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umel\OneDrive\Desktop\PycharmProjects\pythonProject3\"/>
    </mc:Choice>
  </mc:AlternateContent>
  <xr:revisionPtr revIDLastSave="0" documentId="13_ncr:1_{7DC59262-EB31-4704-8411-B3AB6B642573}" xr6:coauthVersionLast="47" xr6:coauthVersionMax="47" xr10:uidLastSave="{00000000-0000-0000-0000-000000000000}"/>
  <bookViews>
    <workbookView xWindow="1764" yWindow="144" windowWidth="21336" windowHeight="12240" firstSheet="5" activeTab="5" xr2:uid="{00000000-000D-0000-FFFF-FFFF00000000}"/>
  </bookViews>
  <sheets>
    <sheet name="Dashboard" sheetId="1" r:id="rId1"/>
    <sheet name="NSFAS" sheetId="2" r:id="rId2"/>
    <sheet name="Data Team" sheetId="3" r:id="rId3"/>
    <sheet name="High School" sheetId="4" r:id="rId4"/>
    <sheet name="Other Universities" sheetId="5" r:id="rId5"/>
    <sheet name="Daily Captures" sheetId="6" r:id="rId6"/>
    <sheet name="Sheet40" sheetId="7" r:id="rId7"/>
    <sheet name="Thuthuka " sheetId="9" r:id="rId8"/>
    <sheet name="Funding" sheetId="10" r:id="rId9"/>
    <sheet name="Study Packs" sheetId="11" r:id="rId10"/>
    <sheet name="Moshal" sheetId="12" r:id="rId11"/>
    <sheet name="Paid For" sheetId="13" r:id="rId12"/>
  </sheets>
  <definedNames>
    <definedName name="_xlnm._FilterDatabase" localSheetId="1" hidden="1">NSFAS!$A$1:$U$852</definedName>
    <definedName name="_xlnm._FilterDatabase" localSheetId="4" hidden="1">'Other Universities'!$A$1:$BC$851</definedName>
    <definedName name="_xlnm._FilterDatabase" localSheetId="11" hidden="1">'Paid For'!$A$1:$AN$16</definedName>
    <definedName name="Z_0021236B_C47D_4924_9AE2_7146B985CB13_.wvu.FilterData" localSheetId="3" hidden="1">'High School'!$A$1:$AU$332</definedName>
    <definedName name="Z_0045DE53_9779_473D_A80A_D2BF704FF398_.wvu.FilterData" localSheetId="3" hidden="1">'High School'!$A$1:$AT$332</definedName>
    <definedName name="Z_0067FB09_C387_47FD_B07F_09DFD5EF61FE_.wvu.FilterData" localSheetId="3" hidden="1">'High School'!$A$1:$AT$332</definedName>
    <definedName name="Z_0238A1D6_2215_4161_9F78_C69BA10AE2FC_.wvu.FilterData" localSheetId="3" hidden="1">'High School'!$A$1:$AT$332</definedName>
    <definedName name="Z_0256C18E_298D_4671_AFF9_25421D0469A7_.wvu.FilterData" localSheetId="0" hidden="1">Dashboard!$A$1</definedName>
    <definedName name="Z_0256C18E_298D_4671_AFF9_25421D0469A7_.wvu.FilterData" localSheetId="8" hidden="1">Funding!$A$1:$AN$625</definedName>
    <definedName name="Z_0256C18E_298D_4671_AFF9_25421D0469A7_.wvu.FilterData" localSheetId="3" hidden="1">'High School'!$A$1:$AT$273</definedName>
    <definedName name="Z_038E9F97_2BF5_48C5_ABE5_3A2773B67C49_.wvu.FilterData" localSheetId="3" hidden="1">'High School'!$F$1:$F$527</definedName>
    <definedName name="Z_068C7B5D_1C6E_4CAF_85F6_4D90ED87503E_.wvu.FilterData" localSheetId="3" hidden="1">'High School'!$A$1:$AU$332</definedName>
    <definedName name="Z_0778697C_BFDF_48B1_A357_CCA9070DC245_.wvu.FilterData" localSheetId="3" hidden="1">'High School'!$AL$1:$AL$527</definedName>
    <definedName name="Z_08359796_CF6E_4B25_ABCD_DA5EF545BAFB_.wvu.FilterData" localSheetId="3" hidden="1">'High School'!$A$1:$AU$332</definedName>
    <definedName name="Z_099083BE_9630_49FE_A8EE_E6B07427187E_.wvu.FilterData" localSheetId="3" hidden="1">'High School'!$A$1:$AT$517</definedName>
    <definedName name="Z_0D4CDAFA_A434_4B19_A986_41656FDB0E8B_.wvu.FilterData" localSheetId="3" hidden="1">'High School'!$A$1:$AT$517</definedName>
    <definedName name="Z_0E663E83_E234_4133_8462_BBD50F52CFFD_.wvu.FilterData" localSheetId="3" hidden="1">'High School'!$A$1:$AT$332</definedName>
    <definedName name="Z_0FCC9306_6F17_4FDC_B6BE_D6B4E26B789E_.wvu.FilterData" localSheetId="3" hidden="1">'High School'!$A$1:$AT$332</definedName>
    <definedName name="Z_11464517_1B40_45AE_990C_23A08508ECC7_.wvu.FilterData" localSheetId="3" hidden="1">'High School'!$A$1:$AT$517</definedName>
    <definedName name="Z_11E90470_3806_4F91_8FB0_CACF24011A4F_.wvu.FilterData" localSheetId="3" hidden="1">'High School'!$A$1:$AT$332</definedName>
    <definedName name="Z_1260564B_19A9_47A8_B577_50F1CBBC7821_.wvu.FilterData" localSheetId="3" hidden="1">'High School'!$A$1:$AT$332</definedName>
    <definedName name="Z_12A7F9AA_F958_414F_8AC2_0E7F9D2030F3_.wvu.FilterData" localSheetId="3" hidden="1">'High School'!$A$1:$AT$332</definedName>
    <definedName name="Z_12D51EAD_C43E_41E7_A720_EB9BB773A524_.wvu.FilterData" localSheetId="3" hidden="1">'High School'!$A$1:$AT$282</definedName>
    <definedName name="Z_131A066A_99EB_41AA_B226_69FA180B33C9_.wvu.FilterData" localSheetId="3" hidden="1">'High School'!$A$1:$AT$517</definedName>
    <definedName name="Z_15075E77_1246_43BC_AC01_18A0A6083F40_.wvu.FilterData" localSheetId="3" hidden="1">'High School'!$A$1:$AT$332</definedName>
    <definedName name="Z_15F63DA0_C1B8_4CBF_A3E6_BF09FECAD888_.wvu.FilterData" localSheetId="3" hidden="1">'High School'!$A$1:$AT$332</definedName>
    <definedName name="Z_1690533D_FF5A_4BA6_8844_E70ACEEC0C54_.wvu.FilterData" localSheetId="3" hidden="1">'High School'!$A$1:$AT$332</definedName>
    <definedName name="Z_16AFEB52_2AA2_4A3B_B705_C9C56D57BA2C_.wvu.FilterData" localSheetId="3" hidden="1">'High School'!$B$1:$AT$517</definedName>
    <definedName name="Z_17E57E8D_9008_487A_8ECC_7E68FE4731DD_.wvu.FilterData" localSheetId="3" hidden="1">'High School'!$A$1:$AT$332</definedName>
    <definedName name="Z_18B0573A_8233_47D6_AC5E_5B4035E718E7_.wvu.FilterData" localSheetId="3" hidden="1">'High School'!$A$1:$AT$517</definedName>
    <definedName name="Z_1A0D10C3_5B97_41C4_B377_2395A8E4BEFE_.wvu.FilterData" localSheetId="3" hidden="1">'High School'!$A$1:$AT$517</definedName>
    <definedName name="Z_1A790DE1_E0FA_4CB9_A7CA_7C97BC96DD1B_.wvu.FilterData" localSheetId="3" hidden="1">'High School'!$A$1:$AT$282</definedName>
    <definedName name="Z_1A9B6A87_D9D0_4B03_B605_FDECFA81C95E_.wvu.FilterData" localSheetId="3" hidden="1">'High School'!$A$1:$AT$517</definedName>
    <definedName name="Z_1B42C481_3EC0_4960_949C_F1827766DC75_.wvu.FilterData" localSheetId="3" hidden="1">'High School'!$A$1:$AT$332</definedName>
    <definedName name="Z_1B4C3D4D_0D0B_407C_9B31_541467A96B44_.wvu.FilterData" localSheetId="3" hidden="1">'High School'!$A$1:$AT$297</definedName>
    <definedName name="Z_1E35684E_90C5_4009_AB4C_550226A9CF96_.wvu.FilterData" localSheetId="8" hidden="1">Funding!$A$1:$AN$625</definedName>
    <definedName name="Z_1E35684E_90C5_4009_AB4C_550226A9CF96_.wvu.FilterData" localSheetId="3" hidden="1">'High School'!$A$1:$AT$517</definedName>
    <definedName name="Z_1E35684E_90C5_4009_AB4C_550226A9CF96_.wvu.FilterData" localSheetId="4" hidden="1">'Other Universities'!$A$1:$AP$210</definedName>
    <definedName name="Z_22CDB2C3_6972_49E1_87A0_3BC0C492E2AC_.wvu.FilterData" localSheetId="3" hidden="1">'High School'!$A$1:$AT$332</definedName>
    <definedName name="Z_268625A2_57CA_4564_966A_52CF4ED6A2E3_.wvu.FilterData" localSheetId="3" hidden="1">'High School'!$A$489:$AT$517</definedName>
    <definedName name="Z_26C8407B_976E_4C74_B318_90A8AE8175B5_.wvu.FilterData" localSheetId="3" hidden="1">'High School'!$A$1:$AT$332</definedName>
    <definedName name="Z_276B11E0_310B_406A_B8D3_96D18319FC66_.wvu.FilterData" localSheetId="8" hidden="1">Funding!$A$1:$AN$625</definedName>
    <definedName name="Z_276B11E0_310B_406A_B8D3_96D18319FC66_.wvu.FilterData" localSheetId="3" hidden="1">'High School'!$A$1:$AT$464</definedName>
    <definedName name="Z_276B11E0_310B_406A_B8D3_96D18319FC66_.wvu.FilterData" localSheetId="4" hidden="1">'Other Universities'!$A$1:$AW$682</definedName>
    <definedName name="Z_2A3C2EFF_D498_4968_892D_676E199651BF_.wvu.FilterData" localSheetId="8" hidden="1">Funding!$A$1:$AN$625</definedName>
    <definedName name="Z_2A3C2EFF_D498_4968_892D_676E199651BF_.wvu.FilterData" localSheetId="3" hidden="1">'High School'!$A$1:$AT$517</definedName>
    <definedName name="Z_2A3C2EFF_D498_4968_892D_676E199651BF_.wvu.FilterData" localSheetId="4" hidden="1">'Other Universities'!$A$1:$AP$210</definedName>
    <definedName name="Z_2A590151_699B_4BFF_A5E3_9C8A589F6522_.wvu.FilterData" localSheetId="3" hidden="1">'High School'!$A$1:$AT$517</definedName>
    <definedName name="Z_2F1ED938_6764_497D_AE39_CF52AB97FFAD_.wvu.FilterData" localSheetId="3" hidden="1">'High School'!$A$1:$AT$332</definedName>
    <definedName name="Z_30567BB3_8B43_4787_BF39_FB73AE8CDEC0_.wvu.FilterData" localSheetId="8" hidden="1">Funding!$A$1:$AN$625</definedName>
    <definedName name="Z_30567BB3_8B43_4787_BF39_FB73AE8CDEC0_.wvu.FilterData" localSheetId="3" hidden="1">'High School'!$A$1:$AT$316</definedName>
    <definedName name="Z_30567BB3_8B43_4787_BF39_FB73AE8CDEC0_.wvu.FilterData" localSheetId="4" hidden="1">'Other Universities'!$A$1:$AP$210</definedName>
    <definedName name="Z_348D3726_EFCC_4492_A3FE_66A5743288BD_.wvu.FilterData" localSheetId="3" hidden="1">'High School'!$A$1:$AT$98</definedName>
    <definedName name="Z_35E4BF72_AD93_4252_8EE6_ED8BD1550F72_.wvu.FilterData" localSheetId="3" hidden="1">'High School'!$A$1:$AT$332</definedName>
    <definedName name="Z_364121FF_3046_4F4D_A5E6_062CB7C16B7D_.wvu.FilterData" localSheetId="3" hidden="1">'High School'!$A$1:$AT$332</definedName>
    <definedName name="Z_3645AF95_0418_46DD_9813_58DDBD3A3CF2_.wvu.FilterData" localSheetId="3" hidden="1">'High School'!$A$1:$AT$550</definedName>
    <definedName name="Z_364F7C22_57E5_4156_85A4_7324EDED9F9F_.wvu.FilterData" localSheetId="3" hidden="1">'High School'!$A$1:$AT$332</definedName>
    <definedName name="Z_36808A27_6198_4011_8797_771DE7195097_.wvu.FilterData" localSheetId="3" hidden="1">'High School'!$A$1:$AT$332</definedName>
    <definedName name="Z_379AD715_FFC6_45A2_8DED_36EFF6996200_.wvu.FilterData" localSheetId="3" hidden="1">'High School'!$A$1:$AT$517</definedName>
    <definedName name="Z_386559F0_0670_4C65_8099_A46527102178_.wvu.FilterData" localSheetId="3" hidden="1">'High School'!$A$1:$AT$517</definedName>
    <definedName name="Z_38BB67A2_3936_457D_BC1A_8BD8D427385C_.wvu.FilterData" localSheetId="3" hidden="1">'High School'!$A$1:$AT$517</definedName>
    <definedName name="Z_39304849_647C_46C9_8BEB_12179D59097C_.wvu.FilterData" localSheetId="3" hidden="1">'High School'!$A$1:$AT$282</definedName>
    <definedName name="Z_39475F44_947C_4DB5_9762_C69A3850B704_.wvu.FilterData" localSheetId="3" hidden="1">'High School'!$A$1:$AT$332</definedName>
    <definedName name="Z_3A3D847E_8FA3_4F10_AB62_F08E1900B1A0_.wvu.FilterData" localSheetId="3" hidden="1">'High School'!$A$1:$AT$332</definedName>
    <definedName name="Z_3D2FCAEC_5876_43B8_AC0C_D8B857EF9FC0_.wvu.FilterData" localSheetId="3" hidden="1">'High School'!$A$1:$AT$517</definedName>
    <definedName name="Z_3D663E38_4B26_4B4F_BA1A_6C31B74D81ED_.wvu.FilterData" localSheetId="3" hidden="1">'High School'!$A$1:$AT$517</definedName>
    <definedName name="Z_3DA9A50F_2ABE_4073_B754_18F9F38AE47E_.wvu.FilterData" localSheetId="3" hidden="1">'High School'!$D$333:$D$338</definedName>
    <definedName name="Z_3E31005B_4B59_4014_98ED_C125FD5DDCE1_.wvu.FilterData" localSheetId="3" hidden="1">'High School'!$A$1:$AT$332</definedName>
    <definedName name="Z_3F7E1512_D986_45B5_A913_917E2D873EC4_.wvu.FilterData" localSheetId="8" hidden="1">Funding!$A$1:$AD$625</definedName>
    <definedName name="Z_3F7E1512_D986_45B5_A913_917E2D873EC4_.wvu.FilterData" localSheetId="3" hidden="1">'High School'!$A$1:$AT$464</definedName>
    <definedName name="Z_3F7E1512_D986_45B5_A913_917E2D873EC4_.wvu.FilterData" localSheetId="4" hidden="1">'Other Universities'!$C$1:$AW$56</definedName>
    <definedName name="Z_40BBA37F_147A_453A_A9E7_61A79C7CE474_.wvu.FilterData" localSheetId="3" hidden="1">'High School'!$K$1:$K$527</definedName>
    <definedName name="Z_423B0E14_8EEC_4421_939E_C74765885346_.wvu.FilterData" localSheetId="8" hidden="1">Funding!$A$1:$AN$625</definedName>
    <definedName name="Z_423B0E14_8EEC_4421_939E_C74765885346_.wvu.FilterData" localSheetId="3" hidden="1">'High School'!$A$1:$AT$316</definedName>
    <definedName name="Z_423B0E14_8EEC_4421_939E_C74765885346_.wvu.FilterData" localSheetId="4" hidden="1">'Other Universities'!$B$1:$B$210</definedName>
    <definedName name="Z_42E08CC4_B70E_407A_A424_B0E63CA40514_.wvu.FilterData" localSheetId="3" hidden="1">'High School'!$A$1:$AT$517</definedName>
    <definedName name="Z_4618E458_45D0_41BE_96B4_5E15BB9E85DA_.wvu.FilterData" localSheetId="8" hidden="1">Funding!$A$1:$AD$625</definedName>
    <definedName name="Z_4618E458_45D0_41BE_96B4_5E15BB9E85DA_.wvu.FilterData" localSheetId="3" hidden="1">'High School'!$A$1:$AT$365</definedName>
    <definedName name="Z_4618E458_45D0_41BE_96B4_5E15BB9E85DA_.wvu.FilterData" localSheetId="4" hidden="1">'Other Universities'!$A$1:$AP$210</definedName>
    <definedName name="Z_48953004_F51E_421B_960A_E384BC0C0AB9_.wvu.FilterData" localSheetId="3" hidden="1">'High School'!$A$1:$AT$517</definedName>
    <definedName name="Z_4A409E66_77C9_4BDD_AB72_A1F60275A757_.wvu.FilterData" localSheetId="3" hidden="1">'High School'!$A$1:$AT$517</definedName>
    <definedName name="Z_4AA8F4C2_CE54_48DD_AC3A_68E9DC6C9925_.wvu.FilterData" localSheetId="3" hidden="1">'High School'!$A$1:$AT$332</definedName>
    <definedName name="Z_4B961219_25F7_4D87_B447_B4D10C3F3A0C_.wvu.FilterData" localSheetId="3" hidden="1">'High School'!$A$1:$AT$517</definedName>
    <definedName name="Z_4DB86D97_1FA0_4F37_BEA2_D6B883A0E294_.wvu.FilterData" localSheetId="3" hidden="1">'High School'!$A$1:$AT$332</definedName>
    <definedName name="Z_4F3A2073_2E44_424A_B1FF_C57B96780F43_.wvu.FilterData" localSheetId="3" hidden="1">'High School'!$A$1:$AT$332</definedName>
    <definedName name="Z_4F5D41B2_2640_4BD1_BA95_4D6A1C497A67_.wvu.FilterData" localSheetId="3" hidden="1">'High School'!$A$1:$AT$282</definedName>
    <definedName name="Z_4FB771AB_DBD5_461B_955A_1326296615B2_.wvu.FilterData" localSheetId="3" hidden="1">'High School'!$A$1:$AT$517</definedName>
    <definedName name="Z_50635E87_C3CF_4936_85E4_13259439473B_.wvu.FilterData" localSheetId="3" hidden="1">'High School'!$A$1:$AT$517</definedName>
    <definedName name="Z_50C755DA_175E_4274_BB36_9263BFBF4C90_.wvu.FilterData" localSheetId="3" hidden="1">'High School'!$A$1:$AT$332</definedName>
    <definedName name="Z_5332CB4D_6135_4A5A_917D_19C32D632534_.wvu.FilterData" localSheetId="3" hidden="1">'High School'!$A$1:$AT$517</definedName>
    <definedName name="Z_53DF075A_1C1A_40A5_B63F_B22CFC438AB3_.wvu.FilterData" localSheetId="3" hidden="1">'High School'!$A$1:$AT$332</definedName>
    <definedName name="Z_543878F0_DA33_4C80_9BEF_F3571B11E558_.wvu.FilterData" localSheetId="8" hidden="1">Funding!$A$1:$AN$625</definedName>
    <definedName name="Z_543878F0_DA33_4C80_9BEF_F3571B11E558_.wvu.FilterData" localSheetId="3" hidden="1">'High School'!$A$1:$AT$464</definedName>
    <definedName name="Z_543878F0_DA33_4C80_9BEF_F3571B11E558_.wvu.FilterData" localSheetId="4" hidden="1">'Other Universities'!$AB$681:$AB$682</definedName>
    <definedName name="Z_566373B9_68B1_458F_9A37_861380EE69D9_.wvu.FilterData" localSheetId="3" hidden="1">'High School'!$A$1:$AT$282</definedName>
    <definedName name="Z_567DCC50_B0CE_4B60_BAA8_84CFE32009F3_.wvu.FilterData" localSheetId="8" hidden="1">Funding!$A$1:$AD$625</definedName>
    <definedName name="Z_567DCC50_B0CE_4B60_BAA8_84CFE32009F3_.wvu.FilterData" localSheetId="3" hidden="1">'High School'!$A$1:$AT$464</definedName>
    <definedName name="Z_567DCC50_B0CE_4B60_BAA8_84CFE32009F3_.wvu.FilterData" localSheetId="4" hidden="1">'Other Universities'!$A$1:$AZ$700</definedName>
    <definedName name="Z_58DE2665_A276_45FF_B85B_17E51BE89D65_.wvu.FilterData" localSheetId="3" hidden="1">'High School'!$A$1:$AT$517</definedName>
    <definedName name="Z_59176B8E_387A_4523_9317_BD8730A8E6B0_.wvu.FilterData" localSheetId="3" hidden="1">'High School'!$A$1:$AT$332</definedName>
    <definedName name="Z_599E455D_1683_4690_8E78_C27F9370160F_.wvu.FilterData" localSheetId="8" hidden="1">Funding!$A$1:$AD$625</definedName>
    <definedName name="Z_599E455D_1683_4690_8E78_C27F9370160F_.wvu.FilterData" localSheetId="3" hidden="1">'High School'!$A$1:$AT$550</definedName>
    <definedName name="Z_599E455D_1683_4690_8E78_C27F9370160F_.wvu.FilterData" localSheetId="4" hidden="1">'Other Universities'!$A$1:$AP$210</definedName>
    <definedName name="Z_5A0504F2_B37A_49F3_8CF0_31A9B4C13492_.wvu.FilterData" localSheetId="8" hidden="1">Funding!$A$1:$AN$625</definedName>
    <definedName name="Z_5A0504F2_B37A_49F3_8CF0_31A9B4C13492_.wvu.FilterData" localSheetId="3" hidden="1">'High School'!$J$1:$J$527</definedName>
    <definedName name="Z_5A0504F2_B37A_49F3_8CF0_31A9B4C13492_.wvu.FilterData" localSheetId="4" hidden="1">'Other Universities'!$A$1:$AZ$700</definedName>
    <definedName name="Z_5CEC4DAF_5535_41D1_9A35_589713F9FDB4_.wvu.FilterData" localSheetId="3" hidden="1">'High School'!$A$1:$AU$550</definedName>
    <definedName name="Z_5D2A3833_EF68_463E_B859_190E76C99E50_.wvu.FilterData" localSheetId="3" hidden="1">'High School'!$A$1:$AT$517</definedName>
    <definedName name="Z_5D9C722E_8109_4D53_9712_D15B03E85810_.wvu.FilterData" localSheetId="3" hidden="1">'High School'!$A$1:$AT$282</definedName>
    <definedName name="Z_5DF71BD4_A9EB_4D64_BEA3_2CC68FF6923D_.wvu.FilterData" localSheetId="3" hidden="1">'High School'!$A$1:$AT$517</definedName>
    <definedName name="Z_5E9B3860_23AB_4C7E_A478_0F5CE7B36511_.wvu.FilterData" localSheetId="3" hidden="1">'High School'!$A$1:$AT$517</definedName>
    <definedName name="Z_5EEA5AD7_9168_47B7_85D5_2C2E8BF07059_.wvu.FilterData" localSheetId="3" hidden="1">'High School'!$A$1:$AT$517</definedName>
    <definedName name="Z_5F147D6B_48A4_4F08_9EA3_9EEBEB457C96_.wvu.FilterData" localSheetId="3" hidden="1">'High School'!$A$1:$AT$98</definedName>
    <definedName name="Z_6099C221_BDB5_430E_AD5B_F5341CB26C19_.wvu.FilterData" localSheetId="8" hidden="1">Funding!$A$1:$AD$625</definedName>
    <definedName name="Z_6099C221_BDB5_430E_AD5B_F5341CB26C19_.wvu.FilterData" localSheetId="3" hidden="1">'High School'!$A$1:$AT$464</definedName>
    <definedName name="Z_6099C221_BDB5_430E_AD5B_F5341CB26C19_.wvu.FilterData" localSheetId="4" hidden="1">'Other Universities'!$A$1:$AZ$682</definedName>
    <definedName name="Z_6153F87D_9FFF_4D98_B619_F9F6C9D47F38_.wvu.FilterData" localSheetId="3" hidden="1">'High School'!$A$1:$AT$517</definedName>
    <definedName name="Z_61612DC8_CE62_4339_A388_C4CD925AC7D4_.wvu.FilterData" localSheetId="8" hidden="1">Funding!$A$1:$AN$625</definedName>
    <definedName name="Z_61612DC8_CE62_4339_A388_C4CD925AC7D4_.wvu.FilterData" localSheetId="3" hidden="1">'High School'!$A$1:$AT$517</definedName>
    <definedName name="Z_61612DC8_CE62_4339_A388_C4CD925AC7D4_.wvu.FilterData" localSheetId="4" hidden="1">'Other Universities'!$B$1:$B$210</definedName>
    <definedName name="Z_637E880A_A82D_4A00_AA70_95E0A8494DF0_.wvu.FilterData" localSheetId="3" hidden="1">'High School'!$A$1:$AT$332</definedName>
    <definedName name="Z_6425BC42_5096_4C63_B184_C91A5EA22728_.wvu.FilterData" localSheetId="3" hidden="1">'High School'!$A$1:$AU$332</definedName>
    <definedName name="Z_642E5497_556C_4362_944A_28DB95B6F332_.wvu.FilterData" localSheetId="3" hidden="1">'High School'!$A$1:$AT$517</definedName>
    <definedName name="Z_64C5A02C_94B9_46CE_ACDB_6299DDFDCE75_.wvu.FilterData" localSheetId="3" hidden="1">'High School'!$B$1:$AT$221</definedName>
    <definedName name="Z_650B5A3A_8EAF_43A2_8810_4DAF0D745A3A_.wvu.FilterData" localSheetId="3" hidden="1">'High School'!$F$1:$F$527</definedName>
    <definedName name="Z_6747CBA4_0631_4F62_8E27_9F8B76FC156C_.wvu.FilterData" localSheetId="8" hidden="1">Funding!$A$1:$AN$625</definedName>
    <definedName name="Z_6747CBA4_0631_4F62_8E27_9F8B76FC156C_.wvu.FilterData" localSheetId="3" hidden="1">'High School'!$A$1:$AT$517</definedName>
    <definedName name="Z_67B0E6E9_313D_42A0_8C38_EA9457E13BC5_.wvu.FilterData" localSheetId="3" hidden="1">'High School'!$A$1:$AT$332</definedName>
    <definedName name="Z_69C99700_430E_4E3B_8B34_0E2B8B964FE7_.wvu.FilterData" localSheetId="8" hidden="1">Funding!$A$1:$AD$625</definedName>
    <definedName name="Z_69C99700_430E_4E3B_8B34_0E2B8B964FE7_.wvu.FilterData" localSheetId="3" hidden="1">'High School'!$A$1:$AT$273</definedName>
    <definedName name="Z_69C99700_430E_4E3B_8B34_0E2B8B964FE7_.wvu.FilterData" localSheetId="4" hidden="1">'Other Universities'!$A$1:$AP$210</definedName>
    <definedName name="Z_6AAED95C_C2E7_45E3_BA45_9E31FA283511_.wvu.FilterData" localSheetId="8" hidden="1">Funding!$A$1:$AN$625</definedName>
    <definedName name="Z_6AAED95C_C2E7_45E3_BA45_9E31FA283511_.wvu.FilterData" localSheetId="3" hidden="1">'High School'!$A$1:$AT$517</definedName>
    <definedName name="Z_6AAED95C_C2E7_45E3_BA45_9E31FA283511_.wvu.FilterData" localSheetId="4" hidden="1">'Other Universities'!$C$1:$C$210</definedName>
    <definedName name="Z_6B2A518A_2E9E_4CF5_88B2_A5E1CC2ACEC3_.wvu.FilterData" localSheetId="3" hidden="1">'High School'!$A$1:$AT$517</definedName>
    <definedName name="Z_6BA04230_328F_4B40_8834_31C42EBA2847_.wvu.FilterData" localSheetId="3" hidden="1">'High School'!$A$1:$AT$332</definedName>
    <definedName name="Z_6C39DC30_6665_4EDE_8FD0_ECC21C218824_.wvu.FilterData" localSheetId="3" hidden="1">'High School'!$A$1:$AT$517</definedName>
    <definedName name="Z_6EA4CAF0_730B_43DA_8ED7_837911108B5D_.wvu.FilterData" localSheetId="8" hidden="1">Funding!$A$1:$AD$625</definedName>
    <definedName name="Z_6EA4CAF0_730B_43DA_8ED7_837911108B5D_.wvu.FilterData" localSheetId="3" hidden="1">'High School'!$A$1:$AT$464</definedName>
    <definedName name="Z_6EA4CAF0_730B_43DA_8ED7_837911108B5D_.wvu.FilterData" localSheetId="4" hidden="1">'Other Universities'!$A$1:$AZ$700</definedName>
    <definedName name="Z_6EFE3F43_10FE_40B1_BB1F_CC62F6010227_.wvu.FilterData" localSheetId="8" hidden="1">Funding!$A$1:$AD$625</definedName>
    <definedName name="Z_6EFE3F43_10FE_40B1_BB1F_CC62F6010227_.wvu.FilterData" localSheetId="3" hidden="1">'High School'!$A$1:$AT$517</definedName>
    <definedName name="Z_6EFE3F43_10FE_40B1_BB1F_CC62F6010227_.wvu.FilterData" localSheetId="4" hidden="1">'Other Universities'!$A$1:$AP$210</definedName>
    <definedName name="Z_70B35A7C_13CA_40BF_ADFD_2D1384F2E492_.wvu.FilterData" localSheetId="8" hidden="1">Funding!$A$1:$AD$625</definedName>
    <definedName name="Z_70B35A7C_13CA_40BF_ADFD_2D1384F2E492_.wvu.FilterData" localSheetId="3" hidden="1">'High School'!$A$1:$AT$316</definedName>
    <definedName name="Z_70B35A7C_13CA_40BF_ADFD_2D1384F2E492_.wvu.FilterData" localSheetId="4" hidden="1">'Other Universities'!$B$169:$B$173</definedName>
    <definedName name="Z_71D40238_9929_4346_94BD_9FCA0E629611_.wvu.FilterData" localSheetId="3" hidden="1">'High School'!$A$1:$AT$517</definedName>
    <definedName name="Z_730BE676_9634_4483_83EF_472FC648DD21_.wvu.FilterData" localSheetId="3" hidden="1">'High School'!$A$1:$AT$517</definedName>
    <definedName name="Z_7464C9BF_0860_4627_9E12_07E5A33AEF3C_.wvu.FilterData" localSheetId="3" hidden="1">'High School'!$A$1:$AT$517</definedName>
    <definedName name="Z_7558EB12_E263_4C70_BB0D_1AF7D9C456ED_.wvu.FilterData" localSheetId="3" hidden="1">'High School'!$A$1:$AT$332</definedName>
    <definedName name="Z_7563C98D_CAE4_4AD7_9AE2_E8596EB82558_.wvu.FilterData" localSheetId="8" hidden="1">Funding!$A$1:$AD$625</definedName>
    <definedName name="Z_7563C98D_CAE4_4AD7_9AE2_E8596EB82558_.wvu.FilterData" localSheetId="3" hidden="1">'High School'!$A$1:$AT$517</definedName>
    <definedName name="Z_7563C98D_CAE4_4AD7_9AE2_E8596EB82558_.wvu.FilterData" localSheetId="4" hidden="1">'Other Universities'!$A$1:$AP$210</definedName>
    <definedName name="Z_76149AF9_CA65_44EE_BC81_D8C0094C50B7_.wvu.FilterData" localSheetId="3" hidden="1">'High School'!$A$1:$AT$517</definedName>
    <definedName name="Z_76B0ABD0_5B9B_4AF1_8F18_FCE95C8E44CF_.wvu.FilterData" localSheetId="3" hidden="1">'High School'!$A$1:$AT$517</definedName>
    <definedName name="Z_770C09A3_CED5_4038_93DE_26DA57907CEA_.wvu.FilterData" localSheetId="3" hidden="1">'High School'!$A$1:$AT$332</definedName>
    <definedName name="Z_77821152_975B_435B_ADDF_8A7CF92F9674_.wvu.FilterData" localSheetId="3" hidden="1">'High School'!$A$1:$AT$332</definedName>
    <definedName name="Z_77F53F0A_5470_469C_819D_9B895D3A9FE1_.wvu.FilterData" localSheetId="3" hidden="1">'High School'!$A$1:$AT$332</definedName>
    <definedName name="Z_7905D3E8_D852_4064_8C57_6BE225F80309_.wvu.FilterData" localSheetId="3" hidden="1">'High School'!$A$1:$AT$517</definedName>
    <definedName name="Z_7928FAA7_1CFC_4D55_B096_D12D73FEFFE4_.wvu.FilterData" localSheetId="3" hidden="1">'High School'!$B$1:$AT$517</definedName>
    <definedName name="Z_7A814B56_4DE1_4E5E_A893_CDC6F33F3B64_.wvu.FilterData" localSheetId="3" hidden="1">'High School'!$A$1:$AT$282</definedName>
    <definedName name="Z_7AE96058_7B32_4B00_BA50_387BA8848196_.wvu.FilterData" localSheetId="8" hidden="1">Funding!$A$1:$AN$625</definedName>
    <definedName name="Z_7AE96058_7B32_4B00_BA50_387BA8848196_.wvu.FilterData" localSheetId="3" hidden="1">'High School'!$A$1:$AT$464</definedName>
    <definedName name="Z_7AE96058_7B32_4B00_BA50_387BA8848196_.wvu.FilterData" localSheetId="4" hidden="1">'Other Universities'!$A$1:$AW$682</definedName>
    <definedName name="Z_7BECADE5_9493_441D_BB95_DADEEEC97E9B_.wvu.FilterData" localSheetId="3" hidden="1">'High School'!$A$1:$AT$332</definedName>
    <definedName name="Z_7C0CF7A0_23D8_4F8E_8FEC_BF4397F864F6_.wvu.FilterData" localSheetId="3" hidden="1">'High School'!$A$1:$AT$332</definedName>
    <definedName name="Z_7EBAE2FE_3274_4B6E_B389_A6A06209E468_.wvu.FilterData" localSheetId="3" hidden="1">'High School'!$A$1:$AT$517</definedName>
    <definedName name="Z_80B135DA_047D_44B9_BCEB_088DD490DF0B_.wvu.FilterData" localSheetId="3" hidden="1">'High School'!$A$1:$AT$332</definedName>
    <definedName name="Z_80B688BE_3B3C_4807_AD34_94048E51E168_.wvu.FilterData" localSheetId="8" hidden="1">Funding!$J$571:$J$572</definedName>
    <definedName name="Z_80B688BE_3B3C_4807_AD34_94048E51E168_.wvu.FilterData" localSheetId="3" hidden="1">'High School'!$A$1:$AT$316</definedName>
    <definedName name="Z_80B688BE_3B3C_4807_AD34_94048E51E168_.wvu.FilterData" localSheetId="4" hidden="1">'Other Universities'!$C$1:$C$210</definedName>
    <definedName name="Z_817DF8AD_2E5B_43D4_AE1B_3FEDA0EB267B_.wvu.FilterData" localSheetId="8" hidden="1">Funding!$A$1:$AD$625</definedName>
    <definedName name="Z_817DF8AD_2E5B_43D4_AE1B_3FEDA0EB267B_.wvu.FilterData" localSheetId="4" hidden="1">'Other Universities'!$A$1:$AZ$682</definedName>
    <definedName name="Z_81E3517E_833B_40A9_A284_9A171E7A2AE6_.wvu.FilterData" localSheetId="3" hidden="1">'High School'!$A$1:$AT$517</definedName>
    <definedName name="Z_82E717B4_0A0A_426A_804A_7AC8E68F0229_.wvu.FilterData" localSheetId="3" hidden="1">'High School'!$A$1:$AT$517</definedName>
    <definedName name="Z_85870F7F_F1FE_4BB0_B59A_826644C518D0_.wvu.FilterData" localSheetId="3" hidden="1">'High School'!$A$1:$AT$517</definedName>
    <definedName name="Z_8853839B_9B56_474C_9F52_1A3BA6CE9E81_.wvu.FilterData" localSheetId="8" hidden="1">Funding!$A$1:$AD$625</definedName>
    <definedName name="Z_8853839B_9B56_474C_9F52_1A3BA6CE9E81_.wvu.FilterData" localSheetId="3" hidden="1">'High School'!$A$1:$AT$464</definedName>
    <definedName name="Z_8853839B_9B56_474C_9F52_1A3BA6CE9E81_.wvu.FilterData" localSheetId="4" hidden="1">'Other Universities'!$A$1:$AW$682</definedName>
    <definedName name="Z_888F07EA_F6AD_4ED7_9369_D3522D4A026A_.wvu.FilterData" localSheetId="3" hidden="1">'High School'!$A$1:$AT$517</definedName>
    <definedName name="Z_89333ACC_6108_4589_88F1_E1C124F7B7D1_.wvu.FilterData" localSheetId="3" hidden="1">'High School'!$A$1:$AU$332</definedName>
    <definedName name="Z_8A547AB6_35D6_4619_99E0_41C0BFB5E53B_.wvu.FilterData" localSheetId="3" hidden="1">'High School'!$A$1:$AT$517</definedName>
    <definedName name="Z_8BD46933_8E1B_4723_B27A_A91F51DE53FA_.wvu.FilterData" localSheetId="8" hidden="1">Funding!$A$1:$AD$625</definedName>
    <definedName name="Z_8BD46933_8E1B_4723_B27A_A91F51DE53FA_.wvu.FilterData" localSheetId="3" hidden="1">'High School'!$A$1:$AT$517</definedName>
    <definedName name="Z_8BD46933_8E1B_4723_B27A_A91F51DE53FA_.wvu.FilterData" localSheetId="4" hidden="1">'Other Universities'!$A$1:$AZ$700</definedName>
    <definedName name="Z_8D7726FE_EA5E_4909_A7A1_A368576BB7BF_.wvu.FilterData" localSheetId="3" hidden="1">'High School'!$A$1:$AT$517</definedName>
    <definedName name="Z_8EFB0DEF_BE62_4580_9D80_27BBC14215BE_.wvu.FilterData" localSheetId="3" hidden="1">'High School'!$A$1:$AT$332</definedName>
    <definedName name="Z_8FD46773_174A_4EFE_9F94_D86D2162D548_.wvu.FilterData" localSheetId="3" hidden="1">'High School'!$A$1:$AT$517</definedName>
    <definedName name="Z_8FD46773_174A_4EFE_9F94_D86D2162D548_.wvu.FilterData" localSheetId="4" hidden="1">'Other Universities'!$A$1:$AW$700</definedName>
    <definedName name="Z_9180AC27_BFED_4B8A_8224_4631561DB562_.wvu.FilterData" localSheetId="3" hidden="1">'High School'!$A$1:$AT$282</definedName>
    <definedName name="Z_9299380F_577A_48B3_BA96_297C88FA23EA_.wvu.FilterData" localSheetId="3" hidden="1">'High School'!$A$1:$AT$282</definedName>
    <definedName name="Z_92B09A9B_BE3B_43E2_B7D6_A3F04405354F_.wvu.FilterData" localSheetId="3" hidden="1">'High School'!$A$1:$AT$517</definedName>
    <definedName name="Z_92B2BFE3_02B3_4665_8AE7_AFCBFAE86205_.wvu.FilterData" localSheetId="3" hidden="1">'High School'!$A$1:$AT$288</definedName>
    <definedName name="Z_93031333_F687_4DD1_817A_AE24A14CED0D_.wvu.FilterData" localSheetId="8" hidden="1">Funding!$A$1:$AN$625</definedName>
    <definedName name="Z_93031333_F687_4DD1_817A_AE24A14CED0D_.wvu.FilterData" localSheetId="3" hidden="1">'High School'!$J$1:$J$527</definedName>
    <definedName name="Z_93031333_F687_4DD1_817A_AE24A14CED0D_.wvu.FilterData" localSheetId="4" hidden="1">'Other Universities'!$A$1:$AZ$700</definedName>
    <definedName name="Z_940E46B7_6C26_4D36_8241_6E9A66C5B7CC_.wvu.FilterData" localSheetId="3" hidden="1">'High School'!$A$1:$AT$517</definedName>
    <definedName name="Z_95F10D1F_E8AD_4FB1_973C_84200C70A74E_.wvu.FilterData" localSheetId="8" hidden="1">Funding!$A$1:$AD$625</definedName>
    <definedName name="Z_95F10D1F_E8AD_4FB1_973C_84200C70A74E_.wvu.FilterData" localSheetId="3" hidden="1">'High School'!$A$1:$AT$517</definedName>
    <definedName name="Z_95F10D1F_E8AD_4FB1_973C_84200C70A74E_.wvu.FilterData" localSheetId="4" hidden="1">'Other Universities'!$A$1:$AP$210</definedName>
    <definedName name="Z_9751BE1E_02F4_4F96_8D59_CD198F98D654_.wvu.FilterData" localSheetId="3" hidden="1">'High School'!$A$1:$AT$332</definedName>
    <definedName name="Z_991341D3_AD93_4A51_8DF9_8CBCFA5CCEB3_.wvu.FilterData" localSheetId="3" hidden="1">'High School'!$A$1:$AT$282</definedName>
    <definedName name="Z_99288DB7_0EC2_4476_B1ED_D55949B7FDE2_.wvu.FilterData" localSheetId="3" hidden="1">'High School'!$A$1:$AT$517</definedName>
    <definedName name="Z_99402929_6958_463F_849E_C7D2D077ED41_.wvu.FilterData" localSheetId="3" hidden="1">'High School'!$A$1:$AT$332</definedName>
    <definedName name="Z_9ACE5D65_1E11_43FC_A60D_09A95738A620_.wvu.FilterData" localSheetId="8" hidden="1">Funding!$A$1:$AN$625</definedName>
    <definedName name="Z_9ACE5D65_1E11_43FC_A60D_09A95738A620_.wvu.FilterData" localSheetId="3" hidden="1">'High School'!$A$1:$AT$328</definedName>
    <definedName name="Z_9ACE5D65_1E11_43FC_A60D_09A95738A620_.wvu.FilterData" localSheetId="4" hidden="1">'Other Universities'!$C$1:$C$210</definedName>
    <definedName name="Z_9AE10CF5_D553_4485_B862_9C412FE3A826_.wvu.FilterData" localSheetId="3" hidden="1">'High School'!$A$1:$AU$332</definedName>
    <definedName name="Z_9B2EE743_4F47_4025_9C8E_E30357DFB9D2_.wvu.FilterData" localSheetId="3" hidden="1">'High School'!$A$1:$AT$517</definedName>
    <definedName name="Z_9B80173C_F751_4216_A0A8_E271266A8254_.wvu.FilterData" localSheetId="0" hidden="1">Dashboard!$B$64:$E$110</definedName>
    <definedName name="Z_9B80173C_F751_4216_A0A8_E271266A8254_.wvu.FilterData" localSheetId="8" hidden="1">Funding!$A$1:$AD$625</definedName>
    <definedName name="Z_9B80173C_F751_4216_A0A8_E271266A8254_.wvu.FilterData" localSheetId="3" hidden="1">'High School'!$A$1:$AT$273</definedName>
    <definedName name="Z_9B80173C_F751_4216_A0A8_E271266A8254_.wvu.FilterData" localSheetId="4" hidden="1">'Other Universities'!$A$1:$AP$210</definedName>
    <definedName name="Z_9CD1C5E9_8639_43BD_80AC_A70C360B5EE4_.wvu.FilterData" localSheetId="3" hidden="1">'High School'!$A$1:$AT$332</definedName>
    <definedName name="Z_9FE005D3_FAFD_414E_8F03_023230224686_.wvu.FilterData" localSheetId="8" hidden="1">Funding!$A$1:$AN$625</definedName>
    <definedName name="Z_9FE005D3_FAFD_414E_8F03_023230224686_.wvu.FilterData" localSheetId="3" hidden="1">'High School'!$A$1:$AT$550</definedName>
    <definedName name="Z_9FE005D3_FAFD_414E_8F03_023230224686_.wvu.FilterData" localSheetId="4" hidden="1">'Other Universities'!$A$1:$AP$210</definedName>
    <definedName name="Z_A02900FC_6BCF_46CB_AF96_CF94330F0EAF_.wvu.FilterData" localSheetId="3" hidden="1">'High School'!$A$1:$AT$98</definedName>
    <definedName name="Z_A0E57560_EC45_49F4_BA47_21F875E7E705_.wvu.FilterData" localSheetId="8" hidden="1">Funding!$A$1:$AD$625</definedName>
    <definedName name="Z_A0E57560_EC45_49F4_BA47_21F875E7E705_.wvu.FilterData" localSheetId="3" hidden="1">'High School'!$A$1:$AT$517</definedName>
    <definedName name="Z_A284E8C8_234A_4BC0_870C_251D74E7E270_.wvu.FilterData" localSheetId="3" hidden="1">'High School'!$A$1:$AT$517</definedName>
    <definedName name="Z_A2CB0887_BF84_498F_B488_5F97392A98C1_.wvu.FilterData" localSheetId="8" hidden="1">Funding!$A$1:$AN$625</definedName>
    <definedName name="Z_A2CB0887_BF84_498F_B488_5F97392A98C1_.wvu.FilterData" localSheetId="3" hidden="1">'High School'!$A$1:$AT$316</definedName>
    <definedName name="Z_A2CB0887_BF84_498F_B488_5F97392A98C1_.wvu.FilterData" localSheetId="4" hidden="1">'Other Universities'!$B$169:$B$173</definedName>
    <definedName name="Z_A342B6B3_34D4_44E2_9C9F_4199FC117710_.wvu.FilterData" localSheetId="3" hidden="1">'High School'!$A$1:$AT$517</definedName>
    <definedName name="Z_A4BA6D0C_BFEF_4C0D_927D_F73E79FD0342_.wvu.FilterData" localSheetId="0" hidden="1">Dashboard!$B$64:$E$110</definedName>
    <definedName name="Z_A4BA6D0C_BFEF_4C0D_927D_F73E79FD0342_.wvu.FilterData" localSheetId="8" hidden="1">Funding!$A$1:$AD$347</definedName>
    <definedName name="Z_A4BA6D0C_BFEF_4C0D_927D_F73E79FD0342_.wvu.FilterData" localSheetId="3" hidden="1">'High School'!$A$1:$AT$273</definedName>
    <definedName name="Z_A4BA6D0C_BFEF_4C0D_927D_F73E79FD0342_.wvu.FilterData" localSheetId="4" hidden="1">'Other Universities'!$A$1:$AP$210</definedName>
    <definedName name="Z_A8B5F770_6799_4FCF_9F64_131AB2BF8A24_.wvu.FilterData" localSheetId="3" hidden="1">'High School'!$A$1:$AT$288</definedName>
    <definedName name="Z_A949D399_6430_4725_A4E8_49C6B46FFC9D_.wvu.FilterData" localSheetId="3" hidden="1">'High School'!$A$1:$AT$517</definedName>
    <definedName name="Z_AA72576A_7C14_413D_A8E3_C61A72AB072C_.wvu.FilterData" localSheetId="3" hidden="1">'High School'!$A$1:$AT$517</definedName>
    <definedName name="Z_ADFE9FBD_01F6_4FC4_8AEC_0A43E5A39C16_.wvu.FilterData" localSheetId="3" hidden="1">'High School'!$A$1:$AT$332</definedName>
    <definedName name="Z_AEBA0162_2CC8_42F8_BC77_11F1AC727616_.wvu.FilterData" localSheetId="8" hidden="1">Funding!$A$1:$AD$437</definedName>
    <definedName name="Z_AEBA0162_2CC8_42F8_BC77_11F1AC727616_.wvu.FilterData" localSheetId="3" hidden="1">'High School'!$A$1:$AT$273</definedName>
    <definedName name="Z_AEBA0162_2CC8_42F8_BC77_11F1AC727616_.wvu.FilterData" localSheetId="4" hidden="1">'Other Universities'!$B$1:$B$210</definedName>
    <definedName name="Z_B1C37CCC_220E_4110_8C51_9CFB5D54D596_.wvu.FilterData" localSheetId="3" hidden="1">'High School'!$A$1:$AT$332</definedName>
    <definedName name="Z_B4971227_ED9C_476A_887A_70255CAE1828_.wvu.FilterData" localSheetId="8" hidden="1">Funding!$A$1:$AN$625</definedName>
    <definedName name="Z_B4971227_ED9C_476A_887A_70255CAE1828_.wvu.FilterData" localSheetId="3" hidden="1">'High School'!$A$1:$AT$517</definedName>
    <definedName name="Z_B4A6068A_12BA_4957_917A_51733E9929C9_.wvu.FilterData" localSheetId="3" hidden="1">'High School'!$A$1:$AT$517</definedName>
    <definedName name="Z_B6B56904_0B5D_4F75_ABDA_EF6EED0B2E54_.wvu.FilterData" localSheetId="3" hidden="1">'High School'!$A$1:$AT$517</definedName>
    <definedName name="Z_B6FE209C_568E_43A7_A4E9_FEFA168E9EDF_.wvu.FilterData" localSheetId="8" hidden="1">Funding!$A$1:$AN$625</definedName>
    <definedName name="Z_B6FE209C_568E_43A7_A4E9_FEFA168E9EDF_.wvu.FilterData" localSheetId="3" hidden="1">'High School'!$A$1:$AT$464</definedName>
    <definedName name="Z_B6FE209C_568E_43A7_A4E9_FEFA168E9EDF_.wvu.FilterData" localSheetId="4" hidden="1">'Other Universities'!$A$1:$AW$700</definedName>
    <definedName name="Z_B90A83D2_1AA5_499C_A6FF_B92A73FBB9F4_.wvu.FilterData" localSheetId="8" hidden="1">Funding!$A$1:$AD$625</definedName>
    <definedName name="Z_B90A83D2_1AA5_499C_A6FF_B92A73FBB9F4_.wvu.FilterData" localSheetId="3" hidden="1">'High School'!$A$1:$AT$464</definedName>
    <definedName name="Z_B90A83D2_1AA5_499C_A6FF_B92A73FBB9F4_.wvu.FilterData" localSheetId="4" hidden="1">'Other Universities'!$A$1:$AZ$700</definedName>
    <definedName name="Z_B93A7A35_997C_4186_B066_03B8A461AC73_.wvu.FilterData" localSheetId="3" hidden="1">'High School'!$A$1:$AT$517</definedName>
    <definedName name="Z_B97FFE4F_9492_4F93_9BFB_6F48307F0D67_.wvu.FilterData" localSheetId="3" hidden="1">'High School'!$A$1:$AT$517</definedName>
    <definedName name="Z_B9C838B5_B831_4170_9E10_0BB6D13FD680_.wvu.FilterData" localSheetId="8" hidden="1">Funding!$A$1:$AD$625</definedName>
    <definedName name="Z_B9C838B5_B831_4170_9E10_0BB6D13FD680_.wvu.FilterData" localSheetId="3" hidden="1">'High School'!$A$1:$AT$550</definedName>
    <definedName name="Z_B9C838B5_B831_4170_9E10_0BB6D13FD680_.wvu.FilterData" localSheetId="4" hidden="1">'Other Universities'!$A$1:$AZ$932</definedName>
    <definedName name="Z_BA791D6C_CCCA_4E1F_8278_F3D778ED9045_.wvu.FilterData" localSheetId="3" hidden="1">'High School'!$A$1:$AT$332</definedName>
    <definedName name="Z_BF11031B_E907_4C17_A043_B1CE0930561D_.wvu.FilterData" localSheetId="3" hidden="1">'High School'!$A$1:$AT$517</definedName>
    <definedName name="Z_BF1D8AE3_71C8_47BE_A1A2_36272291BCEF_.wvu.FilterData" localSheetId="3" hidden="1">'High School'!$A$1:$AT$332</definedName>
    <definedName name="Z_BF578374_3249_41E1_B7EF_E6FC516CFDC9_.wvu.FilterData" localSheetId="3" hidden="1">'High School'!$A$1:$AT$332</definedName>
    <definedName name="Z_BFF99FB0_5620_4F13_A8AF_5F1636577AE8_.wvu.FilterData" localSheetId="3" hidden="1">'High School'!$A$1:$AT$332</definedName>
    <definedName name="Z_C29711A2_4631_4A7F_BABA_D6E21180FB7F_.wvu.FilterData" localSheetId="3" hidden="1">'High School'!$A$1:$AT$517</definedName>
    <definedName name="Z_C2FAC6DF_98E5_456A_9495_2CE8A0967A57_.wvu.FilterData" localSheetId="3" hidden="1">'High School'!$A$1:$AT$332</definedName>
    <definedName name="Z_C32F70FA_B8F0_4911_B3D3_AAEEDC47EC82_.wvu.FilterData" localSheetId="3" hidden="1">'High School'!$A$1:$AT$332</definedName>
    <definedName name="Z_C3474443_D37B_4279_9A9B_5A9B9131EE2A_.wvu.FilterData" localSheetId="3" hidden="1">'High School'!$A$1:$AT$550</definedName>
    <definedName name="Z_C3E2E946_836F_43C6_A101_78E033846C14_.wvu.FilterData" localSheetId="3" hidden="1">'High School'!$A$1:$AT$332</definedName>
    <definedName name="Z_C4BA9A2C_FE7C_4E22_A9C1_9A2D4F0985A3_.wvu.FilterData" localSheetId="8" hidden="1">Funding!$A$1:$AN$625</definedName>
    <definedName name="Z_C4BA9A2C_FE7C_4E22_A9C1_9A2D4F0985A3_.wvu.FilterData" localSheetId="3" hidden="1">'High School'!$A$1:$AT$517</definedName>
    <definedName name="Z_C4BA9A2C_FE7C_4E22_A9C1_9A2D4F0985A3_.wvu.FilterData" localSheetId="4" hidden="1">'Other Universities'!$A$1:$AZ$700</definedName>
    <definedName name="Z_C56A2265_751A_4A49_A557_AB9355371B3E_.wvu.FilterData" localSheetId="8" hidden="1">Funding!$A$1:$AD$625</definedName>
    <definedName name="Z_C56A2265_751A_4A49_A557_AB9355371B3E_.wvu.FilterData" localSheetId="3" hidden="1">'High School'!$A$1:$AT$517</definedName>
    <definedName name="Z_C56A2265_751A_4A49_A557_AB9355371B3E_.wvu.FilterData" localSheetId="4" hidden="1">'Other Universities'!$A$1:$AW$682</definedName>
    <definedName name="Z_C7FA590C_BFB4_4A67_9D7C_FE977DDF19C4_.wvu.FilterData" localSheetId="3" hidden="1">'High School'!$A$1:$AT$517</definedName>
    <definedName name="Z_C8D478A5_E82D_4BDE_85FB_33B70A6CDA11_.wvu.FilterData" localSheetId="8" hidden="1">Funding!$A$1:$AD$625</definedName>
    <definedName name="Z_C8D478A5_E82D_4BDE_85FB_33B70A6CDA11_.wvu.FilterData" localSheetId="3" hidden="1">'High School'!$A$1:$AT$517</definedName>
    <definedName name="Z_C8D478A5_E82D_4BDE_85FB_33B70A6CDA11_.wvu.FilterData" localSheetId="4" hidden="1">'Other Universities'!$A$1:$AP$210</definedName>
    <definedName name="Z_C8EE7FD1_535E_49F9_A853_F24A01EC5448_.wvu.FilterData" localSheetId="3" hidden="1">'High School'!$A$1:$AT$517</definedName>
    <definedName name="Z_C991F5C3_6C5A_4FB1_8B36_8FA692BBAB4A_.wvu.FilterData" localSheetId="3" hidden="1">'High School'!$A$1:$AT$517</definedName>
    <definedName name="Z_C9DD600E_45DD_4832_8939_274C7FA35E38_.wvu.FilterData" localSheetId="3" hidden="1">'High School'!$A$1:$AT$517</definedName>
    <definedName name="Z_CAD65B35_69CF_443D_99C6_D3A3B629D587_.wvu.FilterData" localSheetId="3" hidden="1">'High School'!$A$1:$AT$282</definedName>
    <definedName name="Z_CB1823B4_EB1C_4A3D_BA00_AF5EEA45E1E9_.wvu.FilterData" localSheetId="3" hidden="1">'High School'!$A$1:$AT$282</definedName>
    <definedName name="Z_CFC20A8D_A807_4A31_BF59_D013D58C0E17_.wvu.FilterData" localSheetId="8" hidden="1">Funding!$A$1:$AD$625</definedName>
    <definedName name="Z_CFC20A8D_A807_4A31_BF59_D013D58C0E17_.wvu.FilterData" localSheetId="3" hidden="1">'High School'!$A$1:$AT$517</definedName>
    <definedName name="Z_CFC20A8D_A807_4A31_BF59_D013D58C0E17_.wvu.FilterData" localSheetId="4" hidden="1">'Other Universities'!$A$1:$AP$210</definedName>
    <definedName name="Z_D085B06F_1942_4047_8039_5340995A7A6A_.wvu.FilterData" localSheetId="3" hidden="1">'High School'!$A$1:$AT$517</definedName>
    <definedName name="Z_D0EA95D6_E037_43BB_A7EE_E80547117D16_.wvu.FilterData" localSheetId="8" hidden="1">Funding!$A$1:$AN$625</definedName>
    <definedName name="Z_D0EA95D6_E037_43BB_A7EE_E80547117D16_.wvu.FilterData" localSheetId="3" hidden="1">'High School'!$A$1:$AT$316</definedName>
    <definedName name="Z_D0EA95D6_E037_43BB_A7EE_E80547117D16_.wvu.FilterData" localSheetId="4" hidden="1">'Other Universities'!$A$1:$AP$210</definedName>
    <definedName name="Z_D1002446_0856_4773_B28D_185C25A0DF24_.wvu.FilterData" localSheetId="3" hidden="1">'High School'!$A$1:$AT$517</definedName>
    <definedName name="Z_D21A66A0_AA92_4302_AF97_E5617CFCB242_.wvu.FilterData" localSheetId="3" hidden="1">'High School'!#REF!</definedName>
    <definedName name="Z_D486A903_297B_47A4_8766_FCED3BD76563_.wvu.FilterData" localSheetId="8" hidden="1">Funding!$A$1:$AN$625</definedName>
    <definedName name="Z_D486A903_297B_47A4_8766_FCED3BD76563_.wvu.FilterData" localSheetId="3" hidden="1">'High School'!$A$1:$AT$365</definedName>
    <definedName name="Z_D486A903_297B_47A4_8766_FCED3BD76563_.wvu.FilterData" localSheetId="4" hidden="1">'Other Universities'!$B$111:$B$113</definedName>
    <definedName name="Z_D4A54F95_913D_4FE3_BC8C_3D0C0B922744_.wvu.FilterData" localSheetId="3" hidden="1">'High School'!$A$1:$AT$517</definedName>
    <definedName name="Z_D5A38F10_0745_43E2_BC3F_0DE24DEE2319_.wvu.FilterData" localSheetId="8" hidden="1">Funding!$A$1:$AN$625</definedName>
    <definedName name="Z_D5A38F10_0745_43E2_BC3F_0DE24DEE2319_.wvu.FilterData" localSheetId="3" hidden="1">'High School'!$B$1:$AT$332</definedName>
    <definedName name="Z_D5A38F10_0745_43E2_BC3F_0DE24DEE2319_.wvu.FilterData" localSheetId="4" hidden="1">'Other Universities'!$A$1:$AP$210</definedName>
    <definedName name="Z_D903907E_AF12_4BE9_B439_5C9D79CE8C2F_.wvu.FilterData" localSheetId="3" hidden="1">'High School'!$A$1:$AT$282</definedName>
    <definedName name="Z_DBFE97CE_9564_4D44_8356_44197241E4A2_.wvu.FilterData" localSheetId="3" hidden="1">'High School'!$A$1:$AT$517</definedName>
    <definedName name="Z_DCD8F65C_6796_486F_A1D7_7B06CA65015F_.wvu.FilterData" localSheetId="3" hidden="1">'High School'!$A$1:$AT$282</definedName>
    <definedName name="Z_DD047AC2_57B0_4E39_994E_B701DBFF7F40_.wvu.FilterData" localSheetId="3" hidden="1">'High School'!$A$1:$AT$282</definedName>
    <definedName name="Z_DD1D3A53_AC70_4937_B4CF_D33015083468_.wvu.FilterData" localSheetId="3" hidden="1">'High School'!$A$1:$AT$517</definedName>
    <definedName name="Z_DDFBDF9F_E7C7_434E_BD03_E3E929FD9742_.wvu.FilterData" localSheetId="3" hidden="1">'High School'!$A$1:$AT$332</definedName>
    <definedName name="Z_DE2AE4AD_2B82_4761_BCDA_241F236DA91E_.wvu.FilterData" localSheetId="3" hidden="1">'High School'!$A$1:$AT$517</definedName>
    <definedName name="Z_DE37D5A7_17B2_4211_8E20_38BD5A41AA0A_.wvu.FilterData" localSheetId="3" hidden="1">'High School'!$A$1:$AT$332</definedName>
    <definedName name="Z_DE7FEA6A_DC54_4E11_969F_B74ACC3D59BF_.wvu.FilterData" localSheetId="3" hidden="1">'High School'!$A$1:$AT$517</definedName>
    <definedName name="Z_DE98BF08_5BAF_4BA0_92D6_ED7737B0E392_.wvu.FilterData" localSheetId="8" hidden="1">Funding!$A$1:$AN$625</definedName>
    <definedName name="Z_DE98BF08_5BAF_4BA0_92D6_ED7737B0E392_.wvu.FilterData" localSheetId="3" hidden="1">'High School'!$A$1:$AT$464</definedName>
    <definedName name="Z_DE98BF08_5BAF_4BA0_92D6_ED7737B0E392_.wvu.FilterData" localSheetId="4" hidden="1">'Other Universities'!$A$1:$AW$682</definedName>
    <definedName name="Z_DF92CF0C_8B98_4926_9E00_0DFF22963B62_.wvu.FilterData" localSheetId="3" hidden="1">'High School'!$A$1:$AT$517</definedName>
    <definedName name="Z_DFFA5663_0857_41F7_A3C2_37660DB524B3_.wvu.FilterData" localSheetId="3" hidden="1">'High School'!$A$1:$AT$517</definedName>
    <definedName name="Z_E034C439_61EF_402F_91A9_1AF6B9D4573A_.wvu.FilterData" localSheetId="3" hidden="1">'High School'!$AA$1:$AA$527</definedName>
    <definedName name="Z_E07585C6_6F65_41EE_9F02_C1867E02C7FA_.wvu.FilterData" localSheetId="8" hidden="1">Funding!$A$1:$AN$625</definedName>
    <definedName name="Z_E07585C6_6F65_41EE_9F02_C1867E02C7FA_.wvu.FilterData" localSheetId="3" hidden="1">'High School'!$A$1:$AT$464</definedName>
    <definedName name="Z_E07585C6_6F65_41EE_9F02_C1867E02C7FA_.wvu.FilterData" localSheetId="4" hidden="1">'Other Universities'!$A$1:$AW$682</definedName>
    <definedName name="Z_E09027CA_C081_4718_BA9A_0CB29903EAD7_.wvu.FilterData" localSheetId="3" hidden="1">'High School'!$A$1:$AT$332</definedName>
    <definedName name="Z_E110F0E0_A90F_4FB4_BB16_5703FB829B46_.wvu.FilterData" localSheetId="3" hidden="1">'High School'!$AN$7:$AN$7</definedName>
    <definedName name="Z_E142B2C5_1200_46CD_8CAD_21F723291CDD_.wvu.FilterData" localSheetId="3" hidden="1">'High School'!$A$1:$AT$332</definedName>
    <definedName name="Z_E1E3BB14_7687_45CB_91BE_242930471206_.wvu.FilterData" localSheetId="3" hidden="1">'High School'!$A$1:$AT$517</definedName>
    <definedName name="Z_E2C85B16_6468_4ACC_B9B6_946DBCB26E6F_.wvu.FilterData" localSheetId="3" hidden="1">'High School'!$A$1:$AT$332</definedName>
    <definedName name="Z_E2E5D66B_501C_4205_A40A_B7929716EB56_.wvu.FilterData" localSheetId="3" hidden="1">'High School'!$A$1:$AT$332</definedName>
    <definedName name="Z_E5CB57B5_27BC_4406_9B9C_204A03E84B1D_.wvu.FilterData" localSheetId="3" hidden="1">'High School'!$A$1:$AT$517</definedName>
    <definedName name="Z_E636798D_8D18_4D96_8347_F749379070E5_.wvu.FilterData" localSheetId="3" hidden="1">'High School'!$A$1:$AT$332</definedName>
    <definedName name="Z_EA6CDCD1_FFD8_4496_9D1F_FCD5CE596BCA_.wvu.FilterData" localSheetId="3" hidden="1">'High School'!$A$1:$AU$332</definedName>
    <definedName name="Z_EA6F0DE7_3E62_41A2_AB77_56FB2A9E0A19_.wvu.FilterData" localSheetId="3" hidden="1">'High School'!$A$1:$AT$332</definedName>
    <definedName name="Z_EB13011E_954C_4747_8433_0EF63F1778BF_.wvu.FilterData" localSheetId="8" hidden="1">Funding!$A$1:$AD$625</definedName>
    <definedName name="Z_EB13011E_954C_4747_8433_0EF63F1778BF_.wvu.FilterData" localSheetId="3" hidden="1">'High School'!$A$1:$AT$464</definedName>
    <definedName name="Z_EB13011E_954C_4747_8433_0EF63F1778BF_.wvu.FilterData" localSheetId="4" hidden="1">'Other Universities'!$A$1:$AW$682</definedName>
    <definedName name="Z_EC27776D_E6C9_45D0_9252_3C24E1330928_.wvu.FilterData" localSheetId="8" hidden="1">Funding!$A$1:$AN$625</definedName>
    <definedName name="Z_EC27776D_E6C9_45D0_9252_3C24E1330928_.wvu.FilterData" localSheetId="4" hidden="1">'Other Universities'!$A$1:$AZ$682</definedName>
    <definedName name="Z_EC88BE12_CA13_4B37_85C9_214140CD59F8_.wvu.FilterData" localSheetId="3" hidden="1">'High School'!$A$1:$AT$332</definedName>
    <definedName name="Z_EE3850A1_FCAB_4011_A9B0_98DD5BFC0468_.wvu.FilterData" localSheetId="3" hidden="1">'High School'!$A$1:$AT$517</definedName>
    <definedName name="Z_EE53FD09_EA3E_4E23_A9B2_8B514A6D6CE7_.wvu.FilterData" localSheetId="3" hidden="1">'High School'!$A$1:$AT$332</definedName>
    <definedName name="Z_F1A652BA_496A_4F43_899F_F5561733D759_.wvu.FilterData" localSheetId="3" hidden="1">'High School'!$A$1:$AT$332</definedName>
    <definedName name="Z_F4418566_B1C9_41AA_952C_AB6F15985578_.wvu.FilterData" localSheetId="3" hidden="1">'High School'!$A$1:$AT$332</definedName>
    <definedName name="Z_F5C366BC_E543_443F_9CD9_71E3454ED161_.wvu.FilterData" localSheetId="3" hidden="1">'High School'!$AE$207:$AG$209</definedName>
    <definedName name="Z_FB69E990_E5AB_44DB_B36A_79732F9D628B_.wvu.FilterData" localSheetId="3" hidden="1">'High School'!$A$1:$AT$550</definedName>
    <definedName name="Z_FC98BD52_60DD_47EF_8D00_75299A4A7CE9_.wvu.FilterData" localSheetId="3" hidden="1">'High School'!$A$1:$AT$517</definedName>
    <definedName name="Z_FD9741A2_C55B_4215_B852_F90482CB8B02_.wvu.FilterData" localSheetId="3" hidden="1">'High School'!$A$1:$AT$332</definedName>
    <definedName name="Z_FD9E5DB9_DF51_404A_A7BD_E3A4C5EF4FA0_.wvu.FilterData" localSheetId="3" hidden="1">'High School'!$A$1:$AT$517</definedName>
  </definedNames>
  <calcPr calcId="191029"/>
  <customWorkbookViews>
    <customWorkbookView name="Filter 164" guid="{E09027CA-C081-4718-BA9A-0CB29903EAD7}" maximized="1" windowWidth="0" windowHeight="0" activeSheetId="0"/>
    <customWorkbookView name="Filter 163" guid="{FD9741A2-C55B-4215-B852-F90482CB8B02}" maximized="1" windowWidth="0" windowHeight="0" activeSheetId="0"/>
    <customWorkbookView name="Filter 162" guid="{12A7F9AA-F958-414F-8AC2-0E7F9D2030F3}" maximized="1" windowWidth="0" windowHeight="0" activeSheetId="0"/>
    <customWorkbookView name="Filter 161" guid="{7C0CF7A0-23D8-4F8E-8FEC-BF4397F864F6}" maximized="1" windowWidth="0" windowHeight="0" activeSheetId="0"/>
    <customWorkbookView name="Filter 160" guid="{15F63DA0-C1B8-4CBF-A3E6-BF09FECAD888}" maximized="1" windowWidth="0" windowHeight="0" activeSheetId="0"/>
    <customWorkbookView name="Filter 169" guid="{1690533D-FF5A-4BA6-8844-E70ACEEC0C54}" maximized="1" windowWidth="0" windowHeight="0" activeSheetId="0"/>
    <customWorkbookView name="Filter 168" guid="{6BA04230-328F-4B40-8834-31C42EBA2847}" maximized="1" windowWidth="0" windowHeight="0" activeSheetId="0"/>
    <customWorkbookView name="Filter 167" guid="{364121FF-3046-4F4D-A5E6-062CB7C16B7D}" maximized="1" windowWidth="0" windowHeight="0" activeSheetId="0"/>
    <customWorkbookView name="Filter 166" guid="{35E4BF72-AD93-4252-8EE6-ED8BD1550F72}" maximized="1" windowWidth="0" windowHeight="0" activeSheetId="0"/>
    <customWorkbookView name="Filter 165" guid="{9CD1C5E9-8639-43BD-80AC-A70C360B5EE4}" maximized="1" windowWidth="0" windowHeight="0" activeSheetId="0"/>
    <customWorkbookView name="Filter 153" guid="{40BBA37F-147A-453A-A9E7-61A79C7CE474}" maximized="1" windowWidth="0" windowHeight="0" activeSheetId="0"/>
    <customWorkbookView name="Filter 152" guid="{CB1823B4-EB1C-4A3D-BA00-AF5EEA45E1E9}" maximized="1" windowWidth="0" windowHeight="0" activeSheetId="0"/>
    <customWorkbookView name="Filter 151" guid="{12D51EAD-C43E-41E7-A720-EB9BB773A524}" maximized="1" windowWidth="0" windowHeight="0" activeSheetId="0"/>
    <customWorkbookView name="Filter 150" guid="{7A814B56-4DE1-4E5E-A893-CDC6F33F3B64}" maximized="1" windowWidth="0" windowHeight="0" activeSheetId="0"/>
    <customWorkbookView name="Filter 159" guid="{F4418566-B1C9-41AA-952C-AB6F15985578}" maximized="1" windowWidth="0" windowHeight="0" activeSheetId="0"/>
    <customWorkbookView name="Filter 158" guid="{1B4C3D4D-0D0B-407C-9B31-541467A96B44}" maximized="1" windowWidth="0" windowHeight="0" activeSheetId="0"/>
    <customWorkbookView name="Filter 157" guid="{92B2BFE3-02B3-4665-8AE7-AFCBFAE86205}" maximized="1" windowWidth="0" windowHeight="0" activeSheetId="0"/>
    <customWorkbookView name="Filter 156" guid="{F5C366BC-E543-443F-9CD9-71E3454ED161}" maximized="1" windowWidth="0" windowHeight="0" activeSheetId="0"/>
    <customWorkbookView name="Filter 155" guid="{A8B5F770-6799-4FCF-9F64-131AB2BF8A24}" maximized="1" windowWidth="0" windowHeight="0" activeSheetId="0"/>
    <customWorkbookView name="Filter 154" guid="{9180AC27-BFED-4B8A-8224-4631561DB562}" maximized="1" windowWidth="0" windowHeight="0" activeSheetId="0"/>
    <customWorkbookView name="Filter 186" guid="{7BECADE5-9493-441D-BB95-DADEEEC97E9B}" maximized="1" windowWidth="0" windowHeight="0" activeSheetId="0"/>
    <customWorkbookView name="Filter 99" guid="{DE7FEA6A-DC54-4E11-969F-B74ACC3D59BF}" maximized="1" windowWidth="0" windowHeight="0" activeSheetId="0"/>
    <customWorkbookView name="Filter 185" guid="{E2C85B16-6468-4ACC-B9B6-946DBCB26E6F}" maximized="1" windowWidth="0" windowHeight="0" activeSheetId="0"/>
    <customWorkbookView name="Filter 184" guid="{0E663E83-E234-4133-8462-BBD50F52CFFD}" maximized="1" windowWidth="0" windowHeight="0" activeSheetId="0"/>
    <customWorkbookView name="Filter 183" guid="{C3E2E946-836F-43C6-A101-78E033846C14}" maximized="1" windowWidth="0" windowHeight="0" activeSheetId="0"/>
    <customWorkbookView name="Filter 182" guid="{770C09A3-CED5-4038-93DE-26DA57907CEA}" maximized="1" windowWidth="0" windowHeight="0" activeSheetId="0"/>
    <customWorkbookView name="Filter 181" guid="{53DF075A-1C1A-40A5-B63F-B22CFC438AB3}" maximized="1" windowWidth="0" windowHeight="0" activeSheetId="0"/>
    <customWorkbookView name="Filter 180" guid="{DE37D5A7-17B2-4211-8E20-38BD5A41AA0A}" maximized="1" windowWidth="0" windowHeight="0" activeSheetId="0"/>
    <customWorkbookView name="Filter 91" guid="{EE3850A1-FCAB-4011-A9B0-98DD5BFC0468}" maximized="1" windowWidth="0" windowHeight="0" activeSheetId="0"/>
    <customWorkbookView name="Filter 92" guid="{268625A2-57CA-4564-966A-52CF4ED6A2E3}" maximized="1" windowWidth="0" windowHeight="0" activeSheetId="0"/>
    <customWorkbookView name="Filter 93" guid="{2A590151-699B-4BFF-A5E3-9C8A589F6522}" maximized="1" windowWidth="0" windowHeight="0" activeSheetId="0"/>
    <customWorkbookView name="Filter 94" guid="{B97FFE4F-9492-4F93-9BFB-6F48307F0D67}" maximized="1" windowWidth="0" windowHeight="0" activeSheetId="0"/>
    <customWorkbookView name="Filter 95" guid="{FC98BD52-60DD-47EF-8D00-75299A4A7CE9}" maximized="1" windowWidth="0" windowHeight="0" activeSheetId="0"/>
    <customWorkbookView name="Filter 189" guid="{E110F0E0-A90F-4FB4-BB16-5703FB829B46}" maximized="1" windowWidth="0" windowHeight="0" activeSheetId="0"/>
    <customWorkbookView name="Filter 96" guid="{4A409E66-77C9-4BDD-AB72-A1F60275A757}" maximized="1" windowWidth="0" windowHeight="0" activeSheetId="0"/>
    <customWorkbookView name="Filter 188" guid="{BFF99FB0-5620-4F13-A8AF-5F1636577AE8}" maximized="1" windowWidth="0" windowHeight="0" activeSheetId="0"/>
    <customWorkbookView name="Filter 97" guid="{50635E87-C3CF-4936-85E4-13259439473B}" maximized="1" windowWidth="0" windowHeight="0" activeSheetId="0"/>
    <customWorkbookView name="Filter 98" guid="{D21A66A0-AA92-4302-AF97-E5617CFCB242}" maximized="1" windowWidth="0" windowHeight="0" activeSheetId="0"/>
    <customWorkbookView name="Filter 187" guid="{637E880A-A82D-4A00-AA70-95E0A8494DF0}" maximized="1" windowWidth="0" windowHeight="0" activeSheetId="0"/>
    <customWorkbookView name="Filter 175" guid="{77821152-975B-435B-ADDF-8A7CF92F9674}" maximized="1" windowWidth="0" windowHeight="0" activeSheetId="0"/>
    <customWorkbookView name="Filter 88" guid="{131A066A-99EB-41AA-B226-69FA180B33C9}" maximized="1" windowWidth="0" windowHeight="0" activeSheetId="0"/>
    <customWorkbookView name="Filter 174" guid="{5CEC4DAF-5535-41D1-9A35-589713F9FDB4}" maximized="1" windowWidth="0" windowHeight="0" activeSheetId="0"/>
    <customWorkbookView name="Filter 89" guid="{8A547AB6-35D6-4619-99E0-41C0BFB5E53B}" maximized="1" windowWidth="0" windowHeight="0" activeSheetId="0"/>
    <customWorkbookView name="Filter 173" guid="{ADFE9FBD-01F6-4FC4-8AEC-0A43E5A39C16}" maximized="1" windowWidth="0" windowHeight="0" activeSheetId="0"/>
    <customWorkbookView name="Filter 172" guid="{F1A652BA-496A-4F43-899F-F5561733D759}" maximized="1" windowWidth="0" windowHeight="0" activeSheetId="0"/>
    <customWorkbookView name="Filter 171" guid="{0067FB09-C387-47FD-B07F-09DFD5EF61FE}" maximized="1" windowWidth="0" windowHeight="0" activeSheetId="0"/>
    <customWorkbookView name="Filter 170" guid="{4F3A2073-2E44-424A-B1FF-C57B96780F43}" maximized="1" windowWidth="0" windowHeight="0" activeSheetId="0"/>
    <customWorkbookView name="Filter 80" guid="{650B5A3A-8EAF-43A2-8810-4DAF0D745A3A}" maximized="1" windowWidth="0" windowHeight="0" activeSheetId="0"/>
    <customWorkbookView name="Filter 81" guid="{0778697C-BFDF-48B1-A357-CCA9070DC245}" maximized="1" windowWidth="0" windowHeight="0" activeSheetId="0"/>
    <customWorkbookView name="Filter 82" guid="{E034C439-61EF-402F-91A9-1AF6B9D4573A}" maximized="1" windowWidth="0" windowHeight="0" activeSheetId="0"/>
    <customWorkbookView name="Filter 83" guid="{1A0D10C3-5B97-41C4-B377-2395A8E4BEFE}" maximized="1" windowWidth="0" windowHeight="0" activeSheetId="0"/>
    <customWorkbookView name="Filter 84" guid="{3645AF95-0418-46DD-9813-58DDBD3A3CF2}" maximized="1" windowWidth="0" windowHeight="0" activeSheetId="0"/>
    <customWorkbookView name="Filter 179" guid="{3DA9A50F-2ABE-4073-B754-18F9F38AE47E}" maximized="1" windowWidth="0" windowHeight="0" activeSheetId="0"/>
    <customWorkbookView name="Filter 85" guid="{BF11031B-E907-4C17-A043-B1CE0930561D}" maximized="1" windowWidth="0" windowHeight="0" activeSheetId="0"/>
    <customWorkbookView name="Filter 178" guid="{11E90470-3806-4F91-8FB0-CACF24011A4F}" maximized="1" windowWidth="0" windowHeight="0" activeSheetId="0"/>
    <customWorkbookView name="Filter 86" guid="{730BE676-9634-4483-83EF-472FC648DD21}" maximized="1" windowWidth="0" windowHeight="0" activeSheetId="0"/>
    <customWorkbookView name="Filter 177" guid="{BF1D8AE3-71C8-47BE-A1A2-36272291BCEF}" maximized="1" windowWidth="0" windowHeight="0" activeSheetId="0"/>
    <customWorkbookView name="Filter 176" guid="{E142B2C5-1200-46CD-8CAD-21F723291CDD}" maximized="1" windowWidth="0" windowHeight="0" activeSheetId="0"/>
    <customWorkbookView name="Filter 87" guid="{DF92CF0C-8B98-4926-9E00-0DFF22963B62}" maximized="1" windowWidth="0" windowHeight="0" activeSheetId="0"/>
    <customWorkbookView name="Filter 90" guid="{B4A6068A-12BA-4957-917A-51733E9929C9}" maximized="1" windowWidth="0" windowHeight="0" activeSheetId="0"/>
    <customWorkbookView name="Filter 77" guid="{16AFEB52-2AA2-4A3B-B705-C9C56D57BA2C}" maximized="1" windowWidth="0" windowHeight="0" activeSheetId="0"/>
    <customWorkbookView name="Filter 78" guid="{5DF71BD4-A9EB-4D64-BEA3-2CC68FF6923D}" maximized="1" windowWidth="0" windowHeight="0" activeSheetId="0"/>
    <customWorkbookView name="Filter 79" guid="{038E9F97-2BF5-48C5-ABE5-3A2773B67C49}" maximized="1" windowWidth="0" windowHeight="0" activeSheetId="0"/>
    <customWorkbookView name="Filter 70" guid="{386559F0-0670-4C65-8099-A46527102178}" maximized="1" windowWidth="0" windowHeight="0" activeSheetId="0"/>
    <customWorkbookView name="Filter 71" guid="{099083BE-9630-49FE-A8EE-E6B07427187E}" maximized="1" windowWidth="0" windowHeight="0" activeSheetId="0"/>
    <customWorkbookView name="Filter 72" guid="{C7FA590C-BFB4-4A67-9D7C-FE977DDF19C4}" maximized="1" windowWidth="0" windowHeight="0" activeSheetId="0"/>
    <customWorkbookView name="Filter 73" guid="{4FB771AB-DBD5-461B-955A-1326296615B2}" maximized="1" windowWidth="0" windowHeight="0" activeSheetId="0"/>
    <customWorkbookView name="Filter 74" guid="{11464517-1B40-45AE-990C-23A08508ECC7}" maximized="1" windowWidth="0" windowHeight="0" activeSheetId="0"/>
    <customWorkbookView name="Filter 75" guid="{4B961219-25F7-4D87-B447-B4D10C3F3A0C}" maximized="1" windowWidth="0" windowHeight="0" activeSheetId="0"/>
    <customWorkbookView name="Filter 76" guid="{42E08CC4-B70E-407A-A424-B0E63CA40514}" maximized="1" windowWidth="0" windowHeight="0" activeSheetId="0"/>
    <customWorkbookView name="Filter 66" guid="{5E9B3860-23AB-4C7E-A478-0F5CE7B36511}" maximized="1" windowWidth="0" windowHeight="0" activeSheetId="0"/>
    <customWorkbookView name="Filter 197" guid="{9AE10CF5-D553-4485-B862-9C412FE3A826}" maximized="1" windowWidth="0" windowHeight="0" activeSheetId="0"/>
    <customWorkbookView name="Filter 67" guid="{348D3726-EFCC-4492-A3FE-66A5743288BD}" maximized="1" windowWidth="0" windowHeight="0" activeSheetId="0"/>
    <customWorkbookView name="Filter 196" guid="{0238A1D6-2215-4161-9F78-C69BA10AE2FC}" maximized="1" windowWidth="0" windowHeight="0" activeSheetId="0"/>
    <customWorkbookView name="Filter 68" guid="{A02900FC-6BCF-46CB-AF96-CF94330F0EAF}" maximized="1" windowWidth="0" windowHeight="0" activeSheetId="0"/>
    <customWorkbookView name="Filter 195" guid="{80B135DA-047D-44B9-BCEB-088DD490DF0B}" maximized="1" windowWidth="0" windowHeight="0" activeSheetId="0"/>
    <customWorkbookView name="Filter 194" guid="{364F7C22-57E5-4156-85A4-7324EDED9F9F}" maximized="1" windowWidth="0" windowHeight="0" activeSheetId="0"/>
    <customWorkbookView name="Filter 69" guid="{5F147D6B-48A4-4F08-9EA3-9EEBEB457C96}" maximized="1" windowWidth="0" windowHeight="0" activeSheetId="0"/>
    <customWorkbookView name="Filter 193" guid="{08359796-CF6E-4B25-ABCD-DA5EF545BAFB}" maximized="1" windowWidth="0" windowHeight="0" activeSheetId="0"/>
    <customWorkbookView name="Filter 192" guid="{E636798D-8D18-4D96-8347-F749379070E5}" maximized="1" windowWidth="0" windowHeight="0" activeSheetId="0"/>
    <customWorkbookView name="Filter 191" guid="{4AA8F4C2-CE54-48DD-AC3A-68E9DC6C9925}" maximized="1" windowWidth="0" windowHeight="0" activeSheetId="0"/>
    <customWorkbookView name="Filter 190" guid="{0045DE53-9779-473D-A80A-D2BF704FF398}" maximized="1" windowWidth="0" windowHeight="0" activeSheetId="0"/>
    <customWorkbookView name="Filter 60" guid="{E1E3BB14-7687-45CB-91BE-242930471206}" maximized="1" windowWidth="0" windowHeight="0" activeSheetId="0"/>
    <customWorkbookView name="Filter 61" guid="{38BB67A2-3936-457D-BC1A-8BD8D427385C}" maximized="1" windowWidth="0" windowHeight="0" activeSheetId="0"/>
    <customWorkbookView name="Filter 62" guid="{18B0573A-8233-47D6-AC5E-5B4035E718E7}" maximized="1" windowWidth="0" windowHeight="0" activeSheetId="0"/>
    <customWorkbookView name="Filter 63" guid="{85870F7F-F1FE-4BB0-B59A-826644C518D0}" maximized="1" windowWidth="0" windowHeight="0" activeSheetId="0"/>
    <customWorkbookView name="Filter 199" guid="{22CDB2C3-6972-49E1-87A0-3BC0C492E2AC}" maximized="1" windowWidth="0" windowHeight="0" activeSheetId="0"/>
    <customWorkbookView name="Filter 64" guid="{C29711A2-4631-4A7F-BABA-D6E21180FB7F}" maximized="1" windowWidth="0" windowHeight="0" activeSheetId="0"/>
    <customWorkbookView name="Filter 65" guid="{81E3517E-833B-40A9-A284-9A171E7A2AE6}" maximized="1" windowWidth="0" windowHeight="0" activeSheetId="0"/>
    <customWorkbookView name="Filter 198" guid="{89333ACC-6108-4589-88F1-E1C124F7B7D1}" maximized="1" windowWidth="0" windowHeight="0" activeSheetId="0"/>
    <customWorkbookView name="Filter 55" guid="{642E5497-556C-4362-944A-28DB95B6F332}" maximized="1" windowWidth="0" windowHeight="0" activeSheetId="0"/>
    <customWorkbookView name="Filter 56" guid="{6C39DC30-6665-4EDE-8FD0-ECC21C218824}" maximized="1" windowWidth="0" windowHeight="0" activeSheetId="0"/>
    <customWorkbookView name="Filter 57" guid="{7905D3E8-D852-4064-8C57-6BE225F80309}" maximized="1" windowWidth="0" windowHeight="0" activeSheetId="0"/>
    <customWorkbookView name="Filter 58" guid="{B6B56904-0B5D-4F75-ABDA-EF6EED0B2E54}" maximized="1" windowWidth="0" windowHeight="0" activeSheetId="0"/>
    <customWorkbookView name="Filter 59" guid="{76B0ABD0-5B9B-4AF1-8F18-FCE95C8E44CF}" maximized="1" windowWidth="0" windowHeight="0" activeSheetId="0"/>
    <customWorkbookView name="Filter 50" guid="{A0E57560-EC45-49F4-BA47-21F875E7E705}" maximized="1" windowWidth="0" windowHeight="0" activeSheetId="0"/>
    <customWorkbookView name="Filter 51" guid="{A949D399-6430-4725-A4E8-49C6B46FFC9D}" maximized="1" windowWidth="0" windowHeight="0" activeSheetId="0"/>
    <customWorkbookView name="Filter 52" guid="{C8EE7FD1-535E-49F9-A853-F24A01EC5448}" maximized="1" windowWidth="0" windowHeight="0" activeSheetId="0"/>
    <customWorkbookView name="Filter 53" guid="{5EEA5AD7-9168-47B7-85D5-2C2E8BF07059}" maximized="1" windowWidth="0" windowHeight="0" activeSheetId="0"/>
    <customWorkbookView name="Filter 54" guid="{48953004-F51E-421B-960A-E384BC0C0AB9}" maximized="1" windowWidth="0" windowHeight="0" activeSheetId="0"/>
    <customWorkbookView name="Filter 44" guid="{E07585C6-6F65-41EE-9F02-C1867E02C7FA}" maximized="1" windowWidth="0" windowHeight="0" activeSheetId="0"/>
    <customWorkbookView name="Filter 45" guid="{EC27776D-E6C9-45D0-9252-3C24E1330928}" maximized="1" windowWidth="0" windowHeight="0" activeSheetId="0"/>
    <customWorkbookView name="Filter 46" guid="{817DF8AD-2E5B-43D4-AE1B-3FEDA0EB267B}" maximized="1" windowWidth="0" windowHeight="0" activeSheetId="0"/>
    <customWorkbookView name="Filter 47" guid="{3F7E1512-D986-45B5-A913-917E2D873EC4}" maximized="1" windowWidth="0" windowHeight="0" activeSheetId="0"/>
    <customWorkbookView name="Filter 48" guid="{B4971227-ED9C-476A-887A-70255CAE1828}" maximized="1" windowWidth="0" windowHeight="0" activeSheetId="0"/>
    <customWorkbookView name="Filter 49" guid="{6747CBA4-0631-4F62-8E27-9F8B76FC156C}" maximized="1" windowWidth="0" windowHeight="0" activeSheetId="0"/>
    <customWorkbookView name="Filter 40" guid="{7AE96058-7B32-4B00-BA50-387BA8848196}" maximized="1" windowWidth="0" windowHeight="0" activeSheetId="0"/>
    <customWorkbookView name="Filter 41" guid="{6099C221-BDB5-430E-AD5B-F5341CB26C19}" maximized="1" windowWidth="0" windowHeight="0" activeSheetId="0"/>
    <customWorkbookView name="Filter 42" guid="{DE98BF08-5BAF-4BA0-92D6-ED7737B0E392}" maximized="1" windowWidth="0" windowHeight="0" activeSheetId="0"/>
    <customWorkbookView name="Filter 43" guid="{276B11E0-310B-406A-B8D3-96D18319FC66}" maximized="1" windowWidth="0" windowHeight="0" activeSheetId="0"/>
    <customWorkbookView name="Filter 33" guid="{6EA4CAF0-730B-43DA-8ED7-837911108B5D}" maximized="1" windowWidth="0" windowHeight="0" activeSheetId="0"/>
    <customWorkbookView name="Filter 34" guid="{B90A83D2-1AA5-499C-A6FF-B92A73FBB9F4}" maximized="1" windowWidth="0" windowHeight="0" activeSheetId="0"/>
    <customWorkbookView name="Filter 35" guid="{B6FE209C-568E-43A7-A4E9-FEFA168E9EDF}" maximized="1" windowWidth="0" windowHeight="0" activeSheetId="0"/>
    <customWorkbookView name="Filter 36" guid="{543878F0-DA33-4C80-9BEF-F3571B11E558}" maximized="1" windowWidth="0" windowHeight="0" activeSheetId="0"/>
    <customWorkbookView name="Filter 37" guid="{EB13011E-954C-4747-8433-0EF63F1778BF}" maximized="1" windowWidth="0" windowHeight="0" activeSheetId="0"/>
    <customWorkbookView name="Filter 38" guid="{8853839B-9B56-474C-9F52-1A3BA6CE9E81}" maximized="1" windowWidth="0" windowHeight="0" activeSheetId="0"/>
    <customWorkbookView name="Filter 39" guid="{C56A2265-751A-4A49-A557-AB9355371B3E}" maximized="1" windowWidth="0" windowHeight="0" activeSheetId="0"/>
    <customWorkbookView name="Filter 205" guid="{B1C37CCC-220E-4110-8C51-9CFB5D54D596}" maximized="1" windowWidth="0" windowHeight="0" activeSheetId="0"/>
    <customWorkbookView name="Filter 204" guid="{0021236B-C47D-4924-9AE2-7146B985CB13}" maximized="1" windowWidth="0" windowHeight="0" activeSheetId="0"/>
    <customWorkbookView name="Filter 203" guid="{068C7B5D-1C6E-4CAF-85F6-4D90ED87503E}" maximized="1" windowWidth="0" windowHeight="0" activeSheetId="0"/>
    <customWorkbookView name="Filter 202" guid="{99402929-6958-463F-849E-C7D2D077ED41}" maximized="1" windowWidth="0" windowHeight="0" activeSheetId="0"/>
    <customWorkbookView name="Filter 201" guid="{C2FAC6DF-98E5-456A-9495-2CE8A0967A57}" maximized="1" windowWidth="0" windowHeight="0" activeSheetId="0"/>
    <customWorkbookView name="Filter 30" guid="{8BD46933-8E1B-4723-B27A-A91F51DE53FA}" maximized="1" windowWidth="0" windowHeight="0" activeSheetId="0"/>
    <customWorkbookView name="Filter 200" guid="{6425BC42-5096-4C63-B184-C91A5EA22728}" maximized="1" windowWidth="0" windowHeight="0" activeSheetId="0"/>
    <customWorkbookView name="Filter 31" guid="{C4BA9A2C-FE7C-4E22-A9C1-9A2D4F0985A3}" maximized="1" windowWidth="0" windowHeight="0" activeSheetId="0"/>
    <customWorkbookView name="Filter 32" guid="{567DCC50-B0CE-4B60-BAA8-84CFE32009F3}" maximized="1" windowWidth="0" windowHeight="0" activeSheetId="0"/>
    <customWorkbookView name="Filter 209" guid="{36808A27-6198-4011-8797-771DE7195097}" maximized="1" windowWidth="0" windowHeight="0" activeSheetId="0"/>
    <customWorkbookView name="Filter 208" guid="{50C755DA-175E-4274-BB36-9263BFBF4C90}" maximized="1" windowWidth="0" windowHeight="0" activeSheetId="0"/>
    <customWorkbookView name="Filter 207" guid="{EA6F0DE7-3E62-41A2-AB77-56FB2A9E0A19}" maximized="1" windowWidth="0" windowHeight="0" activeSheetId="0"/>
    <customWorkbookView name="Filter 206" guid="{EC88BE12-CA13-4B37-85C9-214140CD59F8}" maximized="1" windowWidth="0" windowHeight="0" activeSheetId="0"/>
    <customWorkbookView name="Filter 22" guid="{2A3C2EFF-D498-4968-892D-676E199651BF}" maximized="1" windowWidth="0" windowHeight="0" activeSheetId="0"/>
    <customWorkbookView name="Filter 23" guid="{7563C98D-CAE4-4AD7-9AE2-E8596EB82558}" maximized="1" windowWidth="0" windowHeight="0" activeSheetId="0"/>
    <customWorkbookView name="Filter 24" guid="{CFC20A8D-A807-4A31-BF59-D013D58C0E17}" maximized="1" windowWidth="0" windowHeight="0" activeSheetId="0"/>
    <customWorkbookView name="Filter 25" guid="{9FE005D3-FAFD-414E-8F03-023230224686}" maximized="1" windowWidth="0" windowHeight="0" activeSheetId="0"/>
    <customWorkbookView name="Filter 26" guid="{C8D478A5-E82D-4BDE-85FB-33B70A6CDA11}" maximized="1" windowWidth="0" windowHeight="0" activeSheetId="0"/>
    <customWorkbookView name="Filter 27" guid="{B9C838B5-B831-4170-9E10-0BB6D13FD680}" maximized="1" windowWidth="0" windowHeight="0" activeSheetId="0"/>
    <customWorkbookView name="Filter 28" guid="{5A0504F2-B37A-49F3-8CF0-31A9B4C13492}" maximized="1" windowWidth="0" windowHeight="0" activeSheetId="0"/>
    <customWorkbookView name="Filter 29" guid="{93031333-F687-4DD1-817A-AE24A14CED0D}" maximized="1" windowWidth="0" windowHeight="0" activeSheetId="0"/>
    <customWorkbookView name="Filter 20" guid="{6EFE3F43-10FE-40B1-BB1F-CC62F6010227}" maximized="1" windowWidth="0" windowHeight="0" activeSheetId="0"/>
    <customWorkbookView name="Filter 21" guid="{599E455D-1683-4690-8E78-C27F9370160F}" maximized="1" windowWidth="0" windowHeight="0" activeSheetId="0"/>
    <customWorkbookView name="Filter 11" guid="{70B35A7C-13CA-40BF-ADFD-2D1384F2E492}" maximized="1" windowWidth="0" windowHeight="0" activeSheetId="0"/>
    <customWorkbookView name="Filter 12" guid="{9ACE5D65-1E11-43FC-A60D-09A95738A620}" maximized="1" windowWidth="0" windowHeight="0" activeSheetId="0"/>
    <customWorkbookView name="Filter 13" guid="{D5A38F10-0745-43E2-BC3F-0DE24DEE2319}" maximized="1" windowWidth="0" windowHeight="0" activeSheetId="0"/>
    <customWorkbookView name="Filter 14" guid="{4618E458-45D0-41BE-96B4-5E15BB9E85DA}" maximized="1" windowWidth="0" windowHeight="0" activeSheetId="0"/>
    <customWorkbookView name="Filter 15" guid="{D486A903-297B-47A4-8766-FCED3BD76563}" maximized="1" windowWidth="0" windowHeight="0" activeSheetId="0"/>
    <customWorkbookView name="Filter 16" guid="{6AAED95C-C2E7-45E3-BA45-9E31FA283511}" maximized="1" windowWidth="0" windowHeight="0" activeSheetId="0"/>
    <customWorkbookView name="Filter 17" guid="{61612DC8-CE62-4339-A388-C4CD925AC7D4}" maximized="1" windowWidth="0" windowHeight="0" activeSheetId="0"/>
    <customWorkbookView name="Filter 18" guid="{1E35684E-90C5-4009-AB4C-550226A9CF96}" maximized="1" windowWidth="0" windowHeight="0" activeSheetId="0"/>
    <customWorkbookView name="Filter 227" guid="{BA791D6C-CCCA-4E1F-8278-F3D778ED9045}" maximized="1" windowWidth="0" windowHeight="0" activeSheetId="0"/>
    <customWorkbookView name="Filter 106" guid="{76149AF9-CA65-44EE-BC81-D8C0094C50B7}" maximized="1" windowWidth="0" windowHeight="0" activeSheetId="0"/>
    <customWorkbookView name="Filter 226" guid="{4DB86D97-1FA0-4F37-BEA2-D6B883A0E294}" maximized="1" windowWidth="0" windowHeight="0" activeSheetId="0"/>
    <customWorkbookView name="Filter 105" guid="{DE2AE4AD-2B82-4761-BCDA-241F236DA91E}" maximized="1" windowWidth="0" windowHeight="0" activeSheetId="0"/>
    <customWorkbookView name="Filter 104" guid="{7928FAA7-1CFC-4D55-B096-D12D73FEFFE4}" maximized="1" windowWidth="0" windowHeight="0" activeSheetId="0"/>
    <customWorkbookView name="Filter 225" guid="{2F1ED938-6764-497D-AE39-CF52AB97FFAD}" maximized="1" windowWidth="0" windowHeight="0" activeSheetId="0"/>
    <customWorkbookView name="Filter 103" guid="{C3474443-D37B-4279-9A9B-5A9B9131EE2A}" maximized="1" windowWidth="0" windowHeight="0" activeSheetId="0"/>
    <customWorkbookView name="Filter 224" guid="{BF578374-3249-41E1-B7EF-E6FC516CFDC9}" maximized="1" windowWidth="0" windowHeight="0" activeSheetId="0"/>
    <customWorkbookView name="Filter 102" guid="{DD1D3A53-AC70-4937-B4CF-D33015083468}" maximized="1" windowWidth="0" windowHeight="0" activeSheetId="0"/>
    <customWorkbookView name="Filter 223" guid="{DDFBDF9F-E7C7-434E-BD03-E3E929FD9742}" maximized="1" windowWidth="0" windowHeight="0" activeSheetId="0"/>
    <customWorkbookView name="Filter 101" guid="{FB69E990-E5AB-44DB-B36A-79732F9D628B}" maximized="1" windowWidth="0" windowHeight="0" activeSheetId="0"/>
    <customWorkbookView name="Filter 222" guid="{77F53F0A-5470-469C-819D-9B895D3A9FE1}" maximized="1" windowWidth="0" windowHeight="0" activeSheetId="0"/>
    <customWorkbookView name="Filter 100" guid="{9B2EE743-4F47-4025-9C8E-E30357DFB9D2}" maximized="1" windowWidth="0" windowHeight="0" activeSheetId="0"/>
    <customWorkbookView name="Filter 221" guid="{8EFB0DEF-BE62-4580-9D80-27BBC14215BE}" maximized="1" windowWidth="0" windowHeight="0" activeSheetId="0"/>
    <customWorkbookView name="Filter 10" guid="{A2CB0887-BF84-498F-B488-5F97392A98C1}" maximized="1" windowWidth="0" windowHeight="0" activeSheetId="0"/>
    <customWorkbookView name="Filter 220" guid="{67B0E6E9-313D-42A0-8C38-EA9457E13BC5}" maximized="1" windowWidth="0" windowHeight="0" activeSheetId="0"/>
    <customWorkbookView name="Filter 109" guid="{8D7726FE-EA5E-4909-A7A1-A368576BB7BF}" maximized="1" windowWidth="0" windowHeight="0" activeSheetId="0"/>
    <customWorkbookView name="Filter 108" guid="{58DE2665-A276-45FF-B85B-17E51BE89D65}" maximized="1" windowWidth="0" windowHeight="0" activeSheetId="0"/>
    <customWorkbookView name="Filter 229" guid="{15075E77-1246-43BC-AC01-18A0A6083F40}" maximized="1" windowWidth="0" windowHeight="0" activeSheetId="0"/>
    <customWorkbookView name="Filter 228" guid="{C32F70FA-B8F0-4911-B3D3-AAEEDC47EC82}" maximized="1" windowWidth="0" windowHeight="0" activeSheetId="0"/>
    <customWorkbookView name="Filter 107" guid="{E5CB57B5-27BC-4406-9B9C-204A03E84B1D}" maximized="1" windowWidth="0" windowHeight="0" activeSheetId="0"/>
    <customWorkbookView name="Filter 19" guid="{95F10D1F-E8AD-4FB1-973C-84200C70A74E}" maximized="1" windowWidth="0" windowHeight="0" activeSheetId="0"/>
    <customWorkbookView name="Filter 216" guid="{59176B8E-387A-4523-9317-BD8730A8E6B0}" maximized="1" windowWidth="0" windowHeight="0" activeSheetId="0"/>
    <customWorkbookView name="Filter 215" guid="{9751BE1E-02F4-4F96-8D59-CD198F98D654}" maximized="1" windowWidth="0" windowHeight="0" activeSheetId="0"/>
    <customWorkbookView name="Filter 214" guid="{E2E5D66B-501C-4205-A40A-B7929716EB56}" maximized="1" windowWidth="0" windowHeight="0" activeSheetId="0"/>
    <customWorkbookView name="Filter 213" guid="{0FCC9306-6F17-4FDC-B6BE-D6B4E26B789E}" maximized="1" windowWidth="0" windowHeight="0" activeSheetId="0"/>
    <customWorkbookView name="Filter 212" guid="{EA6CDCD1-FFD8-4496-9D1F-FCD5CE596BCA}" maximized="1" windowWidth="0" windowHeight="0" activeSheetId="0"/>
    <customWorkbookView name="Filter 211" guid="{3E31005B-4B59-4014-98ED-C125FD5DDCE1}" maximized="1" windowWidth="0" windowHeight="0" activeSheetId="0"/>
    <customWorkbookView name="Filter 210" guid="{17E57E8D-9008-487A-8ECC-7E68FE4731DD}" maximized="1" windowWidth="0" windowHeight="0" activeSheetId="0"/>
    <customWorkbookView name="Filter 8" guid="{423B0E14-8EEC-4421-939E-C74765885346}" maximized="1" windowWidth="0" windowHeight="0" activeSheetId="0"/>
    <customWorkbookView name="Filter 9" guid="{D0EA95D6-E037-43BB-A7EE-E80547117D16}" maximized="1" windowWidth="0" windowHeight="0" activeSheetId="0"/>
    <customWorkbookView name="Filter 6" guid="{80B688BE-3B3C-4807-AD34-94048E51E168}" maximized="1" windowWidth="0" windowHeight="0" activeSheetId="0"/>
    <customWorkbookView name="Filter 7" guid="{30567BB3-8B43-4787-BF39-FB73AE8CDEC0}" maximized="1" windowWidth="0" windowHeight="0" activeSheetId="0"/>
    <customWorkbookView name="Filter 4" guid="{AEBA0162-2CC8-42F8-BC77-11F1AC727616}" maximized="1" windowWidth="0" windowHeight="0" activeSheetId="0"/>
    <customWorkbookView name="Filter 5" guid="{69C99700-430E-4E3B-8B34-0E2B8B964FE7}" maximized="1" windowWidth="0" windowHeight="0" activeSheetId="0"/>
    <customWorkbookView name="Filter 2" guid="{0256C18E-298D-4671-AFF9-25421D0469A7}" maximized="1" windowWidth="0" windowHeight="0" activeSheetId="0"/>
    <customWorkbookView name="Filter 3" guid="{9B80173C-F751-4216-A0A8-E271266A8254}" maximized="1" windowWidth="0" windowHeight="0" activeSheetId="0"/>
    <customWorkbookView name="Filter 219" guid="{7558EB12-E263-4C70-BB0D-1AF7D9C456ED}" maximized="1" windowWidth="0" windowHeight="0" activeSheetId="0"/>
    <customWorkbookView name="Filter 218" guid="{3A3D847E-8FA3-4F10-AB62-F08E1900B1A0}" maximized="1" windowWidth="0" windowHeight="0" activeSheetId="0"/>
    <customWorkbookView name="Filter 217" guid="{EE53FD09-EA3E-4E23-A9B2-8B514A6D6CE7}" maximized="1" windowWidth="0" windowHeight="0" activeSheetId="0"/>
    <customWorkbookView name="Filter 1" guid="{A4BA6D0C-BFEF-4C0D-927D-F73E79FD0342}" maximized="1" windowWidth="0" windowHeight="0" activeSheetId="0"/>
    <customWorkbookView name="Filter 120" guid="{FD9E5DB9-DF51-404A-A7BD-E3A4C5EF4FA0}" maximized="1" windowWidth="0" windowHeight="0" activeSheetId="0"/>
    <customWorkbookView name="Filter 128" guid="{82E717B4-0A0A-426A-804A-7AC8E68F0229}" maximized="1" windowWidth="0" windowHeight="0" activeSheetId="0"/>
    <customWorkbookView name="Filter 127" guid="{6153F87D-9FFF-4D98-B619-F9F6C9D47F38}" maximized="1" windowWidth="0" windowHeight="0" activeSheetId="0"/>
    <customWorkbookView name="Filter 126" guid="{940E46B7-6C26-4D36-8241-6E9A66C5B7CC}" maximized="1" windowWidth="0" windowHeight="0" activeSheetId="0"/>
    <customWorkbookView name="Filter 125" guid="{7464C9BF-0860-4627-9E12-07E5A33AEF3C}" maximized="1" windowWidth="0" windowHeight="0" activeSheetId="0"/>
    <customWorkbookView name="Filter 124" guid="{7EBAE2FE-3274-4B6E-B389-A6A06209E468}" maximized="1" windowWidth="0" windowHeight="0" activeSheetId="0"/>
    <customWorkbookView name="Filter 123" guid="{92B09A9B-BE3B-43E2-B7D6-A3F04405354F}" maximized="1" windowWidth="0" windowHeight="0" activeSheetId="0"/>
    <customWorkbookView name="Filter 122" guid="{99288DB7-0EC2-4476-B1ED-D55949B7FDE2}" maximized="1" windowWidth="0" windowHeight="0" activeSheetId="0"/>
    <customWorkbookView name="Filter 121" guid="{379AD715-FFC6-45A2-8DED-36EFF6996200}" maximized="1" windowWidth="0" windowHeight="0" activeSheetId="0"/>
    <customWorkbookView name="Filter 129" guid="{5332CB4D-6135-4A5A-917D-19C32D632534}" maximized="1" windowWidth="0" windowHeight="0" activeSheetId="0"/>
    <customWorkbookView name="sivu" guid="{5D2A3833-EF68-463E-B859-190E76C99E50}" maximized="1" windowWidth="0" windowHeight="0" activeSheetId="0"/>
    <customWorkbookView name="Filter 230" guid="{1B42C481-3EC0-4960-949C-F1827766DC75}" maximized="1" windowWidth="0" windowHeight="0" activeSheetId="0"/>
    <customWorkbookView name="Filter 117" guid="{C9DD600E-45DD-4832-8939-274C7FA35E38}" maximized="1" windowWidth="0" windowHeight="0" activeSheetId="0"/>
    <customWorkbookView name="Filter 116" guid="{A342B6B3-34D4-44E2-9C9F-4199FC117710}" maximized="1" windowWidth="0" windowHeight="0" activeSheetId="0"/>
    <customWorkbookView name="Filter 115" guid="{0D4CDAFA-A434-4B19-A986-41656FDB0E8B}" maximized="1" windowWidth="0" windowHeight="0" activeSheetId="0"/>
    <customWorkbookView name="Filter 114" guid="{3D2FCAEC-5876-43B8-AC0C-D8B857EF9FC0}" maximized="1" windowWidth="0" windowHeight="0" activeSheetId="0"/>
    <customWorkbookView name="Filter 113" guid="{C991F5C3-6C5A-4FB1-8B36-8FA692BBAB4A}" maximized="1" windowWidth="0" windowHeight="0" activeSheetId="0"/>
    <customWorkbookView name="Filter 112" guid="{A284E8C8-234A-4BC0-870C-251D74E7E270}" maximized="1" windowWidth="0" windowHeight="0" activeSheetId="0"/>
    <customWorkbookView name="Filter 233" guid="{26C8407B-976E-4C74-B318-90A8AE8175B5}" maximized="1" windowWidth="0" windowHeight="0" activeSheetId="0"/>
    <customWorkbookView name="Filter 111" guid="{3D663E38-4B26-4B4F-BA1A-6C31B74D81ED}" maximized="1" windowWidth="0" windowHeight="0" activeSheetId="0"/>
    <customWorkbookView name="Filter 232" guid="{39475F44-947C-4DB5-9762-C69A3850B704}" maximized="1" windowWidth="0" windowHeight="0" activeSheetId="0"/>
    <customWorkbookView name="Filter 231" guid="{1260564B-19A9-47A8-B577-50F1CBBC7821}" maximized="1" windowWidth="0" windowHeight="0" activeSheetId="0"/>
    <customWorkbookView name="Filter 110" guid="{888F07EA-F6AD-4ED7-9369-D3522D4A026A}" maximized="1" windowWidth="0" windowHeight="0" activeSheetId="0"/>
    <customWorkbookView name="Filter 119" guid="{6B2A518A-2E9E-4CF5-88B2-A5E1CC2ACEC3}" maximized="1" windowWidth="0" windowHeight="0" activeSheetId="0"/>
    <customWorkbookView name="Filter 118" guid="{D085B06F-1942-4047-8039-5340995A7A6A}" maximized="1" windowWidth="0" windowHeight="0" activeSheetId="0"/>
    <customWorkbookView name="Filter 142" guid="{4F5D41B2-2640-4BD1-BA95-4D6A1C497A67}" maximized="1" windowWidth="0" windowHeight="0" activeSheetId="0"/>
    <customWorkbookView name="Filter 141" guid="{39304849-647C-46C9-8BEB-12179D59097C}" maximized="1" windowWidth="0" windowHeight="0" activeSheetId="0"/>
    <customWorkbookView name="Filter 140" guid="{CAD65B35-69CF-443D-99C6-D3A3B629D587}" maximized="1" windowWidth="0" windowHeight="0" activeSheetId="0"/>
    <customWorkbookView name="Filter 149" guid="{D903907E-AF12-4BE9-B439-5C9D79CE8C2F}" maximized="1" windowWidth="0" windowHeight="0" activeSheetId="0"/>
    <customWorkbookView name="Filter 148" guid="{9299380F-577A-48B3-BA96-297C88FA23EA}" maximized="1" windowWidth="0" windowHeight="0" activeSheetId="0"/>
    <customWorkbookView name="Filter 147" guid="{DCD8F65C-6796-486F-A1D7-7B06CA65015F}" maximized="1" windowWidth="0" windowHeight="0" activeSheetId="0"/>
    <customWorkbookView name="Filter 146" guid="{991341D3-AD93-4A51-8DF9-8CBCFA5CCEB3}" maximized="1" windowWidth="0" windowHeight="0" activeSheetId="0"/>
    <customWorkbookView name="Filter 145" guid="{DD047AC2-57B0-4E39-994E-B701DBFF7F40}" maximized="1" windowWidth="0" windowHeight="0" activeSheetId="0"/>
    <customWorkbookView name="Filter 144" guid="{64C5A02C-94B9-46CE-ACDB-6299DDFDCE75}" maximized="1" windowWidth="0" windowHeight="0" activeSheetId="0"/>
    <customWorkbookView name="Filter 143" guid="{566373B9-68B1-458F-9A37-861380EE69D9}" maximized="1" windowWidth="0" windowHeight="0" activeSheetId="0"/>
    <customWorkbookView name="Filter 131" guid="{1A9B6A87-D9D0-4B03-B605-FDECFA81C95E}" maximized="1" windowWidth="0" windowHeight="0" activeSheetId="0"/>
    <customWorkbookView name="Filter 130" guid="{DBFE97CE-9564-4D44-8356-44197241E4A2}" maximized="1" windowWidth="0" windowHeight="0" activeSheetId="0"/>
    <customWorkbookView name="Filter 139" guid="{1A790DE1-E0FA-4CB9-A7CA-7C97BC96DD1B}" maximized="1" windowWidth="0" windowHeight="0" activeSheetId="0"/>
    <customWorkbookView name="Filter 138" guid="{5D9C722E-8109-4D53-9712-D15B03E85810}" maximized="1" windowWidth="0" windowHeight="0" activeSheetId="0"/>
    <customWorkbookView name="Filter 137" guid="{B93A7A35-997C-4186-B066-03B8A461AC73}" maximized="1" windowWidth="0" windowHeight="0" activeSheetId="0"/>
    <customWorkbookView name="Filter 136" guid="{71D40238-9929-4346-94BD-9FCA0E629611}" maximized="1" windowWidth="0" windowHeight="0" activeSheetId="0"/>
    <customWorkbookView name="Filter 135" guid="{D1002446-0856-4773-B28D-185C25A0DF24}" maximized="1" windowWidth="0" windowHeight="0" activeSheetId="0"/>
    <customWorkbookView name="Filter 134" guid="{AA72576A-7C14-413D-A8E3-C61A72AB072C}" maximized="1" windowWidth="0" windowHeight="0" activeSheetId="0"/>
    <customWorkbookView name="Filter 133" guid="{DFFA5663-0857-41F7-A3C2-37660DB524B3}" maximized="1" windowWidth="0" windowHeight="0" activeSheetId="0"/>
    <customWorkbookView name="Filter 132" guid="{D4A54F95-913D-4FE3-BC8C-3D0C0B922744}" maximized="1" windowWidth="0" windowHeight="0" activeSheetId="0"/>
    <customWorkbookView name="Oyama" guid="{8FD46773-174A-4EFE-9F94-D86D2162D54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iN9uEgUZsNtV4d7MRGfmkRglxjG6SHOL9ObD8r+hPBU="/>
    </ext>
  </extLst>
</workbook>
</file>

<file path=xl/calcChain.xml><?xml version="1.0" encoding="utf-8"?>
<calcChain xmlns="http://schemas.openxmlformats.org/spreadsheetml/2006/main">
  <c r="D36" i="11" l="1"/>
  <c r="N32" i="6"/>
  <c r="N31" i="6"/>
  <c r="N30" i="6"/>
  <c r="N29" i="6"/>
  <c r="N28" i="6"/>
  <c r="N27" i="6"/>
  <c r="N26" i="6"/>
  <c r="N25" i="6"/>
  <c r="N24" i="6"/>
  <c r="N23" i="6"/>
  <c r="E23" i="6"/>
  <c r="N22" i="6"/>
  <c r="N21" i="6"/>
  <c r="N20" i="6"/>
  <c r="P20" i="6" s="1"/>
  <c r="N19" i="6"/>
  <c r="N18" i="6"/>
  <c r="N17" i="6"/>
  <c r="N16" i="6"/>
  <c r="N15" i="6"/>
  <c r="K15" i="6"/>
  <c r="K16" i="6" s="1"/>
  <c r="K17" i="6" s="1"/>
  <c r="K18" i="6" s="1"/>
  <c r="N14" i="6"/>
  <c r="N13" i="6"/>
  <c r="N12" i="6"/>
  <c r="N11" i="6"/>
  <c r="N10" i="6"/>
  <c r="N9" i="6"/>
  <c r="N8" i="6"/>
  <c r="N7" i="6"/>
  <c r="N6" i="6"/>
  <c r="V5" i="6"/>
  <c r="N5" i="6"/>
  <c r="K5" i="6"/>
  <c r="K6" i="6" s="1"/>
  <c r="K7" i="6" s="1"/>
  <c r="K8" i="6" s="1"/>
  <c r="V4" i="6"/>
  <c r="N4" i="6"/>
  <c r="K4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E4" i="6"/>
  <c r="R4" i="6" s="1"/>
  <c r="O3" i="6"/>
  <c r="N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L3" i="6"/>
  <c r="Q3" i="6" s="1"/>
  <c r="C4" i="6" s="1"/>
  <c r="P2" i="6"/>
  <c r="S775" i="4"/>
  <c r="S676" i="4"/>
  <c r="S672" i="4"/>
  <c r="S667" i="4"/>
  <c r="U609" i="4"/>
  <c r="S605" i="4"/>
  <c r="S596" i="4"/>
  <c r="S419" i="4"/>
  <c r="S365" i="4"/>
  <c r="U336" i="4"/>
  <c r="S336" i="4"/>
  <c r="S335" i="4"/>
  <c r="S324" i="4"/>
  <c r="S321" i="4"/>
  <c r="S306" i="4"/>
  <c r="S304" i="4"/>
  <c r="S301" i="4"/>
  <c r="S298" i="4"/>
  <c r="S287" i="4"/>
  <c r="S284" i="4"/>
  <c r="S278" i="4"/>
  <c r="S267" i="4"/>
  <c r="S259" i="4"/>
  <c r="S253" i="4"/>
  <c r="S248" i="4"/>
  <c r="S241" i="4"/>
  <c r="S227" i="4"/>
  <c r="S222" i="4"/>
  <c r="S218" i="4"/>
  <c r="S207" i="4"/>
  <c r="S198" i="4"/>
  <c r="S188" i="4"/>
  <c r="S182" i="4"/>
  <c r="S173" i="4"/>
  <c r="S165" i="4"/>
  <c r="S164" i="4"/>
  <c r="S161" i="4"/>
  <c r="S150" i="4"/>
  <c r="S149" i="4"/>
  <c r="S101" i="4"/>
  <c r="S99" i="4"/>
  <c r="S97" i="4"/>
  <c r="S91" i="4"/>
  <c r="S88" i="4"/>
  <c r="S74" i="4"/>
  <c r="S70" i="4"/>
  <c r="S64" i="4"/>
  <c r="S56" i="4"/>
  <c r="S52" i="4"/>
  <c r="S47" i="4"/>
  <c r="S42" i="4"/>
  <c r="S15" i="4"/>
  <c r="S13" i="4"/>
  <c r="C147" i="1"/>
  <c r="C146" i="1"/>
  <c r="C145" i="1"/>
  <c r="C144" i="1"/>
  <c r="C143" i="1"/>
  <c r="C142" i="1"/>
  <c r="C141" i="1"/>
  <c r="C140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6" i="1"/>
  <c r="C95" i="1"/>
  <c r="C94" i="1"/>
  <c r="C93" i="1"/>
  <c r="C92" i="1"/>
  <c r="C91" i="1"/>
  <c r="C90" i="1"/>
  <c r="C89" i="1"/>
  <c r="C88" i="1"/>
  <c r="C87" i="1"/>
  <c r="C86" i="1"/>
  <c r="C59" i="1"/>
  <c r="C58" i="1"/>
  <c r="C57" i="1"/>
  <c r="C56" i="1"/>
  <c r="E51" i="1"/>
  <c r="D51" i="1"/>
  <c r="C51" i="1"/>
  <c r="K50" i="1"/>
  <c r="J50" i="1"/>
  <c r="I50" i="1"/>
  <c r="E50" i="1"/>
  <c r="D50" i="1"/>
  <c r="C50" i="1"/>
  <c r="J49" i="1"/>
  <c r="I49" i="1"/>
  <c r="K49" i="1" s="1"/>
  <c r="E49" i="1"/>
  <c r="D49" i="1"/>
  <c r="C49" i="1"/>
  <c r="J48" i="1"/>
  <c r="I48" i="1"/>
  <c r="K48" i="1" s="1"/>
  <c r="E48" i="1"/>
  <c r="D48" i="1"/>
  <c r="C48" i="1"/>
  <c r="J47" i="1"/>
  <c r="I47" i="1"/>
  <c r="K47" i="1" s="1"/>
  <c r="E47" i="1"/>
  <c r="D47" i="1"/>
  <c r="C47" i="1"/>
  <c r="K46" i="1"/>
  <c r="J46" i="1"/>
  <c r="I46" i="1"/>
  <c r="E46" i="1"/>
  <c r="D46" i="1"/>
  <c r="C46" i="1"/>
  <c r="J42" i="1"/>
  <c r="J41" i="1"/>
  <c r="D41" i="1"/>
  <c r="E41" i="1" s="1"/>
  <c r="J40" i="1"/>
  <c r="I40" i="1"/>
  <c r="K40" i="1" s="1"/>
  <c r="J39" i="1"/>
  <c r="I39" i="1"/>
  <c r="D39" i="1"/>
  <c r="C39" i="1"/>
  <c r="D38" i="1"/>
  <c r="C38" i="1"/>
  <c r="J37" i="1"/>
  <c r="I37" i="1"/>
  <c r="D37" i="1"/>
  <c r="C37" i="1"/>
  <c r="J36" i="1"/>
  <c r="D36" i="1"/>
  <c r="C36" i="1"/>
  <c r="D30" i="1"/>
  <c r="C30" i="1"/>
  <c r="E30" i="1" s="1"/>
  <c r="J29" i="1"/>
  <c r="I29" i="1"/>
  <c r="K29" i="1" s="1"/>
  <c r="D29" i="1"/>
  <c r="C29" i="1"/>
  <c r="J28" i="1"/>
  <c r="I28" i="1"/>
  <c r="D28" i="1"/>
  <c r="C28" i="1"/>
  <c r="J27" i="1"/>
  <c r="I27" i="1"/>
  <c r="D27" i="1"/>
  <c r="C27" i="1"/>
  <c r="J26" i="1"/>
  <c r="I26" i="1"/>
  <c r="D26" i="1"/>
  <c r="C26" i="1"/>
  <c r="J25" i="1"/>
  <c r="I25" i="1"/>
  <c r="D25" i="1"/>
  <c r="C25" i="1"/>
  <c r="E25" i="1" s="1"/>
  <c r="D21" i="1"/>
  <c r="C21" i="1"/>
  <c r="D20" i="1"/>
  <c r="C20" i="1"/>
  <c r="C19" i="1"/>
  <c r="J18" i="1"/>
  <c r="I18" i="1"/>
  <c r="D18" i="1"/>
  <c r="C18" i="1"/>
  <c r="K17" i="1"/>
  <c r="D17" i="1"/>
  <c r="C17" i="1"/>
  <c r="E17" i="1" s="1"/>
  <c r="J16" i="1"/>
  <c r="I16" i="1"/>
  <c r="D16" i="1"/>
  <c r="C16" i="1"/>
  <c r="K15" i="1"/>
  <c r="D15" i="1"/>
  <c r="C15" i="1"/>
  <c r="J11" i="1"/>
  <c r="I11" i="1"/>
  <c r="J10" i="1"/>
  <c r="I10" i="1"/>
  <c r="C10" i="1"/>
  <c r="J9" i="1"/>
  <c r="I9" i="1"/>
  <c r="D9" i="1"/>
  <c r="C9" i="1"/>
  <c r="J8" i="1"/>
  <c r="I8" i="1"/>
  <c r="D8" i="1"/>
  <c r="C8" i="1"/>
  <c r="J7" i="1"/>
  <c r="I7" i="1"/>
  <c r="D7" i="1"/>
  <c r="C7" i="1"/>
  <c r="J6" i="1"/>
  <c r="I6" i="1"/>
  <c r="K6" i="1" s="1"/>
  <c r="D6" i="1"/>
  <c r="C6" i="1"/>
  <c r="J5" i="1"/>
  <c r="I5" i="1"/>
  <c r="D5" i="1"/>
  <c r="C5" i="1"/>
  <c r="E5" i="1" s="1"/>
  <c r="E18" i="1" l="1"/>
  <c r="E37" i="1"/>
  <c r="K28" i="1"/>
  <c r="K7" i="1"/>
  <c r="I38" i="1"/>
  <c r="E16" i="1"/>
  <c r="E9" i="1"/>
  <c r="C139" i="1"/>
  <c r="K11" i="1"/>
  <c r="E21" i="1"/>
  <c r="E38" i="1"/>
  <c r="K10" i="1"/>
  <c r="E39" i="1"/>
  <c r="K9" i="1"/>
  <c r="E20" i="1"/>
  <c r="K8" i="1"/>
  <c r="K27" i="1"/>
  <c r="K26" i="1"/>
  <c r="I41" i="1"/>
  <c r="K41" i="1" s="1"/>
  <c r="K16" i="1"/>
  <c r="E8" i="1"/>
  <c r="E28" i="1"/>
  <c r="K37" i="1"/>
  <c r="E36" i="1"/>
  <c r="E15" i="1"/>
  <c r="E27" i="1"/>
  <c r="E29" i="1"/>
  <c r="E7" i="1"/>
  <c r="K39" i="1"/>
  <c r="E26" i="1"/>
  <c r="C132" i="1"/>
  <c r="K18" i="1"/>
  <c r="K5" i="1"/>
  <c r="E6" i="1"/>
  <c r="K25" i="1"/>
  <c r="D19" i="1"/>
  <c r="E19" i="1" s="1"/>
  <c r="F46" i="1"/>
  <c r="F51" i="1"/>
  <c r="D52" i="1"/>
  <c r="C55" i="1"/>
  <c r="F48" i="1"/>
  <c r="F47" i="1"/>
  <c r="F50" i="1"/>
  <c r="F49" i="1"/>
  <c r="G19" i="6"/>
  <c r="G20" i="6"/>
  <c r="I19" i="6"/>
  <c r="I20" i="6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K19" i="6"/>
  <c r="K20" i="6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P4" i="6"/>
  <c r="C52" i="1"/>
  <c r="E24" i="6"/>
  <c r="I36" i="1"/>
  <c r="K36" i="1" s="1"/>
  <c r="E52" i="1"/>
  <c r="P3" i="6"/>
  <c r="L4" i="6"/>
  <c r="Q4" i="6" s="1"/>
  <c r="C5" i="6" s="1"/>
  <c r="E5" i="6"/>
  <c r="O4" i="6"/>
  <c r="I42" i="1"/>
  <c r="K42" i="1" s="1"/>
  <c r="E22" i="1" l="1"/>
  <c r="K33" i="1"/>
  <c r="E43" i="1"/>
  <c r="K12" i="1"/>
  <c r="F52" i="1"/>
  <c r="P5" i="6"/>
  <c r="E25" i="6"/>
  <c r="L5" i="6"/>
  <c r="Q5" i="6" s="1"/>
  <c r="C6" i="6" s="1"/>
  <c r="R5" i="6"/>
  <c r="O5" i="6"/>
  <c r="E6" i="6"/>
  <c r="L20" i="6"/>
  <c r="G21" i="6"/>
  <c r="O20" i="6"/>
  <c r="P6" i="6" l="1"/>
  <c r="O6" i="6"/>
  <c r="E7" i="6"/>
  <c r="L6" i="6"/>
  <c r="R6" i="6" s="1"/>
  <c r="E26" i="6"/>
  <c r="L21" i="6"/>
  <c r="G22" i="6"/>
  <c r="O21" i="6"/>
  <c r="E27" i="6" l="1"/>
  <c r="O7" i="6"/>
  <c r="E8" i="6"/>
  <c r="L7" i="6"/>
  <c r="R7" i="6" s="1"/>
  <c r="Q6" i="6"/>
  <c r="C7" i="6" s="1"/>
  <c r="L22" i="6"/>
  <c r="G23" i="6"/>
  <c r="O22" i="6"/>
  <c r="G24" i="6" l="1"/>
  <c r="O23" i="6"/>
  <c r="Q7" i="6"/>
  <c r="C8" i="6" s="1"/>
  <c r="P7" i="6"/>
  <c r="O8" i="6"/>
  <c r="E9" i="6"/>
  <c r="L8" i="6"/>
  <c r="R8" i="6" s="1"/>
  <c r="E28" i="6"/>
  <c r="E29" i="6" l="1"/>
  <c r="E10" i="6"/>
  <c r="L9" i="6"/>
  <c r="R9" i="6" s="1"/>
  <c r="O9" i="6"/>
  <c r="P8" i="6"/>
  <c r="Q8" i="6"/>
  <c r="C9" i="6" s="1"/>
  <c r="G25" i="6"/>
  <c r="O24" i="6"/>
  <c r="G26" i="6" l="1"/>
  <c r="O25" i="6"/>
  <c r="O10" i="6"/>
  <c r="E11" i="6"/>
  <c r="L10" i="6"/>
  <c r="R10" i="6" s="1"/>
  <c r="Q9" i="6"/>
  <c r="C10" i="6" s="1"/>
  <c r="P9" i="6"/>
  <c r="E30" i="6"/>
  <c r="Q10" i="6" l="1"/>
  <c r="C11" i="6" s="1"/>
  <c r="P10" i="6"/>
  <c r="O11" i="6"/>
  <c r="E12" i="6"/>
  <c r="L11" i="6"/>
  <c r="R11" i="6" s="1"/>
  <c r="E31" i="6"/>
  <c r="G27" i="6"/>
  <c r="O26" i="6"/>
  <c r="G28" i="6" l="1"/>
  <c r="O27" i="6"/>
  <c r="E32" i="6"/>
  <c r="O12" i="6"/>
  <c r="E13" i="6"/>
  <c r="L12" i="6"/>
  <c r="R12" i="6" s="1"/>
  <c r="Q11" i="6"/>
  <c r="C12" i="6" s="1"/>
  <c r="P11" i="6"/>
  <c r="Q12" i="6" l="1"/>
  <c r="C13" i="6" s="1"/>
  <c r="P12" i="6"/>
  <c r="O13" i="6"/>
  <c r="E14" i="6"/>
  <c r="L13" i="6"/>
  <c r="R13" i="6" s="1"/>
  <c r="G29" i="6"/>
  <c r="O28" i="6"/>
  <c r="G30" i="6" l="1"/>
  <c r="O29" i="6"/>
  <c r="E15" i="6"/>
  <c r="L14" i="6"/>
  <c r="R14" i="6" s="1"/>
  <c r="O14" i="6"/>
  <c r="Q13" i="6"/>
  <c r="C14" i="6" s="1"/>
  <c r="P13" i="6"/>
  <c r="Q14" i="6" l="1"/>
  <c r="C15" i="6" s="1"/>
  <c r="P14" i="6"/>
  <c r="O15" i="6"/>
  <c r="E16" i="6"/>
  <c r="L15" i="6"/>
  <c r="R15" i="6" s="1"/>
  <c r="G31" i="6"/>
  <c r="O30" i="6"/>
  <c r="G32" i="6" l="1"/>
  <c r="O32" i="6" s="1"/>
  <c r="O31" i="6"/>
  <c r="E17" i="6"/>
  <c r="L16" i="6"/>
  <c r="R16" i="6" s="1"/>
  <c r="O16" i="6"/>
  <c r="Q15" i="6"/>
  <c r="C16" i="6" s="1"/>
  <c r="P15" i="6"/>
  <c r="Q16" i="6" l="1"/>
  <c r="C17" i="6" s="1"/>
  <c r="P16" i="6"/>
  <c r="O17" i="6"/>
  <c r="E18" i="6"/>
  <c r="L17" i="6"/>
  <c r="R17" i="6" s="1"/>
  <c r="L18" i="6" l="1"/>
  <c r="E19" i="6"/>
  <c r="O19" i="6" s="1"/>
  <c r="O18" i="6"/>
  <c r="Q17" i="6"/>
  <c r="C18" i="6" s="1"/>
  <c r="P18" i="6" s="1"/>
  <c r="P17" i="6"/>
  <c r="R18" i="6" l="1"/>
  <c r="R2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06" authorId="0" shapeId="0" xr:uid="{00000000-0006-0000-0300-000002000000}">
      <text>
        <r>
          <rPr>
            <sz val="11"/>
            <color theme="1"/>
            <rFont val="Calibri"/>
            <scheme val="minor"/>
          </rPr>
          <t>TL wrote ' Not Sure' on the questionnaire
======</t>
        </r>
      </text>
    </comment>
    <comment ref="A583" authorId="0" shapeId="0" xr:uid="{00000000-0006-0000-0300-000006000000}">
      <text>
        <r>
          <rPr>
            <sz val="11"/>
            <color theme="1"/>
            <rFont val="Calibri"/>
            <scheme val="minor"/>
          </rPr>
          <t>Second INTAKE
======</t>
        </r>
      </text>
    </comment>
    <comment ref="AB673" authorId="0" shapeId="0" xr:uid="{00000000-0006-0000-0300-000008000000}">
      <text>
        <r>
          <rPr>
            <sz val="11"/>
            <color theme="1"/>
            <rFont val="Calibri"/>
            <scheme val="minor"/>
          </rPr>
          <t>Answer to this particular question has not been filled in.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28" authorId="0" shapeId="0" xr:uid="{00000000-0006-0000-0400-000001000000}">
      <text>
        <r>
          <rPr>
            <sz val="11"/>
            <color theme="1"/>
            <rFont val="Calibri"/>
            <scheme val="minor"/>
          </rPr>
          <t>1 Digit missing
======</t>
        </r>
      </text>
    </comment>
    <comment ref="Z54" authorId="0" shapeId="0" xr:uid="{00000000-0006-0000-0400-000002000000}">
      <text>
        <r>
          <rPr>
            <sz val="11"/>
            <color theme="1"/>
            <rFont val="Calibri"/>
            <scheme val="minor"/>
          </rPr>
          <t>1 Digit missing
======</t>
        </r>
      </text>
    </comment>
    <comment ref="A308" authorId="0" shapeId="0" xr:uid="{00000000-0006-0000-0400-000003000000}">
      <text>
        <r>
          <rPr>
            <sz val="11"/>
            <color theme="1"/>
            <rFont val="Calibri"/>
            <scheme val="minor"/>
          </rPr>
          <t>Second INTAKE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3" authorId="0" shapeId="0" xr:uid="{00000000-0006-0000-0800-000001000000}">
      <text>
        <r>
          <rPr>
            <sz val="11"/>
            <color theme="1"/>
            <rFont val="Calibri"/>
            <scheme val="minor"/>
          </rPr>
          <t>Student got level 7 on all the elective subjects.
======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" authorId="0" shapeId="0" xr:uid="{00000000-0006-0000-0900-000001000000}">
      <text>
        <r>
          <rPr>
            <sz val="11"/>
            <color theme="1"/>
            <rFont val="Calibri"/>
            <scheme val="minor"/>
          </rPr>
          <t xml:space="preserve">
======</t>
        </r>
      </text>
    </comment>
    <comment ref="D295" authorId="0" shapeId="0" xr:uid="{00000000-0006-0000-0900-000002000000}">
      <text>
        <r>
          <rPr>
            <sz val="11"/>
            <color theme="1"/>
            <rFont val="Calibri"/>
            <scheme val="minor"/>
          </rPr>
          <t xml:space="preserve">
======</t>
        </r>
      </text>
    </comment>
    <comment ref="A597" authorId="0" shapeId="0" xr:uid="{00000000-0006-0000-0900-000003000000}">
      <text>
        <r>
          <rPr>
            <sz val="11"/>
            <color theme="1"/>
            <rFont val="Calibri"/>
            <scheme val="minor"/>
          </rPr>
          <t>Start of Rural 2nd Intake
======</t>
        </r>
      </text>
    </comment>
  </commentList>
</comments>
</file>

<file path=xl/sharedStrings.xml><?xml version="1.0" encoding="utf-8"?>
<sst xmlns="http://schemas.openxmlformats.org/spreadsheetml/2006/main" count="39597" uniqueCount="3199">
  <si>
    <t xml:space="preserve"> </t>
  </si>
  <si>
    <t>High School</t>
  </si>
  <si>
    <t>YEAR:</t>
  </si>
  <si>
    <t>ONBOARDING</t>
  </si>
  <si>
    <t>NMB</t>
  </si>
  <si>
    <t>Rurals</t>
  </si>
  <si>
    <t>Total</t>
  </si>
  <si>
    <t>UNIVERSITIES</t>
  </si>
  <si>
    <t>Total No. of schools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</si>
  <si>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NMU</t>
    </r>
  </si>
  <si>
    <t>Total No. of Top Learners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</si>
  <si>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UWC</t>
    </r>
  </si>
  <si>
    <t>Total No. of Questionaires Collected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</si>
  <si>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UJ</t>
    </r>
  </si>
  <si>
    <t>Total No. of Application forms Collected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</si>
  <si>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CPUT</t>
    </r>
  </si>
  <si>
    <t>Total No. of Study Packs Distributed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</si>
  <si>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WSU</t>
    </r>
  </si>
  <si>
    <t>No. of Schedules Collected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</si>
  <si>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Wits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</si>
  <si>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CUT</t>
    </r>
  </si>
  <si>
    <t>Self Applied Students 1st Intake</t>
  </si>
  <si>
    <t>Issues</t>
  </si>
  <si>
    <t>NMU</t>
  </si>
  <si>
    <t>Missing Documents</t>
  </si>
  <si>
    <t>UJ</t>
  </si>
  <si>
    <t>Did not submit form</t>
  </si>
  <si>
    <t>UWC</t>
  </si>
  <si>
    <t>Foreign student</t>
  </si>
  <si>
    <t>CPUT</t>
  </si>
  <si>
    <t>Does not qualify</t>
  </si>
  <si>
    <t>Wits</t>
  </si>
  <si>
    <t>WSU</t>
  </si>
  <si>
    <t>CUT</t>
  </si>
  <si>
    <t>ONBOARDING 2nd Intake</t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</si>
  <si>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NMU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</si>
  <si>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UWC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</si>
  <si>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UJ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</si>
  <si>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CPUT</t>
    </r>
  </si>
  <si>
    <r>
      <rPr>
        <sz val="11"/>
        <color theme="1"/>
        <rFont val="Calibri"/>
      </rPr>
      <t xml:space="preserve">Total No. Applied at </t>
    </r>
    <r>
      <rPr>
        <b/>
        <sz val="11"/>
        <color theme="1"/>
        <rFont val="Calibri"/>
      </rPr>
      <t>WSU</t>
    </r>
  </si>
  <si>
    <t>Self Applied Students</t>
  </si>
  <si>
    <t>Does Not Qualify: NMU</t>
  </si>
  <si>
    <t>Does Not Qualify: UJ</t>
  </si>
  <si>
    <t>Does not qualify: CPUT</t>
  </si>
  <si>
    <t>Does not qualify: UWC</t>
  </si>
  <si>
    <t>NSFAS Application per Mentor</t>
  </si>
  <si>
    <t>Completed</t>
  </si>
  <si>
    <t>Self Applied</t>
  </si>
  <si>
    <t>Outstanding</t>
  </si>
  <si>
    <t>Funding</t>
  </si>
  <si>
    <t>Rural</t>
  </si>
  <si>
    <t>Total App.</t>
  </si>
  <si>
    <t>Okuhle</t>
  </si>
  <si>
    <t>NSFAS</t>
  </si>
  <si>
    <t>Thuto</t>
  </si>
  <si>
    <t>Funza Lushaka</t>
  </si>
  <si>
    <t>Nosisa</t>
  </si>
  <si>
    <t>Moshal</t>
  </si>
  <si>
    <t>Sivu</t>
  </si>
  <si>
    <t>Thuthuka</t>
  </si>
  <si>
    <t>Sihle</t>
  </si>
  <si>
    <t>KWF</t>
  </si>
  <si>
    <t>Anelisa</t>
  </si>
  <si>
    <t>Total No. of Self-applied students</t>
  </si>
  <si>
    <t>Total No. of Unreachable Students</t>
  </si>
  <si>
    <t>Total No. of International Students</t>
  </si>
  <si>
    <t>Total No. of Not Submitted Students</t>
  </si>
  <si>
    <t xml:space="preserve">Non qualifying students </t>
  </si>
  <si>
    <t>TL School Name</t>
  </si>
  <si>
    <t>TLs Per School</t>
  </si>
  <si>
    <t>Mentor</t>
  </si>
  <si>
    <t>1st Intake Schedule Collected</t>
  </si>
  <si>
    <t>2nd Intake Schedule Collected</t>
  </si>
  <si>
    <t>Alexander HS</t>
  </si>
  <si>
    <t>Yes</t>
  </si>
  <si>
    <t>Cillie HS</t>
  </si>
  <si>
    <t>Chubekile SSS</t>
  </si>
  <si>
    <t>Cingani HS</t>
  </si>
  <si>
    <t>Nontlantla</t>
  </si>
  <si>
    <t>Coselelani HS</t>
  </si>
  <si>
    <t>Cowan HS</t>
  </si>
  <si>
    <t>Douglas Mbopa</t>
  </si>
  <si>
    <t>EZ Kabane</t>
  </si>
  <si>
    <t>Ithembelihle CS</t>
  </si>
  <si>
    <t>James Jolobe SSS</t>
  </si>
  <si>
    <t>Jeffrey's Bay CHS</t>
  </si>
  <si>
    <t>Khanyisa</t>
  </si>
  <si>
    <t>Khumbulani HS</t>
  </si>
  <si>
    <t>Kwa Magxaki HS</t>
  </si>
  <si>
    <t>Kwazakhele HS</t>
  </si>
  <si>
    <t>Khwezi Lomso CS</t>
  </si>
  <si>
    <t>Loyiso SS</t>
  </si>
  <si>
    <t>Lungisa HS</t>
  </si>
  <si>
    <t>Lungiso HS</t>
  </si>
  <si>
    <t>Masibambane HS</t>
  </si>
  <si>
    <t>Masiphathisane SS</t>
  </si>
  <si>
    <t>Mfesane SSS</t>
  </si>
  <si>
    <t>Motherwell HS</t>
  </si>
  <si>
    <t>Ndyebo SS</t>
  </si>
  <si>
    <t xml:space="preserve">Mzontsundu </t>
  </si>
  <si>
    <t>Ncedo SSS</t>
  </si>
  <si>
    <t>Ndzondelelo</t>
  </si>
  <si>
    <t>Newell HS</t>
  </si>
  <si>
    <t>Phakamisa SSS</t>
  </si>
  <si>
    <t>Pearson HS</t>
  </si>
  <si>
    <t>Qaphelani HS</t>
  </si>
  <si>
    <t>Qhayiyalethu FET</t>
  </si>
  <si>
    <t>Rocklands IS</t>
  </si>
  <si>
    <t>Sakhisizwe SS</t>
  </si>
  <si>
    <t>Sophakama</t>
  </si>
  <si>
    <t>Soqhayisa SS</t>
  </si>
  <si>
    <t>St James HS</t>
  </si>
  <si>
    <t>St Thomas SS</t>
  </si>
  <si>
    <t>Tyhilulwazi SS</t>
  </si>
  <si>
    <t>V.M Kwinana SS</t>
  </si>
  <si>
    <t>Vulumzi SS</t>
  </si>
  <si>
    <t>Walmer SS</t>
  </si>
  <si>
    <t>Westering HS</t>
  </si>
  <si>
    <t>Zanolwazi SS</t>
  </si>
  <si>
    <t>S</t>
  </si>
  <si>
    <t>Samkelwe HS</t>
  </si>
  <si>
    <t>Isilimela HS</t>
  </si>
  <si>
    <t>TOTAL</t>
  </si>
  <si>
    <t>Unis</t>
  </si>
  <si>
    <t>Apps</t>
  </si>
  <si>
    <t>WITS</t>
  </si>
  <si>
    <t>NWU</t>
  </si>
  <si>
    <t>UP</t>
  </si>
  <si>
    <t>Name</t>
  </si>
  <si>
    <t>Intake</t>
  </si>
  <si>
    <t>School</t>
  </si>
  <si>
    <t>NSFAS Profile Created</t>
  </si>
  <si>
    <t>NSFAS Applied For</t>
  </si>
  <si>
    <t>Submitted</t>
  </si>
  <si>
    <t>Second</t>
  </si>
  <si>
    <t>First</t>
  </si>
  <si>
    <t>S/A</t>
  </si>
  <si>
    <t>No</t>
  </si>
  <si>
    <t>Foreign Student</t>
  </si>
  <si>
    <t>Did not Submit</t>
  </si>
  <si>
    <t>Mzontsundu</t>
  </si>
  <si>
    <t>Makubalo</t>
  </si>
  <si>
    <t>Mdunyiswa</t>
  </si>
  <si>
    <t>Nkosinkulu</t>
  </si>
  <si>
    <t>Manyatlentle</t>
  </si>
  <si>
    <t>KwaZakhele HS</t>
  </si>
  <si>
    <t>Breakfast</t>
  </si>
  <si>
    <t>Ngcanjana</t>
  </si>
  <si>
    <t>Did not submit</t>
  </si>
  <si>
    <t>Major Stats</t>
  </si>
  <si>
    <t xml:space="preserve">Number of TLs </t>
  </si>
  <si>
    <t>Applications Submitted</t>
  </si>
  <si>
    <t>% or Number of Schedules Obtained</t>
  </si>
  <si>
    <t>% of Questionnaires completed/received</t>
  </si>
  <si>
    <t>% of kids receiving Study Pack</t>
  </si>
  <si>
    <t>Number of Study Packs distributed</t>
  </si>
  <si>
    <t>% of TLs we submitted 1 uni application</t>
  </si>
  <si>
    <t>% of TLs we submitted 2+ uni application</t>
  </si>
  <si>
    <t>% of TLs we submitted 1+ bursary application</t>
  </si>
  <si>
    <t>% of TLs we submitted 1 NSFAS application</t>
  </si>
  <si>
    <t>Number of kids that received career guidance support</t>
  </si>
  <si>
    <t>Future Descriptive Stats</t>
  </si>
  <si>
    <t>% of Kids Living w/ Both Parents</t>
  </si>
  <si>
    <t>% of Kids w/ Income in the Home</t>
  </si>
  <si>
    <t>% of Kids applying for Accounting/Engineering/Etc</t>
  </si>
  <si>
    <t xml:space="preserve">% of kids in RDP vs Shack </t>
  </si>
  <si>
    <t>Database Checks</t>
  </si>
  <si>
    <t>Missing Data</t>
  </si>
  <si>
    <t>Data Errors (eg spelling error)</t>
  </si>
  <si>
    <t>Data Cleaning (trim/clean)</t>
  </si>
  <si>
    <t>Does everyone have a MCode?</t>
  </si>
  <si>
    <t>Any duplicates?</t>
  </si>
  <si>
    <t>MKey Code</t>
  </si>
  <si>
    <t>APS Nov</t>
  </si>
  <si>
    <t>APS Jun</t>
  </si>
  <si>
    <t>Name &amp; Surname</t>
  </si>
  <si>
    <t>Gender</t>
  </si>
  <si>
    <t>ID number</t>
  </si>
  <si>
    <t>School name</t>
  </si>
  <si>
    <t>Region</t>
  </si>
  <si>
    <t>Subjects</t>
  </si>
  <si>
    <t>Location</t>
  </si>
  <si>
    <t>Study Packs Distributed</t>
  </si>
  <si>
    <t>Kutlwanong Student</t>
  </si>
  <si>
    <t>Mother Alive</t>
  </si>
  <si>
    <t>Father Alive</t>
  </si>
  <si>
    <t>Live with Mother</t>
  </si>
  <si>
    <t>Live with Father</t>
  </si>
  <si>
    <t># of people in the house</t>
  </si>
  <si>
    <t>Mother working</t>
  </si>
  <si>
    <t>Place of Work</t>
  </si>
  <si>
    <t>Father working</t>
  </si>
  <si>
    <t>Anyone else working</t>
  </si>
  <si>
    <t>Mother financial support</t>
  </si>
  <si>
    <t>Father financial support</t>
  </si>
  <si>
    <t>Any financial assistance</t>
  </si>
  <si>
    <t>Financial Support Type</t>
  </si>
  <si>
    <t>House Type</t>
  </si>
  <si>
    <t>Applied in University</t>
  </si>
  <si>
    <t>What University</t>
  </si>
  <si>
    <t>Course</t>
  </si>
  <si>
    <t>1st Choice</t>
  </si>
  <si>
    <t>3rd Choice</t>
  </si>
  <si>
    <t>Received Questionnaires</t>
  </si>
  <si>
    <t>Uni Appl Distributed</t>
  </si>
  <si>
    <t>Uni Appl Received</t>
  </si>
  <si>
    <t>Supporting Docs Scanned</t>
  </si>
  <si>
    <t>NMU Applied for</t>
  </si>
  <si>
    <t>Pin</t>
  </si>
  <si>
    <t>Course Accepted For</t>
  </si>
  <si>
    <t>Admission Status</t>
  </si>
  <si>
    <t>Last Updated</t>
  </si>
  <si>
    <t>Final APS</t>
  </si>
  <si>
    <t>Chosen University</t>
  </si>
  <si>
    <t>Contacted</t>
  </si>
  <si>
    <t>Masi House Form</t>
  </si>
  <si>
    <t>Sinoxolo Lantu</t>
  </si>
  <si>
    <t>Male</t>
  </si>
  <si>
    <t>Technical Subjects</t>
  </si>
  <si>
    <t>Dwesi</t>
  </si>
  <si>
    <t>Unemployed</t>
  </si>
  <si>
    <t>No Financial Assistance</t>
  </si>
  <si>
    <t>Boarding School</t>
  </si>
  <si>
    <t>Anesu Majoni</t>
  </si>
  <si>
    <t>Female</t>
  </si>
  <si>
    <t>M,L,P,G</t>
  </si>
  <si>
    <t>Richmond Hill</t>
  </si>
  <si>
    <t>YES</t>
  </si>
  <si>
    <t>Cape Recife High School</t>
  </si>
  <si>
    <t>Self employed</t>
  </si>
  <si>
    <t>Flat</t>
  </si>
  <si>
    <t>Acturial Science</t>
  </si>
  <si>
    <t>Mechatronics</t>
  </si>
  <si>
    <t>Medicine</t>
  </si>
  <si>
    <t>Amahle Cakuma</t>
  </si>
  <si>
    <t>M,P,L</t>
  </si>
  <si>
    <t>Motherwell</t>
  </si>
  <si>
    <t>RDP House</t>
  </si>
  <si>
    <t>Dental Science</t>
  </si>
  <si>
    <t>Biochemistry</t>
  </si>
  <si>
    <t>BHSc (Biokinetics)</t>
  </si>
  <si>
    <t>Rejected</t>
  </si>
  <si>
    <t>Avuzwa Matebese</t>
  </si>
  <si>
    <t>N/A</t>
  </si>
  <si>
    <t>SASSA Grant</t>
  </si>
  <si>
    <t>Psychology</t>
  </si>
  <si>
    <t>Microbiology</t>
  </si>
  <si>
    <t>BCom (Industr Psych &amp; HR Management)</t>
  </si>
  <si>
    <t>`Provisionally Accepted</t>
  </si>
  <si>
    <t>Avuzwa Kameni</t>
  </si>
  <si>
    <t>KwaZakhele Police Station</t>
  </si>
  <si>
    <t>Relative</t>
  </si>
  <si>
    <t>Nursing</t>
  </si>
  <si>
    <t>Forensic</t>
  </si>
  <si>
    <t>Dumisa Mqongana</t>
  </si>
  <si>
    <t>ML,B</t>
  </si>
  <si>
    <t>Humansdorp</t>
  </si>
  <si>
    <t>Marketing</t>
  </si>
  <si>
    <t>Buisness Management</t>
  </si>
  <si>
    <t>Khwezi Zozi</t>
  </si>
  <si>
    <t>Likunga Protection Security Service</t>
  </si>
  <si>
    <t>Maritime</t>
  </si>
  <si>
    <t>Software Engineering</t>
  </si>
  <si>
    <t>Kimberly Wildschut</t>
  </si>
  <si>
    <t>ML,B,H</t>
  </si>
  <si>
    <t>Jeffrey's Bay</t>
  </si>
  <si>
    <t>The Hairwork Shop</t>
  </si>
  <si>
    <t>Silverfalls</t>
  </si>
  <si>
    <t>Human Resource Management</t>
  </si>
  <si>
    <t>Education</t>
  </si>
  <si>
    <t>Social Worker</t>
  </si>
  <si>
    <r>
      <rPr>
        <sz val="11"/>
        <color rgb="FF212529"/>
        <rFont val="Calibri"/>
      </rPr>
      <t>Dip (Marketing) Extended Programme</t>
    </r>
  </si>
  <si>
    <t>Anita Denice Mboleka</t>
  </si>
  <si>
    <t>ML,H</t>
  </si>
  <si>
    <t>Logistics</t>
  </si>
  <si>
    <t>Bachelor of Education</t>
  </si>
  <si>
    <t>Law</t>
  </si>
  <si>
    <t>Dip (Logistics) Extended Programme</t>
  </si>
  <si>
    <t>Lwanga Mgudlwa</t>
  </si>
  <si>
    <t>Berlin</t>
  </si>
  <si>
    <t>Shad Mashologu JP</t>
  </si>
  <si>
    <t>Dentistry</t>
  </si>
  <si>
    <t>Food Nutritionist</t>
  </si>
  <si>
    <r>
      <rPr>
        <sz val="11"/>
        <color rgb="FF212529"/>
        <rFont val="Calibri"/>
      </rPr>
      <t>BEngTech (Civil Engineering)</t>
    </r>
  </si>
  <si>
    <t>Nqobile Nobele</t>
  </si>
  <si>
    <t>Startek(Telkom)</t>
  </si>
  <si>
    <t>MBCHB</t>
  </si>
  <si>
    <t>LLB</t>
  </si>
  <si>
    <t>Social work</t>
  </si>
  <si>
    <t>MBChB</t>
  </si>
  <si>
    <t>Departmental Selection</t>
  </si>
  <si>
    <t>Oyintando Zenani</t>
  </si>
  <si>
    <t>Department of Arts &amp; Culture</t>
  </si>
  <si>
    <t>Kia Motors</t>
  </si>
  <si>
    <t>medicine</t>
  </si>
  <si>
    <t>Forensic Science</t>
  </si>
  <si>
    <t>Mechanical Engineering</t>
  </si>
  <si>
    <r>
      <rPr>
        <sz val="11"/>
        <color rgb="FF212529"/>
        <rFont val="Calibri"/>
      </rPr>
      <t>MBChB</t>
    </r>
  </si>
  <si>
    <t>Ahlumile Ngesi</t>
  </si>
  <si>
    <t>PE Depot</t>
  </si>
  <si>
    <t>Chemical Engineering</t>
  </si>
  <si>
    <t>Pharmacy</t>
  </si>
  <si>
    <t>Tamzin Tatum Jacobs</t>
  </si>
  <si>
    <t>Newton Park</t>
  </si>
  <si>
    <t>Aspen pharmacare</t>
  </si>
  <si>
    <t>Health and Wellness sciences</t>
  </si>
  <si>
    <t>Informatics and design</t>
  </si>
  <si>
    <r>
      <rPr>
        <sz val="11"/>
        <color rgb="FF212529"/>
        <rFont val="Calibri"/>
      </rPr>
      <t>Dip (Inventory and Stores Management)</t>
    </r>
  </si>
  <si>
    <t>Yamkela Njingana</t>
  </si>
  <si>
    <t>M, H, G</t>
  </si>
  <si>
    <t>Geology</t>
  </si>
  <si>
    <t>Tourism Management</t>
  </si>
  <si>
    <r>
      <rPr>
        <sz val="11"/>
        <color rgb="FF212529"/>
        <rFont val="Calibri"/>
      </rPr>
      <t>BSc (Geosciences:Geography&amp;Geology) Ext</t>
    </r>
  </si>
  <si>
    <t>Asange Nomnganga</t>
  </si>
  <si>
    <t xml:space="preserve">Newbrighton </t>
  </si>
  <si>
    <t xml:space="preserve">Post Office </t>
  </si>
  <si>
    <t>Ready Fresh</t>
  </si>
  <si>
    <t>NMU, UFS</t>
  </si>
  <si>
    <t>Education (FP)</t>
  </si>
  <si>
    <t xml:space="preserve">Nursing </t>
  </si>
  <si>
    <t>Ababalwe Apleyini</t>
  </si>
  <si>
    <t>ML,A,B,E</t>
  </si>
  <si>
    <t>Aviwe Mkangeli</t>
  </si>
  <si>
    <t>M,P,G,L</t>
  </si>
  <si>
    <t>KwaZakhele</t>
  </si>
  <si>
    <t>CPUT, NMU, RHODES</t>
  </si>
  <si>
    <t>Cleopatra Ndlovu</t>
  </si>
  <si>
    <t>ML,L,G,H</t>
  </si>
  <si>
    <t>Walmer</t>
  </si>
  <si>
    <t>Domestic Worker</t>
  </si>
  <si>
    <t>Old Grey Sport Club</t>
  </si>
  <si>
    <t>VUT, UWC, CPUT</t>
  </si>
  <si>
    <t>Funeka Mpengu</t>
  </si>
  <si>
    <t>Zwide</t>
  </si>
  <si>
    <t>Cleaner</t>
  </si>
  <si>
    <t>Hitec Automotive</t>
  </si>
  <si>
    <t>Computer Science</t>
  </si>
  <si>
    <t>Khwezi Mhlwatika</t>
  </si>
  <si>
    <t xml:space="preserve">Economics </t>
  </si>
  <si>
    <t xml:space="preserve">Accounting </t>
  </si>
  <si>
    <t xml:space="preserve">Business Management </t>
  </si>
  <si>
    <t>Lifalakhe Madolwana</t>
  </si>
  <si>
    <t>UFS, NWU</t>
  </si>
  <si>
    <t>Bachelor of Art</t>
  </si>
  <si>
    <t>Mbalentle Vimba</t>
  </si>
  <si>
    <t>UWC, UJ, UFS, WSU</t>
  </si>
  <si>
    <t>Operation Management</t>
  </si>
  <si>
    <t>IT</t>
  </si>
  <si>
    <t>Nathi Qina</t>
  </si>
  <si>
    <t>ML,A,B</t>
  </si>
  <si>
    <t>UJ, CPUT, NMU, UWC</t>
  </si>
  <si>
    <t>Human Resources Management</t>
  </si>
  <si>
    <t>Business Management</t>
  </si>
  <si>
    <t>Simthandile Aseza Volibi</t>
  </si>
  <si>
    <t xml:space="preserve">Coega Steels </t>
  </si>
  <si>
    <t>NMU, UFs</t>
  </si>
  <si>
    <t xml:space="preserve">Radiography </t>
  </si>
  <si>
    <t>Vetenary</t>
  </si>
  <si>
    <t>Sinothando Magwaxaza</t>
  </si>
  <si>
    <t>ML,H,G</t>
  </si>
  <si>
    <t>Ahlumile Luzipho</t>
  </si>
  <si>
    <t>Alile Mnxakwe</t>
  </si>
  <si>
    <t>ML,H,B</t>
  </si>
  <si>
    <t>FSPA</t>
  </si>
  <si>
    <t>Marketing Management</t>
  </si>
  <si>
    <t>Alulutho Ntshingwa</t>
  </si>
  <si>
    <t>ML,E,B</t>
  </si>
  <si>
    <t>NMU, Rhodes, UCT</t>
  </si>
  <si>
    <t xml:space="preserve">Teaching </t>
  </si>
  <si>
    <t>Linomtha Mngxithana</t>
  </si>
  <si>
    <t xml:space="preserve">Richmond Hill </t>
  </si>
  <si>
    <t>Thimna Njara</t>
  </si>
  <si>
    <t>M,A,L,P</t>
  </si>
  <si>
    <t>Kwa Magxaki</t>
  </si>
  <si>
    <t>Rhodes, UWC, UFS, UCT, NWU</t>
  </si>
  <si>
    <t>Asisipho Makina</t>
  </si>
  <si>
    <t>Shack</t>
  </si>
  <si>
    <t>Lihlonele Mramba</t>
  </si>
  <si>
    <t>Omiyo Mbesa</t>
  </si>
  <si>
    <t>Thimna Tonisi</t>
  </si>
  <si>
    <t>Zukhanye Snowball</t>
  </si>
  <si>
    <t>Hlomla Gola</t>
  </si>
  <si>
    <t>Abegail Mahe</t>
  </si>
  <si>
    <t>M,A,B,E</t>
  </si>
  <si>
    <t>Private House</t>
  </si>
  <si>
    <t>BCom Accounting</t>
  </si>
  <si>
    <t>Dip (Marketing)</t>
  </si>
  <si>
    <t>Abigail Lynn-Leigh Abrahams</t>
  </si>
  <si>
    <t>Gelvandale</t>
  </si>
  <si>
    <t>Livingstone Hospital</t>
  </si>
  <si>
    <t>Did not Submit Form</t>
  </si>
  <si>
    <t>Abongile Mayoli</t>
  </si>
  <si>
    <t>Charles Duna Primary School</t>
  </si>
  <si>
    <t>Physiotheraphy</t>
  </si>
  <si>
    <t>Marine biology</t>
  </si>
  <si>
    <r>
      <rPr>
        <sz val="11"/>
        <color rgb="FF212529"/>
        <rFont val="Calibri"/>
      </rPr>
      <t>BNurs Ext</t>
    </r>
  </si>
  <si>
    <t>Abongile Zepe</t>
  </si>
  <si>
    <t>New Brighton Police Station</t>
  </si>
  <si>
    <t>Tenneco</t>
  </si>
  <si>
    <t>Alicia Oyisa Mahlakahlaka</t>
  </si>
  <si>
    <t>Domestic worker</t>
  </si>
  <si>
    <t>Education- foundation phase</t>
  </si>
  <si>
    <t>Air hostess</t>
  </si>
  <si>
    <t>Sport Management</t>
  </si>
  <si>
    <r>
      <rPr>
        <sz val="11"/>
        <color rgb="FF212529"/>
        <rFont val="Calibri"/>
      </rPr>
      <t>Dip (Human Resources Management)Extended</t>
    </r>
  </si>
  <si>
    <t>Alizwe Magongo</t>
  </si>
  <si>
    <t>Chartered Accounting</t>
  </si>
  <si>
    <t>Financial Accounting</t>
  </si>
  <si>
    <t>Auditing</t>
  </si>
  <si>
    <r>
      <rPr>
        <sz val="11"/>
        <color rgb="FF212529"/>
        <rFont val="Calibri"/>
      </rPr>
      <t>Dip (Logistics)</t>
    </r>
  </si>
  <si>
    <t>Alyssa Erin Oormeyer</t>
  </si>
  <si>
    <t>SAPS</t>
  </si>
  <si>
    <t>Biokinetics</t>
  </si>
  <si>
    <t>Sports physician</t>
  </si>
  <si>
    <t>Amahle Pakela</t>
  </si>
  <si>
    <t>ML,L,B,H</t>
  </si>
  <si>
    <t>Shauderville</t>
  </si>
  <si>
    <t>Eunisan</t>
  </si>
  <si>
    <t>Human Resource</t>
  </si>
  <si>
    <t>Public Relations</t>
  </si>
  <si>
    <t>Strategic Communication</t>
  </si>
  <si>
    <r>
      <rPr>
        <sz val="11"/>
        <color rgb="FF212529"/>
        <rFont val="Calibri"/>
      </rPr>
      <t>Dip (Marketing)</t>
    </r>
  </si>
  <si>
    <t>Aphelele Tiwani</t>
  </si>
  <si>
    <t>Municipality</t>
  </si>
  <si>
    <t>BSc Mechanical Engineering</t>
  </si>
  <si>
    <t>Electrical Engineering</t>
  </si>
  <si>
    <t>Asanele Mabukana</t>
  </si>
  <si>
    <t>ML,G,H,L</t>
  </si>
  <si>
    <t>Tradekor</t>
  </si>
  <si>
    <t>Teaching</t>
  </si>
  <si>
    <r>
      <rPr>
        <sz val="11"/>
        <color rgb="FF212529"/>
        <rFont val="Calibri"/>
      </rPr>
      <t>Bachelor of Education in IP Teaching</t>
    </r>
  </si>
  <si>
    <t>Athule Gomomo</t>
  </si>
  <si>
    <t>Supply Chain Management</t>
  </si>
  <si>
    <t>Logistic Management</t>
  </si>
  <si>
    <t>Dip (Logistics)</t>
  </si>
  <si>
    <t>Ayongezwa Peter</t>
  </si>
  <si>
    <t xml:space="preserve">Dip (Logistics) </t>
  </si>
  <si>
    <t>Babalwa Mahambehlala</t>
  </si>
  <si>
    <t>MBI Coverland</t>
  </si>
  <si>
    <t>Engineering</t>
  </si>
  <si>
    <r>
      <rPr>
        <sz val="11"/>
        <color rgb="FF212529"/>
        <rFont val="Calibri"/>
      </rPr>
      <t>MBChB</t>
    </r>
  </si>
  <si>
    <t>Bophelo Mazana</t>
  </si>
  <si>
    <t>Military</t>
  </si>
  <si>
    <r>
      <rPr>
        <sz val="11"/>
        <color rgb="FF212529"/>
        <rFont val="Calibri"/>
      </rPr>
      <t>BSc (Computer Science)</t>
    </r>
  </si>
  <si>
    <t>Caitlin Dampies</t>
  </si>
  <si>
    <t>Summerstrand</t>
  </si>
  <si>
    <t>Sanctor Highschool</t>
  </si>
  <si>
    <t>Chartered accounting</t>
  </si>
  <si>
    <t>Radiology</t>
  </si>
  <si>
    <t>Biomedical science</t>
  </si>
  <si>
    <t>Chloe Ruiters</t>
  </si>
  <si>
    <t>ML,A,B,H</t>
  </si>
  <si>
    <t>Business Marketing</t>
  </si>
  <si>
    <r>
      <rPr>
        <sz val="11"/>
        <color rgb="FF212529"/>
        <rFont val="Calibri"/>
      </rPr>
      <t>Dip (Public Management)</t>
    </r>
  </si>
  <si>
    <t>Chuma Magwada</t>
  </si>
  <si>
    <t>Kwezi Lomso High School</t>
  </si>
  <si>
    <t>Ndzondelelo High School</t>
  </si>
  <si>
    <t>Forensic Lecturer</t>
  </si>
  <si>
    <t>Qocokazi Kolakele</t>
  </si>
  <si>
    <t>Information Technology</t>
  </si>
  <si>
    <t>Tourism</t>
  </si>
  <si>
    <t>Ethan George Madatt</t>
  </si>
  <si>
    <t>Baywest mall</t>
  </si>
  <si>
    <t>Ibenathi Malusi</t>
  </si>
  <si>
    <t>Inga Yekani</t>
  </si>
  <si>
    <r>
      <rPr>
        <sz val="11"/>
        <color rgb="FF212529"/>
        <rFont val="Calibri"/>
      </rPr>
      <t>BCom (General Accounting) Extended</t>
    </r>
  </si>
  <si>
    <t>Iviwe Nazo</t>
  </si>
  <si>
    <t>ML,B,E,H</t>
  </si>
  <si>
    <t>Clinical Pyschology</t>
  </si>
  <si>
    <t>Iviwe Kwinana</t>
  </si>
  <si>
    <t>New Brighton</t>
  </si>
  <si>
    <t>Not Working</t>
  </si>
  <si>
    <t>MW Wheels</t>
  </si>
  <si>
    <t>Metallurgical Engineering</t>
  </si>
  <si>
    <t>Mechatronics Engineering</t>
  </si>
  <si>
    <t>Kaylin Jade Hendrick</t>
  </si>
  <si>
    <t>West End</t>
  </si>
  <si>
    <t>Not Specified</t>
  </si>
  <si>
    <t>Dental Surgery</t>
  </si>
  <si>
    <r>
      <rPr>
        <sz val="11"/>
        <color rgb="FF212529"/>
        <rFont val="Calibri"/>
      </rPr>
      <t>Dip (Inventory and Stores Management)</t>
    </r>
  </si>
  <si>
    <t>Khanya Sonjani</t>
  </si>
  <si>
    <t>Radiography</t>
  </si>
  <si>
    <r>
      <rPr>
        <sz val="11"/>
        <color rgb="FF212529"/>
        <rFont val="Calibri"/>
      </rPr>
      <t>BR (Diagnostics)</t>
    </r>
  </si>
  <si>
    <t>Khazimla Kalipa</t>
  </si>
  <si>
    <t>Mondelez</t>
  </si>
  <si>
    <t>Marine Science</t>
  </si>
  <si>
    <t>Robotics</t>
  </si>
  <si>
    <t>BAPsych</t>
  </si>
  <si>
    <t>Konke Fiphaza</t>
  </si>
  <si>
    <r>
      <rPr>
        <sz val="11"/>
        <color rgb="FF212529"/>
        <rFont val="Calibri"/>
      </rPr>
      <t>Dip (Marketing) Extended Programme</t>
    </r>
  </si>
  <si>
    <t>Lathitha Wana</t>
  </si>
  <si>
    <t>Media Studies</t>
  </si>
  <si>
    <t>Lelethu Gaku</t>
  </si>
  <si>
    <t>Volpes</t>
  </si>
  <si>
    <r>
      <rPr>
        <sz val="11"/>
        <color rgb="FF212529"/>
        <rFont val="Calibri"/>
      </rPr>
      <t>Dip (Tourism Management)</t>
    </r>
  </si>
  <si>
    <t>Lihle Freddie</t>
  </si>
  <si>
    <t>Computer Analyst</t>
  </si>
  <si>
    <t>Likantu Mpotana</t>
  </si>
  <si>
    <t>Education- Senior phase</t>
  </si>
  <si>
    <t>Sports coaching</t>
  </si>
  <si>
    <t>Likhanye Busakhwe</t>
  </si>
  <si>
    <t>St' Georges stadium</t>
  </si>
  <si>
    <t>BAS</t>
  </si>
  <si>
    <t>Linathi Dodolo</t>
  </si>
  <si>
    <t>Part Time</t>
  </si>
  <si>
    <r>
      <rPr>
        <sz val="11"/>
        <color rgb="FF212529"/>
        <rFont val="Calibri"/>
      </rPr>
      <t>Dip (Logistics) Extended Programme</t>
    </r>
  </si>
  <si>
    <t>Liyema Gogi</t>
  </si>
  <si>
    <t>Physiotherapy</t>
  </si>
  <si>
    <r>
      <rPr>
        <sz val="11"/>
        <color rgb="FF212529"/>
        <rFont val="Calibri"/>
      </rPr>
      <t>BR (Diagnostics)</t>
    </r>
  </si>
  <si>
    <t>Lorna Orange</t>
  </si>
  <si>
    <t>Management</t>
  </si>
  <si>
    <t>Courier Guy/Services</t>
  </si>
  <si>
    <t>Accounting</t>
  </si>
  <si>
    <t>Business Studies</t>
  </si>
  <si>
    <r>
      <rPr>
        <sz val="11"/>
        <color rgb="FF212529"/>
        <rFont val="Calibri"/>
      </rPr>
      <t>Dip (Accountancy)</t>
    </r>
  </si>
  <si>
    <t>Ludwe Matomela</t>
  </si>
  <si>
    <t>Melethu Gogo</t>
  </si>
  <si>
    <t>M,P</t>
  </si>
  <si>
    <t>Marine Engineering</t>
  </si>
  <si>
    <t>Mihlali Mabote</t>
  </si>
  <si>
    <t>Anthropology</t>
  </si>
  <si>
    <t>Archaeology</t>
  </si>
  <si>
    <r>
      <rPr>
        <sz val="11"/>
        <color rgb="FF212529"/>
        <rFont val="Calibri"/>
      </rPr>
      <t>BAdmin</t>
    </r>
  </si>
  <si>
    <t>Mihlali Vellem</t>
  </si>
  <si>
    <t>once/ week in summerstrand</t>
  </si>
  <si>
    <t>Economics</t>
  </si>
  <si>
    <t>Milani Namhla Pali</t>
  </si>
  <si>
    <t>Bussiness Management</t>
  </si>
  <si>
    <r>
      <rPr>
        <sz val="11"/>
        <color rgb="FF212529"/>
        <rFont val="Calibri"/>
      </rPr>
      <t>BCom (General - Business Management)</t>
    </r>
  </si>
  <si>
    <t>Moegamat Davids</t>
  </si>
  <si>
    <t>ML,L,G,B</t>
  </si>
  <si>
    <t>St. Georges Hospital</t>
  </si>
  <si>
    <t>Dietetics</t>
  </si>
  <si>
    <r>
      <rPr>
        <sz val="11"/>
        <color rgb="FF212529"/>
        <rFont val="Calibri"/>
      </rPr>
      <t>Dip (Human Resource Management)</t>
    </r>
  </si>
  <si>
    <t>Mpho Isaac Mketho</t>
  </si>
  <si>
    <r>
      <rPr>
        <sz val="11"/>
        <color rgb="FF212529"/>
        <rFont val="Calibri"/>
      </rPr>
      <t>MBChB</t>
    </r>
  </si>
  <si>
    <t>Ethan Eroll Roach</t>
  </si>
  <si>
    <t>Caleb construction</t>
  </si>
  <si>
    <t>Sports Physical= Therapist</t>
  </si>
  <si>
    <t>Does not Qualify</t>
  </si>
  <si>
    <t>Ndinani Yelani</t>
  </si>
  <si>
    <t>Nicolor South Plant</t>
  </si>
  <si>
    <t>National Prosecuting Authority</t>
  </si>
  <si>
    <r>
      <rPr>
        <sz val="11"/>
        <color rgb="FF212529"/>
        <rFont val="Calibri"/>
      </rPr>
      <t>BEng (Mechatronics)</t>
    </r>
  </si>
  <si>
    <t>Nhlanhla Mahungele</t>
  </si>
  <si>
    <t>Diploma (Accountancy)</t>
  </si>
  <si>
    <t>BCom Business Management</t>
  </si>
  <si>
    <r>
      <rPr>
        <sz val="11"/>
        <color rgb="FF212529"/>
        <rFont val="Calibri"/>
      </rPr>
      <t>Dip (Accountancy)</t>
    </r>
  </si>
  <si>
    <t>Aphelele Kama</t>
  </si>
  <si>
    <t>BOXER SUPERSTORES</t>
  </si>
  <si>
    <t>Actuarial Science</t>
  </si>
  <si>
    <t>Civil Engineering</t>
  </si>
  <si>
    <t>Nkosikhona Tinga</t>
  </si>
  <si>
    <t>BEd (SP &amp; FET)</t>
  </si>
  <si>
    <r>
      <rPr>
        <sz val="11"/>
        <color rgb="FF212529"/>
        <rFont val="Calibri"/>
      </rPr>
      <t>BEd SP &amp; FET (Humanities)</t>
    </r>
  </si>
  <si>
    <t>Ntsika Feni</t>
  </si>
  <si>
    <t>MPACT Corrugation</t>
  </si>
  <si>
    <t>MBCHB (Medicine)</t>
  </si>
  <si>
    <t>Bcom Accounting</t>
  </si>
  <si>
    <t>Onako Pukuza</t>
  </si>
  <si>
    <t>Police Station</t>
  </si>
  <si>
    <t>Dip (Inventory and Stores Management)</t>
  </si>
  <si>
    <t>Asibabale Mjayezi</t>
  </si>
  <si>
    <t>BEST HOME AND ELECTRIC</t>
  </si>
  <si>
    <t>Shanika Jaderen Britz</t>
  </si>
  <si>
    <r>
      <rPr>
        <sz val="11"/>
        <color rgb="FF212529"/>
        <rFont val="Calibri"/>
      </rPr>
      <t>Dip (Tourism Management) Extended</t>
    </r>
  </si>
  <si>
    <t>Sibabalwe Sitatu</t>
  </si>
  <si>
    <t>Sport Science</t>
  </si>
  <si>
    <t>Environmental Management</t>
  </si>
  <si>
    <r>
      <rPr>
        <sz val="11"/>
        <color rgb="FF212529"/>
        <rFont val="Calibri"/>
      </rPr>
      <t>Dip Mus (Curriculum 1)</t>
    </r>
  </si>
  <si>
    <t>Application Submitted</t>
  </si>
  <si>
    <t>Sihle Dekile</t>
  </si>
  <si>
    <t>Boxer</t>
  </si>
  <si>
    <t>Simamkele Dlodlo</t>
  </si>
  <si>
    <t>M,L,P,B</t>
  </si>
  <si>
    <t>MASINYUSANE</t>
  </si>
  <si>
    <r>
      <rPr>
        <sz val="11"/>
        <color rgb="FF212529"/>
        <rFont val="Calibri"/>
      </rPr>
      <t>MBChB</t>
    </r>
  </si>
  <si>
    <t>Simthembile Mooi</t>
  </si>
  <si>
    <t>BSc Audiology</t>
  </si>
  <si>
    <t>Medical Science</t>
  </si>
  <si>
    <r>
      <rPr>
        <sz val="11"/>
        <color rgb="FF212529"/>
        <rFont val="Calibri"/>
      </rPr>
      <t>BNurs Ext</t>
    </r>
  </si>
  <si>
    <t>Sinesihle Mpinana</t>
  </si>
  <si>
    <t>Forensic Pathology</t>
  </si>
  <si>
    <t>Analytical Chemistry</t>
  </si>
  <si>
    <t>Sinesipho Myoyo</t>
  </si>
  <si>
    <t>BSc</t>
  </si>
  <si>
    <r>
      <rPr>
        <sz val="11"/>
        <color rgb="FF212529"/>
        <rFont val="Calibri"/>
      </rPr>
      <t>BEngTech (Civil Engineering)</t>
    </r>
  </si>
  <si>
    <t>Nazeem Ally Dhaty</t>
  </si>
  <si>
    <t>Sydenham</t>
  </si>
  <si>
    <t>Aurora</t>
  </si>
  <si>
    <t>Cyber security</t>
  </si>
  <si>
    <t>Sithenkosi Mazana</t>
  </si>
  <si>
    <t>SANDF</t>
  </si>
  <si>
    <t>Accounting Sciences</t>
  </si>
  <si>
    <t>Sivuziwe Sitatu</t>
  </si>
  <si>
    <t>Teneco</t>
  </si>
  <si>
    <t>Agricultural Science</t>
  </si>
  <si>
    <r>
      <rPr>
        <sz val="11"/>
        <color rgb="FF212529"/>
        <rFont val="Calibri"/>
      </rPr>
      <t>MBChB</t>
    </r>
  </si>
  <si>
    <t>Siyabonga Vena</t>
  </si>
  <si>
    <t>M,L,P,H</t>
  </si>
  <si>
    <r>
      <rPr>
        <sz val="11"/>
        <color rgb="FF212529"/>
        <rFont val="Calibri"/>
      </rPr>
      <t>BEng (Mechatronics)</t>
    </r>
  </si>
  <si>
    <t>Sylvan Blane Dolley</t>
  </si>
  <si>
    <t>Transid logistics</t>
  </si>
  <si>
    <t>Thandiwe Anna Booi</t>
  </si>
  <si>
    <t>M,B,L,H</t>
  </si>
  <si>
    <t>Self Employed</t>
  </si>
  <si>
    <t>Uyathandwa Mkoko</t>
  </si>
  <si>
    <t>NMM</t>
  </si>
  <si>
    <t>Church</t>
  </si>
  <si>
    <t>Volkswagen</t>
  </si>
  <si>
    <t>Aerospace Engineering</t>
  </si>
  <si>
    <t>Applied Pyhsics</t>
  </si>
  <si>
    <t>BEng (Mechatronics)</t>
  </si>
  <si>
    <t>Uyathandwa Mcetywa</t>
  </si>
  <si>
    <t>Provincial Hospital</t>
  </si>
  <si>
    <t>BCom in Economics</t>
  </si>
  <si>
    <t>BCom Financial Planning</t>
  </si>
  <si>
    <r>
      <rPr>
        <sz val="11"/>
        <color rgb="FF212529"/>
        <rFont val="Calibri"/>
      </rPr>
      <t>BEd SP &amp; FET (Humanities)</t>
    </r>
  </si>
  <si>
    <t>Asive Ngxatha</t>
  </si>
  <si>
    <t>KwaDwesi</t>
  </si>
  <si>
    <t>SELF-EMPLOYED</t>
  </si>
  <si>
    <t>Health Science</t>
  </si>
  <si>
    <t>Yonela Dyantyi</t>
  </si>
  <si>
    <t>4D Security</t>
  </si>
  <si>
    <t>B.Ed</t>
  </si>
  <si>
    <r>
      <rPr>
        <sz val="11"/>
        <color rgb="FF212529"/>
        <rFont val="Calibri"/>
      </rPr>
      <t>BCom (Accounting)</t>
    </r>
  </si>
  <si>
    <t>Zukhanye Manase</t>
  </si>
  <si>
    <t>Outsource</t>
  </si>
  <si>
    <t>Charted Accounting</t>
  </si>
  <si>
    <t>Economic Statistics</t>
  </si>
  <si>
    <r>
      <rPr>
        <sz val="11"/>
        <color rgb="FF212529"/>
        <rFont val="Calibri"/>
      </rPr>
      <t>BCom (General Accounting)</t>
    </r>
  </si>
  <si>
    <t>Abenathi Nduna</t>
  </si>
  <si>
    <t>ML,L,H</t>
  </si>
  <si>
    <t>UFH, Rhodes</t>
  </si>
  <si>
    <t>Bachelor of Arts</t>
  </si>
  <si>
    <t>Alulutho Sitheth</t>
  </si>
  <si>
    <t>Anelisa Dube</t>
  </si>
  <si>
    <t xml:space="preserve">NMU, Wits, UWC, WSU </t>
  </si>
  <si>
    <t xml:space="preserve">Psychology </t>
  </si>
  <si>
    <t>Alulutho Qasana</t>
  </si>
  <si>
    <t>Bukhobethu Nyawose</t>
  </si>
  <si>
    <t>Canan Fishing PTY LTD</t>
  </si>
  <si>
    <t xml:space="preserve">NO </t>
  </si>
  <si>
    <t>Rhodes</t>
  </si>
  <si>
    <t>Bcom Law</t>
  </si>
  <si>
    <t>Carla An Shene</t>
  </si>
  <si>
    <t>M</t>
  </si>
  <si>
    <t>Thompson Brothers</t>
  </si>
  <si>
    <t>Ishmael Bezel Magwiroto</t>
  </si>
  <si>
    <t xml:space="preserve">Domestic Worker </t>
  </si>
  <si>
    <t xml:space="preserve">Plumber </t>
  </si>
  <si>
    <t xml:space="preserve">Computer Science </t>
  </si>
  <si>
    <t xml:space="preserve">Information Technology </t>
  </si>
  <si>
    <t xml:space="preserve">Computer Engineering </t>
  </si>
  <si>
    <t>Amahle Bill</t>
  </si>
  <si>
    <t>BA</t>
  </si>
  <si>
    <t>Kwakhona Khunjuzwa</t>
  </si>
  <si>
    <t>NWU, UFS, WSU</t>
  </si>
  <si>
    <t xml:space="preserve">Education </t>
  </si>
  <si>
    <t xml:space="preserve">Human Resources </t>
  </si>
  <si>
    <t>Amahle Mashalaba</t>
  </si>
  <si>
    <t>ML,G,H</t>
  </si>
  <si>
    <t>Likhwezi Woli</t>
  </si>
  <si>
    <t xml:space="preserve">Rhodes </t>
  </si>
  <si>
    <t xml:space="preserve">Medicine </t>
  </si>
  <si>
    <t>Biomedical and Clinical Technology</t>
  </si>
  <si>
    <t xml:space="preserve">Pharmacy </t>
  </si>
  <si>
    <t>Yanga Magaga</t>
  </si>
  <si>
    <t xml:space="preserve">Bio Chemistry </t>
  </si>
  <si>
    <t>BEd (SP)</t>
  </si>
  <si>
    <t>Asive Kinana</t>
  </si>
  <si>
    <t xml:space="preserve">UCT,UFH, UFS, UWC, NWU </t>
  </si>
  <si>
    <t xml:space="preserve">Law </t>
  </si>
  <si>
    <t>Education (SP)</t>
  </si>
  <si>
    <t xml:space="preserve">Social Worker </t>
  </si>
  <si>
    <t>Liyema Mhlahlela</t>
  </si>
  <si>
    <t xml:space="preserve">Kromberg &amp; Schubert </t>
  </si>
  <si>
    <t xml:space="preserve">Public Relations </t>
  </si>
  <si>
    <t>Lolwethu Mapeyi</t>
  </si>
  <si>
    <t>Engen</t>
  </si>
  <si>
    <t>Paramedics</t>
  </si>
  <si>
    <t>Neo Lwandle Kganare</t>
  </si>
  <si>
    <t>5</t>
  </si>
  <si>
    <t>SASSA</t>
  </si>
  <si>
    <t>Fort Hare, Wits, Rhodes, UFS</t>
  </si>
  <si>
    <t>Nomahlubi Charlie</t>
  </si>
  <si>
    <t>NMU, UWC</t>
  </si>
  <si>
    <t xml:space="preserve">Journalism </t>
  </si>
  <si>
    <t>Nozipho Nongoloza</t>
  </si>
  <si>
    <t>Rhodes, NMU</t>
  </si>
  <si>
    <t xml:space="preserve">Marketing </t>
  </si>
  <si>
    <t>Oyena Human</t>
  </si>
  <si>
    <t>Dymolic</t>
  </si>
  <si>
    <t>UCT,UFH</t>
  </si>
  <si>
    <t>Hospitality</t>
  </si>
  <si>
    <t>Qhama Xotongo</t>
  </si>
  <si>
    <t>Fire Department</t>
  </si>
  <si>
    <t>Woodlands Dairy</t>
  </si>
  <si>
    <t>Forestry</t>
  </si>
  <si>
    <t>Sibongiseni Adonisi</t>
  </si>
  <si>
    <t>Siphenathi JamJam</t>
  </si>
  <si>
    <t>Counselling</t>
  </si>
  <si>
    <t>Sisipho Sobopha</t>
  </si>
  <si>
    <t xml:space="preserve">Bcom </t>
  </si>
  <si>
    <t xml:space="preserve">Logistics </t>
  </si>
  <si>
    <t>Siyabulela Mbolekwa</t>
  </si>
  <si>
    <t xml:space="preserve">Not Working </t>
  </si>
  <si>
    <t xml:space="preserve">NMU, NWU </t>
  </si>
  <si>
    <t xml:space="preserve">Tourism Management </t>
  </si>
  <si>
    <t xml:space="preserve">Politics </t>
  </si>
  <si>
    <t>Yaasmeen Vertain</t>
  </si>
  <si>
    <t>Emihle Motlogeloa</t>
  </si>
  <si>
    <t xml:space="preserve">Clinic </t>
  </si>
  <si>
    <t>BLU</t>
  </si>
  <si>
    <t>UCT, UWC</t>
  </si>
  <si>
    <t xml:space="preserve">Computer Sciences </t>
  </si>
  <si>
    <t xml:space="preserve">Chemical Engineering </t>
  </si>
  <si>
    <t xml:space="preserve">Bcom Accounting </t>
  </si>
  <si>
    <t>Yolisa Mhlawuli</t>
  </si>
  <si>
    <t>Inathi Goyi</t>
  </si>
  <si>
    <t>Rhodes,UCT, Wits, UFS, UJ, UWC</t>
  </si>
  <si>
    <t>Lithemba Kutwana</t>
  </si>
  <si>
    <t>Media</t>
  </si>
  <si>
    <t>Achumile Hute</t>
  </si>
  <si>
    <t>Spar Waterfront</t>
  </si>
  <si>
    <t>Humewood Police Station</t>
  </si>
  <si>
    <t>BSc in Statistics</t>
  </si>
  <si>
    <t>B.Rad</t>
  </si>
  <si>
    <t>Chemical</t>
  </si>
  <si>
    <t>Awonke Sithonga</t>
  </si>
  <si>
    <t>WATERFRONT SPAR</t>
  </si>
  <si>
    <t>Dermatology</t>
  </si>
  <si>
    <t>Dental Hygienist</t>
  </si>
  <si>
    <t>Food Technologist</t>
  </si>
  <si>
    <t>BSc (Dietetics)</t>
  </si>
  <si>
    <t>Ahlumile Litha Mzamo</t>
  </si>
  <si>
    <t>Motherwell Traffic Department</t>
  </si>
  <si>
    <t>Akahlulwa Nazo</t>
  </si>
  <si>
    <t>ML,L,G</t>
  </si>
  <si>
    <t>Motherwell Center Clinic</t>
  </si>
  <si>
    <t>Psychotherapy</t>
  </si>
  <si>
    <t>Akhanani Willem</t>
  </si>
  <si>
    <t>DNH</t>
  </si>
  <si>
    <t>Shoprite</t>
  </si>
  <si>
    <t>Sports Management</t>
  </si>
  <si>
    <t>Akhanani Gaveni</t>
  </si>
  <si>
    <t>ML,B,E</t>
  </si>
  <si>
    <t>Bachelor of Education in IP Teaching</t>
  </si>
  <si>
    <t>Akhanyile Mabelu</t>
  </si>
  <si>
    <t>Quator Private Security</t>
  </si>
  <si>
    <r>
      <rPr>
        <sz val="11"/>
        <color rgb="FF212529"/>
        <rFont val="Calibri"/>
      </rPr>
      <t>BNurs Ext</t>
    </r>
  </si>
  <si>
    <t>Alizwa Dingela</t>
  </si>
  <si>
    <t>Gase's Cafe</t>
  </si>
  <si>
    <t>Motherwell Fire Station</t>
  </si>
  <si>
    <r>
      <rPr>
        <sz val="11"/>
        <color rgb="FF212529"/>
        <rFont val="Calibri"/>
      </rPr>
      <t>BEngTech (Mechanical Engineering)</t>
    </r>
  </si>
  <si>
    <t>Allison Asemahle Filita</t>
  </si>
  <si>
    <t>Kingdom Rise</t>
  </si>
  <si>
    <t>General Management</t>
  </si>
  <si>
    <r>
      <rPr>
        <sz val="11"/>
        <color rgb="FF212529"/>
        <rFont val="Calibri"/>
      </rPr>
      <t>Dip (Sport Management)</t>
    </r>
  </si>
  <si>
    <t>Alutha Sibahle Phikisani</t>
  </si>
  <si>
    <t>Business Admin</t>
  </si>
  <si>
    <t>Alwaba Mahlasela</t>
  </si>
  <si>
    <t>Angelo's Cafe</t>
  </si>
  <si>
    <t>Medicine and Health sciences</t>
  </si>
  <si>
    <r>
      <rPr>
        <sz val="11"/>
        <color rgb="FF212529"/>
        <rFont val="Calibri"/>
      </rPr>
      <t>BNurs</t>
    </r>
  </si>
  <si>
    <t>Banoyolo Gqirhana</t>
  </si>
  <si>
    <t>SHUTTERPROOF</t>
  </si>
  <si>
    <t>Accounting Science</t>
  </si>
  <si>
    <t>BCom (Computer Science &amp; Info Systems)</t>
  </si>
  <si>
    <t>Amahle Windvoel</t>
  </si>
  <si>
    <t>MBChB (Medicine)</t>
  </si>
  <si>
    <r>
      <rPr>
        <sz val="11"/>
        <color rgb="FF212529"/>
        <rFont val="Calibri"/>
      </rPr>
      <t>BR (Diagnostics)</t>
    </r>
  </si>
  <si>
    <t>Amele Longo</t>
  </si>
  <si>
    <t>Quantity Surveyor</t>
  </si>
  <si>
    <r>
      <rPr>
        <sz val="11"/>
        <color rgb="FF212529"/>
        <rFont val="Calibri"/>
      </rPr>
      <t>BCom (Accounting)</t>
    </r>
  </si>
  <si>
    <t>Amtandile Febana</t>
  </si>
  <si>
    <t>Metro Traffic</t>
  </si>
  <si>
    <t>Amyoli Kuse</t>
  </si>
  <si>
    <t>Aurora Private Hospital</t>
  </si>
  <si>
    <t>Physio Therapy</t>
  </si>
  <si>
    <t>Amyoli Tose</t>
  </si>
  <si>
    <t>Bachelor of commerce</t>
  </si>
  <si>
    <t>Bcom Economists</t>
  </si>
  <si>
    <t>BCom (Accounting)</t>
  </si>
  <si>
    <t>Anam Makeleni</t>
  </si>
  <si>
    <t>Forensic Science technician</t>
  </si>
  <si>
    <t>Dip (Law Enforcement)</t>
  </si>
  <si>
    <t>Anathi Isiphile Sanka</t>
  </si>
  <si>
    <r>
      <rPr>
        <sz val="11"/>
        <color rgb="FF212529"/>
        <rFont val="Calibri"/>
      </rPr>
      <t>MBChB</t>
    </r>
  </si>
  <si>
    <t>Anda Christiano Tivi</t>
  </si>
  <si>
    <r>
      <rPr>
        <sz val="11"/>
        <color rgb="FF212529"/>
        <rFont val="Calibri"/>
      </rPr>
      <t>BAPsych</t>
    </r>
  </si>
  <si>
    <t>Andile Caga</t>
  </si>
  <si>
    <t>M,A,B</t>
  </si>
  <si>
    <t>Finance</t>
  </si>
  <si>
    <t>BCom (General Accounting) Extended</t>
  </si>
  <si>
    <t>Andisiwe Mihle Menzile</t>
  </si>
  <si>
    <t>BCom Transport Economics</t>
  </si>
  <si>
    <t>Dip Logistics</t>
  </si>
  <si>
    <r>
      <rPr>
        <sz val="11"/>
        <color rgb="FF212529"/>
        <rFont val="Calibri"/>
      </rPr>
      <t>Dip (Logistics) Extended Programme</t>
    </r>
  </si>
  <si>
    <t>Anele Matinyane</t>
  </si>
  <si>
    <t>Acomens</t>
  </si>
  <si>
    <r>
      <rPr>
        <sz val="11"/>
        <color rgb="FF212529"/>
        <rFont val="Calibri"/>
      </rPr>
      <t>Dip (Architectural Technology)</t>
    </r>
  </si>
  <si>
    <t>Anganathi Mazungula</t>
  </si>
  <si>
    <t>B.Pharm</t>
  </si>
  <si>
    <t>Social Work</t>
  </si>
  <si>
    <t>Angasakha Fexenge</t>
  </si>
  <si>
    <t>Physiology</t>
  </si>
  <si>
    <r>
      <rPr>
        <sz val="11"/>
        <color rgb="FF212529"/>
        <rFont val="Calibri"/>
      </rPr>
      <t>BCom (Law)</t>
    </r>
  </si>
  <si>
    <t>Dumisa Hombile</t>
  </si>
  <si>
    <t>ML,B,H,G</t>
  </si>
  <si>
    <t>Occupational Therapy</t>
  </si>
  <si>
    <t>Anitha Mapekula</t>
  </si>
  <si>
    <t>Anovuyo Fose</t>
  </si>
  <si>
    <t>Self-Employed</t>
  </si>
  <si>
    <t>Coega Dairy</t>
  </si>
  <si>
    <t>Medicine (Demartology)</t>
  </si>
  <si>
    <t>Medicine(Gynaechology)</t>
  </si>
  <si>
    <t>BA Film &amp; Directing</t>
  </si>
  <si>
    <r>
      <rPr>
        <sz val="11"/>
        <color rgb="FF212529"/>
        <rFont val="Calibri"/>
      </rPr>
      <t>B (Environmental Health)</t>
    </r>
  </si>
  <si>
    <t>Antonio Andrew Rudolph</t>
  </si>
  <si>
    <t>Kouga Municipality</t>
  </si>
  <si>
    <t>Chemistry</t>
  </si>
  <si>
    <t>Medical Practitioner</t>
  </si>
  <si>
    <t>Aphelele Shwana</t>
  </si>
  <si>
    <t>Newton Park Animal Welfare</t>
  </si>
  <si>
    <t>Enviromental Science</t>
  </si>
  <si>
    <r>
      <rPr>
        <sz val="11"/>
        <color rgb="FF212529"/>
        <rFont val="Calibri"/>
      </rPr>
      <t>BSc (Environmental Sciences) Ext</t>
    </r>
  </si>
  <si>
    <t>Aphelele George</t>
  </si>
  <si>
    <t>Paramedic</t>
  </si>
  <si>
    <r>
      <rPr>
        <sz val="11"/>
        <color rgb="FF212529"/>
        <rFont val="Calibri"/>
      </rPr>
      <t>BHms</t>
    </r>
  </si>
  <si>
    <t>Aphelele Mphahlele</t>
  </si>
  <si>
    <t>Telkom</t>
  </si>
  <si>
    <t>Vetinory</t>
  </si>
  <si>
    <t>Aphelele Mahe</t>
  </si>
  <si>
    <t>Asakhe Khethwa</t>
  </si>
  <si>
    <t>Factory of Shoes</t>
  </si>
  <si>
    <t>Medicine (MBCHB)</t>
  </si>
  <si>
    <t>Asakhe Mnyila</t>
  </si>
  <si>
    <t>Taxi driver</t>
  </si>
  <si>
    <r>
      <rPr>
        <sz val="11"/>
        <color rgb="FF212529"/>
        <rFont val="Calibri"/>
      </rPr>
      <t>BNurs</t>
    </r>
  </si>
  <si>
    <t>Asanele Ndotshayisa</t>
  </si>
  <si>
    <t>Quantity Surveying</t>
  </si>
  <si>
    <r>
      <rPr>
        <sz val="11"/>
        <color rgb="FF212529"/>
        <rFont val="Calibri"/>
      </rPr>
      <t>BEngTech (Mechanical Engineering)</t>
    </r>
  </si>
  <si>
    <t>Asemahle Metuse</t>
  </si>
  <si>
    <t>Neurology</t>
  </si>
  <si>
    <r>
      <rPr>
        <sz val="11"/>
        <color rgb="FF212529"/>
        <rFont val="Calibri"/>
      </rPr>
      <t>BSW</t>
    </r>
  </si>
  <si>
    <t>Asemahle Shamone Qwazi</t>
  </si>
  <si>
    <t>ADT</t>
  </si>
  <si>
    <t>Game</t>
  </si>
  <si>
    <t>General Accounting</t>
  </si>
  <si>
    <r>
      <rPr>
        <sz val="11"/>
        <color rgb="FF212529"/>
        <rFont val="Calibri"/>
      </rPr>
      <t>Dip (Management)</t>
    </r>
  </si>
  <si>
    <t>Hlomla Thabile Mangcotywa</t>
  </si>
  <si>
    <t>Transnet</t>
  </si>
  <si>
    <t>Avikay Plaatjies</t>
  </si>
  <si>
    <t>Edenglen</t>
  </si>
  <si>
    <t>Law/Police Enforcement</t>
  </si>
  <si>
    <r>
      <rPr>
        <sz val="11"/>
        <color rgb="FF212529"/>
        <rFont val="Calibri"/>
      </rPr>
      <t>Dip (Law Enforcement)</t>
    </r>
  </si>
  <si>
    <t>Aviwe Majamani</t>
  </si>
  <si>
    <t>M,L,G</t>
  </si>
  <si>
    <t>Omega Security</t>
  </si>
  <si>
    <t>Dip (Tourism Management) Extended</t>
  </si>
  <si>
    <t>Aviwe Sesman</t>
  </si>
  <si>
    <t>EYABANTU Professional Services</t>
  </si>
  <si>
    <t>FAW Port Elizabeth</t>
  </si>
  <si>
    <r>
      <rPr>
        <sz val="11"/>
        <color rgb="FF212529"/>
        <rFont val="Calibri"/>
      </rPr>
      <t>MBChB</t>
    </r>
  </si>
  <si>
    <t>Avuyile Jack</t>
  </si>
  <si>
    <t>Tyeks Security</t>
  </si>
  <si>
    <t>Corporate Law</t>
  </si>
  <si>
    <t>HCert (Law Enforcement)</t>
  </si>
  <si>
    <t>Hluma Hlokoma</t>
  </si>
  <si>
    <t>Complimentary Medicine</t>
  </si>
  <si>
    <t>Medical Laboratory Science</t>
  </si>
  <si>
    <t>Ayabonga Cuba</t>
  </si>
  <si>
    <t>Ayabukwa Mrwashu</t>
  </si>
  <si>
    <r>
      <rPr>
        <sz val="11"/>
        <color rgb="FF212529"/>
        <rFont val="Calibri"/>
      </rPr>
      <t>Dip (Marketing) Extended Programme</t>
    </r>
  </si>
  <si>
    <t>Ayathandwa Ziqula</t>
  </si>
  <si>
    <t>BSc Computer Science</t>
  </si>
  <si>
    <t>BEng Mechatronics</t>
  </si>
  <si>
    <r>
      <rPr>
        <sz val="11"/>
        <color rgb="FF212529"/>
        <rFont val="Calibri"/>
      </rPr>
      <t>BEng (Mechatronics)</t>
    </r>
  </si>
  <si>
    <t>Babalwa Kameni</t>
  </si>
  <si>
    <t>Build-It</t>
  </si>
  <si>
    <r>
      <rPr>
        <sz val="11"/>
        <color rgb="FF212529"/>
        <rFont val="Calibri"/>
      </rPr>
      <t>BIT</t>
    </r>
  </si>
  <si>
    <t>Babalwe Tishana</t>
  </si>
  <si>
    <t>Uitenhage</t>
  </si>
  <si>
    <t>No Info</t>
  </si>
  <si>
    <t>Banathi Gqokoma</t>
  </si>
  <si>
    <t>Sasko Bakery</t>
  </si>
  <si>
    <r>
      <rPr>
        <sz val="11"/>
        <color rgb="FF212529"/>
        <rFont val="Calibri"/>
      </rPr>
      <t>Dip (Public Relations Management)</t>
    </r>
  </si>
  <si>
    <t>Inganathi Mngceke</t>
  </si>
  <si>
    <t>NMBM</t>
  </si>
  <si>
    <t>BLUEWATER BAY SPAR</t>
  </si>
  <si>
    <t>Bhongolwethu Poswa</t>
  </si>
  <si>
    <t>Phamarcy</t>
  </si>
  <si>
    <t>BEngTech (Electrical Engineering)</t>
  </si>
  <si>
    <t>Brigette Charne Davids</t>
  </si>
  <si>
    <t>Professional Painter</t>
  </si>
  <si>
    <t>St. Francis College</t>
  </si>
  <si>
    <t>Bachelor in Education</t>
  </si>
  <si>
    <r>
      <rPr>
        <sz val="11"/>
        <color rgb="FF212529"/>
        <rFont val="Calibri"/>
      </rPr>
      <t>Bachelor of Education in IP Teaching</t>
    </r>
  </si>
  <si>
    <t>Bukho Mxhego</t>
  </si>
  <si>
    <t>Red Alert</t>
  </si>
  <si>
    <t>BCom Financial Accounting</t>
  </si>
  <si>
    <r>
      <rPr>
        <sz val="11"/>
        <color rgb="FF212529"/>
        <rFont val="Calibri"/>
      </rPr>
      <t>BR (Diagnostics)</t>
    </r>
  </si>
  <si>
    <t>Bukhobethu Moshani</t>
  </si>
  <si>
    <t>Magxaki</t>
  </si>
  <si>
    <t>Chartered Accountant</t>
  </si>
  <si>
    <t>Bungane Mbatyoti</t>
  </si>
  <si>
    <t>Bachelor of Medicine</t>
  </si>
  <si>
    <t>BEd (FET)</t>
  </si>
  <si>
    <t>Iviwe Mafutha</t>
  </si>
  <si>
    <t>Bachelor of Education (FP Teaching)</t>
  </si>
  <si>
    <t>Endinako Zanele Ndwayana</t>
  </si>
  <si>
    <r>
      <rPr>
        <sz val="11"/>
        <color rgb="FF212529"/>
        <rFont val="Calibri"/>
      </rPr>
      <t>BR (Diagnostics)</t>
    </r>
  </si>
  <si>
    <t>Esinalo Mengu</t>
  </si>
  <si>
    <t>Zonke Spar</t>
  </si>
  <si>
    <t>self-employed</t>
  </si>
  <si>
    <t>Esona Tyobela</t>
  </si>
  <si>
    <r>
      <rPr>
        <sz val="11"/>
        <color rgb="FF212529"/>
        <rFont val="Calibri"/>
      </rPr>
      <t>BR (Diagnostics)</t>
    </r>
  </si>
  <si>
    <t>Gabriella Ludick</t>
  </si>
  <si>
    <t>Bcom Business</t>
  </si>
  <si>
    <r>
      <rPr>
        <sz val="11"/>
        <color rgb="FF212529"/>
        <rFont val="Calibri"/>
      </rPr>
      <t>Dip (Management)</t>
    </r>
  </si>
  <si>
    <t>Kamvalethu Mrhaji</t>
  </si>
  <si>
    <t>METROPOLITAN</t>
  </si>
  <si>
    <t>Management Accountant</t>
  </si>
  <si>
    <t>Forensic Accountant</t>
  </si>
  <si>
    <t>Cost Accounting</t>
  </si>
  <si>
    <t>Dip (Accountancy)</t>
  </si>
  <si>
    <t>Hlumelo Kani</t>
  </si>
  <si>
    <t>Cancer Care</t>
  </si>
  <si>
    <t>BCom (General Accounting)</t>
  </si>
  <si>
    <t>Amyoli Tsoko</t>
  </si>
  <si>
    <t>Police Department</t>
  </si>
  <si>
    <t>Inam Vuso</t>
  </si>
  <si>
    <t>Gynaecologist</t>
  </si>
  <si>
    <r>
      <rPr>
        <sz val="11"/>
        <color rgb="FF212529"/>
        <rFont val="Calibri"/>
      </rPr>
      <t>Dip (Sport Management)</t>
    </r>
  </si>
  <si>
    <t>Inam Tonono</t>
  </si>
  <si>
    <t>Port st Johns</t>
  </si>
  <si>
    <t>Data Science</t>
  </si>
  <si>
    <t>Inam Singcongcobela</t>
  </si>
  <si>
    <t>Internal Auditing</t>
  </si>
  <si>
    <t>Inam Nkabi</t>
  </si>
  <si>
    <t>Daybreak</t>
  </si>
  <si>
    <r>
      <rPr>
        <sz val="11"/>
        <color rgb="FF212529"/>
        <rFont val="Calibri"/>
      </rPr>
      <t>BNurs Ext</t>
    </r>
  </si>
  <si>
    <t>Inam Qhayiya Adonisi</t>
  </si>
  <si>
    <t>Inathi Mvunyiswa</t>
  </si>
  <si>
    <t>Food Science</t>
  </si>
  <si>
    <t>Indiphile Ngwaqa</t>
  </si>
  <si>
    <t>Piece Jobs</t>
  </si>
  <si>
    <t>Dip (Management) Extended Programme</t>
  </si>
  <si>
    <t>Indiphile Jacobs</t>
  </si>
  <si>
    <t>Scribante</t>
  </si>
  <si>
    <t>BSc Nursing</t>
  </si>
  <si>
    <r>
      <rPr>
        <sz val="11"/>
        <color rgb="FF212529"/>
        <rFont val="Calibri"/>
      </rPr>
      <t>BSW</t>
    </r>
  </si>
  <si>
    <t>Inganathi Roqo</t>
  </si>
  <si>
    <r>
      <rPr>
        <sz val="11"/>
        <color rgb="FF212529"/>
        <rFont val="Calibri"/>
      </rPr>
      <t>BCom (Law)</t>
    </r>
  </si>
  <si>
    <t>Khanya Jacobs</t>
  </si>
  <si>
    <t>Kleinskool</t>
  </si>
  <si>
    <t>Builder</t>
  </si>
  <si>
    <t>NMU, UJ</t>
  </si>
  <si>
    <t>PUBLIC MANAGEMENT</t>
  </si>
  <si>
    <t>SOCIOLOGY</t>
  </si>
  <si>
    <t>NURSING</t>
  </si>
  <si>
    <t>TOURISM MANAGEMENT</t>
  </si>
  <si>
    <r>
      <rPr>
        <sz val="11"/>
        <color rgb="FF212529"/>
        <rFont val="Calibri"/>
      </rPr>
      <t>Dip (Human Resource Management)</t>
    </r>
  </si>
  <si>
    <t>Isenathi Mtati</t>
  </si>
  <si>
    <t>Isiphile Tyobela</t>
  </si>
  <si>
    <r>
      <rPr>
        <sz val="11"/>
        <color rgb="FF212529"/>
        <rFont val="Calibri"/>
      </rPr>
      <t>BCom (Accounting)</t>
    </r>
  </si>
  <si>
    <t>Iviwe Bikiwe</t>
  </si>
  <si>
    <t>VW SA</t>
  </si>
  <si>
    <t>Iviwe Mzomba</t>
  </si>
  <si>
    <r>
      <rPr>
        <sz val="11"/>
        <color rgb="FF212529"/>
        <rFont val="Calibri"/>
      </rPr>
      <t>Dip (Accountancy)</t>
    </r>
  </si>
  <si>
    <t>Iviwe Mbilini</t>
  </si>
  <si>
    <t>Mathematical Studies</t>
  </si>
  <si>
    <t>Applied Science</t>
  </si>
  <si>
    <r>
      <rPr>
        <sz val="11"/>
        <color rgb="FF212529"/>
        <rFont val="Calibri"/>
      </rPr>
      <t>MBChB</t>
    </r>
  </si>
  <si>
    <t>Khanya Tyesi</t>
  </si>
  <si>
    <t>Geologist</t>
  </si>
  <si>
    <t>Family Law</t>
  </si>
  <si>
    <t>HCert (Business Studies)</t>
  </si>
  <si>
    <t>Iviwe Mbolekwa</t>
  </si>
  <si>
    <t>NMU University</t>
  </si>
  <si>
    <t>BSc in Mechatronics</t>
  </si>
  <si>
    <r>
      <rPr>
        <sz val="11"/>
        <color rgb="FF212529"/>
        <rFont val="Calibri"/>
      </rPr>
      <t>MBChB</t>
    </r>
  </si>
  <si>
    <t>Lihlumelo Zondani</t>
  </si>
  <si>
    <t>BEngTech (Mechanical Engineering)</t>
  </si>
  <si>
    <t>Kamvalethu Bolana</t>
  </si>
  <si>
    <t>Geographycal jounalist</t>
  </si>
  <si>
    <t>Landscape</t>
  </si>
  <si>
    <t>BHms</t>
  </si>
  <si>
    <t>Likuye Ndubela</t>
  </si>
  <si>
    <t>DEPT. OF CORRECTIONAL SERV.</t>
  </si>
  <si>
    <t>Optometry</t>
  </si>
  <si>
    <t>Linathi Hobo</t>
  </si>
  <si>
    <t>BCom (General-Economics)</t>
  </si>
  <si>
    <t>Khanya Sive Sandla</t>
  </si>
  <si>
    <t>Nautical Science</t>
  </si>
  <si>
    <t>Medical laboratory science</t>
  </si>
  <si>
    <t>Analytical chemistry</t>
  </si>
  <si>
    <r>
      <rPr>
        <sz val="11"/>
        <color rgb="FF212529"/>
        <rFont val="Calibri"/>
      </rPr>
      <t>BR (Diagnostics)</t>
    </r>
  </si>
  <si>
    <t>Khazimla Maku</t>
  </si>
  <si>
    <t>Khwezilomso Dywili</t>
  </si>
  <si>
    <t>Salon</t>
  </si>
  <si>
    <r>
      <rPr>
        <sz val="11"/>
        <color rgb="FF212529"/>
        <rFont val="Calibri"/>
      </rPr>
      <t>BCom (General - Tourism)</t>
    </r>
  </si>
  <si>
    <t>Kwakhe Lupuwana</t>
  </si>
  <si>
    <t>Talhado Fishing Enterprise</t>
  </si>
  <si>
    <t>Architecture</t>
  </si>
  <si>
    <t>Lathitha Mtshiki</t>
  </si>
  <si>
    <t>Mpumalanga Primary School</t>
  </si>
  <si>
    <t>Financial Analyst</t>
  </si>
  <si>
    <t>Lindokuhle Thembani</t>
  </si>
  <si>
    <t>SPAR</t>
  </si>
  <si>
    <t>BCom International Business</t>
  </si>
  <si>
    <t>Likhanye Maholwane</t>
  </si>
  <si>
    <t>Likhona Bonya</t>
  </si>
  <si>
    <t>Cinematography</t>
  </si>
  <si>
    <t>Lisakhanya Mketo</t>
  </si>
  <si>
    <t>Lilitha Koyana</t>
  </si>
  <si>
    <t>BCom General</t>
  </si>
  <si>
    <t>Lilitha Vezile</t>
  </si>
  <si>
    <r>
      <rPr>
        <sz val="11"/>
        <color rgb="FF212529"/>
        <rFont val="Calibri"/>
      </rPr>
      <t>Dip (Tourism Management) Extended</t>
    </r>
  </si>
  <si>
    <t>Lilitha Mafanga</t>
  </si>
  <si>
    <t>Agricultural Management</t>
  </si>
  <si>
    <r>
      <rPr>
        <sz val="11"/>
        <color rgb="FF212529"/>
        <rFont val="Calibri"/>
      </rPr>
      <t>BEngTech (Civil Engineering)</t>
    </r>
  </si>
  <si>
    <t>Limnandi Mxaka</t>
  </si>
  <si>
    <t>Drake international</t>
  </si>
  <si>
    <t>Electrical Enginnering</t>
  </si>
  <si>
    <t>BSc (Construction Studies)</t>
  </si>
  <si>
    <t>Limnandi Malawana</t>
  </si>
  <si>
    <t>Mawethu</t>
  </si>
  <si>
    <t>LAW</t>
  </si>
  <si>
    <t>Journalism</t>
  </si>
  <si>
    <r>
      <rPr>
        <sz val="11"/>
        <color rgb="FF212529"/>
        <rFont val="Calibri"/>
      </rPr>
      <t>Bachelor of Education (FP Teaching)</t>
    </r>
  </si>
  <si>
    <t>Lina Mafuduka</t>
  </si>
  <si>
    <t>KwaZakhele SAPS</t>
  </si>
  <si>
    <t>Linathi Baleni</t>
  </si>
  <si>
    <r>
      <rPr>
        <sz val="11"/>
        <color rgb="FF212529"/>
        <rFont val="Calibri"/>
      </rPr>
      <t>BSc (Computer Science)</t>
    </r>
  </si>
  <si>
    <t>Linathi Majenge</t>
  </si>
  <si>
    <t>Accounting science</t>
  </si>
  <si>
    <t>Computer science</t>
  </si>
  <si>
    <r>
      <rPr>
        <sz val="11"/>
        <color rgb="FF212529"/>
        <rFont val="Calibri"/>
      </rPr>
      <t>BCom (Accounting Science)</t>
    </r>
  </si>
  <si>
    <t>Linathi Hakula</t>
  </si>
  <si>
    <t>Software engineering</t>
  </si>
  <si>
    <r>
      <rPr>
        <sz val="11"/>
        <color rgb="FF212529"/>
        <rFont val="Calibri"/>
      </rPr>
      <t>BEng (Mechatronics)</t>
    </r>
  </si>
  <si>
    <t>Lindiwe Nanise</t>
  </si>
  <si>
    <t>Purem</t>
  </si>
  <si>
    <r>
      <rPr>
        <sz val="11"/>
        <color rgb="FF212529"/>
        <rFont val="Calibri"/>
      </rPr>
      <t>BEngTech (Mechanical Engineering)</t>
    </r>
  </si>
  <si>
    <t>Lisanele Ngcanga</t>
  </si>
  <si>
    <t>BIDVEST</t>
  </si>
  <si>
    <t>Asive Plaatjie</t>
  </si>
  <si>
    <t>Truck Driver</t>
  </si>
  <si>
    <t>Pharmaceutical studies</t>
  </si>
  <si>
    <t>BR (Diagnostics)</t>
  </si>
  <si>
    <t>Lisa Mgoqo</t>
  </si>
  <si>
    <t>LLB (LAW)</t>
  </si>
  <si>
    <t>BSc in Geology</t>
  </si>
  <si>
    <r>
      <rPr>
        <sz val="11"/>
        <color rgb="FF212529"/>
        <rFont val="Calibri"/>
      </rPr>
      <t>Bachelor of Education (FP Teaching)</t>
    </r>
  </si>
  <si>
    <t>Lisakhanya Songwiqi</t>
  </si>
  <si>
    <r>
      <rPr>
        <sz val="11"/>
        <color rgb="FF212529"/>
        <rFont val="Calibri"/>
      </rPr>
      <t>BCom (Accounting)</t>
    </r>
  </si>
  <si>
    <t>Lisakhanya Mlisana</t>
  </si>
  <si>
    <t xml:space="preserve">Bachelor of Education in IP Teaching </t>
  </si>
  <si>
    <t>Lisakhanya Lasi</t>
  </si>
  <si>
    <t>BSP Construction</t>
  </si>
  <si>
    <t>Dermatologist</t>
  </si>
  <si>
    <r>
      <rPr>
        <sz val="11"/>
        <color rgb="FF212529"/>
        <rFont val="Calibri"/>
      </rPr>
      <t>BR (Diagnostics)</t>
    </r>
  </si>
  <si>
    <t>Litha Nhloko</t>
  </si>
  <si>
    <t>DEPT. OF HEALTH</t>
  </si>
  <si>
    <t>Lithemba Gqozo</t>
  </si>
  <si>
    <r>
      <rPr>
        <sz val="11"/>
        <color rgb="FF212529"/>
        <rFont val="Calibri"/>
      </rPr>
      <t>BEngTech (Mechanical Engineering)</t>
    </r>
  </si>
  <si>
    <t>Liyabona Fuzile</t>
  </si>
  <si>
    <t>Easigas</t>
  </si>
  <si>
    <t>BCom of econometrics</t>
  </si>
  <si>
    <r>
      <rPr>
        <sz val="11"/>
        <color rgb="FF212529"/>
        <rFont val="Calibri"/>
      </rPr>
      <t>Dip (Operations Management)</t>
    </r>
  </si>
  <si>
    <t>Liyema Madikane</t>
  </si>
  <si>
    <t>BEACH HOTEL</t>
  </si>
  <si>
    <t>BSc Architecture</t>
  </si>
  <si>
    <t>BEngTech (Civil Engineering)</t>
  </si>
  <si>
    <t>Lizo Ndawana</t>
  </si>
  <si>
    <r>
      <rPr>
        <sz val="11"/>
        <color rgb="FF212529"/>
        <rFont val="Calibri"/>
      </rPr>
      <t>BEngTech (Civil Engineering)</t>
    </r>
  </si>
  <si>
    <t>Lukeshia Rushe Jansen</t>
  </si>
  <si>
    <t>Algoa Frail Care (LIFE)</t>
  </si>
  <si>
    <t>Pharmacology</t>
  </si>
  <si>
    <r>
      <rPr>
        <sz val="11"/>
        <color rgb="FF212529"/>
        <rFont val="Calibri"/>
      </rPr>
      <t>BAPsych</t>
    </r>
  </si>
  <si>
    <t>Lukhanyo Mkhontwana</t>
  </si>
  <si>
    <t>Biomedical Engineering</t>
  </si>
  <si>
    <t>BEd FET Phase</t>
  </si>
  <si>
    <t>Lusanda Mabopha</t>
  </si>
  <si>
    <t>Adient PPC</t>
  </si>
  <si>
    <t>Road Lodge Hotel</t>
  </si>
  <si>
    <t>Lutho Stemele</t>
  </si>
  <si>
    <t>Cape Courts and Civil</t>
  </si>
  <si>
    <t>Audiology</t>
  </si>
  <si>
    <t>Masoyame Kama</t>
  </si>
  <si>
    <t>Russell Furniture Shop</t>
  </si>
  <si>
    <t>BEd</t>
  </si>
  <si>
    <t>Mbalentle Matiwane</t>
  </si>
  <si>
    <t>Hlumelo September</t>
  </si>
  <si>
    <t>Intercape</t>
  </si>
  <si>
    <t>Algoa Bus</t>
  </si>
  <si>
    <t>Stellenbosch, Wits, UJ</t>
  </si>
  <si>
    <t xml:space="preserve">Mechatronics </t>
  </si>
  <si>
    <t xml:space="preserve">Mechanical Engineering </t>
  </si>
  <si>
    <t>Mbali Makapela</t>
  </si>
  <si>
    <t>BLUWATER BAY</t>
  </si>
  <si>
    <t>Mihlali Ngova</t>
  </si>
  <si>
    <r>
      <rPr>
        <sz val="11"/>
        <color rgb="FF212529"/>
        <rFont val="Calibri"/>
      </rPr>
      <t>Dip (Logistics) Extended Programme</t>
    </r>
  </si>
  <si>
    <t>Mihle Alam</t>
  </si>
  <si>
    <t>Bavumeleni Daycare</t>
  </si>
  <si>
    <t>Mila Mzazi</t>
  </si>
  <si>
    <t>Nkunzi Security</t>
  </si>
  <si>
    <t>Medical Practitioner course</t>
  </si>
  <si>
    <t>BSc in Civil Engineering</t>
  </si>
  <si>
    <r>
      <rPr>
        <sz val="11"/>
        <color rgb="FF212529"/>
        <rFont val="Calibri"/>
      </rPr>
      <t>MBChB</t>
    </r>
  </si>
  <si>
    <t>Milani Majokweni</t>
  </si>
  <si>
    <t>Construction worker</t>
  </si>
  <si>
    <r>
      <rPr>
        <sz val="11"/>
        <color rgb="FF212529"/>
        <rFont val="Calibri"/>
      </rPr>
      <t>Dip (Inventory and Stores Management)</t>
    </r>
  </si>
  <si>
    <t>Mitchelle Makovere</t>
  </si>
  <si>
    <t>HAIRDRESSER</t>
  </si>
  <si>
    <t>Mkhontowesizwe Ncobo</t>
  </si>
  <si>
    <t>Financial Management</t>
  </si>
  <si>
    <t>Dip (Management)</t>
  </si>
  <si>
    <t>Mveliso Ndedwa</t>
  </si>
  <si>
    <t>Tykes Security Services</t>
  </si>
  <si>
    <t>Industrial Engineering</t>
  </si>
  <si>
    <t>Nombuso Vivian Mokonde</t>
  </si>
  <si>
    <t>Ntlonipho Feni</t>
  </si>
  <si>
    <t>Factory Trucks</t>
  </si>
  <si>
    <r>
      <rPr>
        <sz val="11"/>
        <color rgb="FF212529"/>
        <rFont val="Calibri"/>
      </rPr>
      <t>BEd SP &amp; FET (Humanities)</t>
    </r>
  </si>
  <si>
    <t>Odwa Mani</t>
  </si>
  <si>
    <r>
      <rPr>
        <sz val="11"/>
        <color rgb="FF212529"/>
        <rFont val="Calibri"/>
      </rPr>
      <t>BCom (General Accounting)</t>
    </r>
  </si>
  <si>
    <t>Okuhle Dondashe</t>
  </si>
  <si>
    <t>Net Care (Prime Cure)</t>
  </si>
  <si>
    <t>Aramex</t>
  </si>
  <si>
    <t>Cardiologist</t>
  </si>
  <si>
    <r>
      <rPr>
        <sz val="11"/>
        <color rgb="FF212529"/>
        <rFont val="Calibri"/>
      </rPr>
      <t>BR (Diagnostics)</t>
    </r>
  </si>
  <si>
    <t>Okuhle Mathew Makapela</t>
  </si>
  <si>
    <t>Boardwalk</t>
  </si>
  <si>
    <t>Mdical Laboratory Science</t>
  </si>
  <si>
    <r>
      <rPr>
        <sz val="11"/>
        <color rgb="FF212529"/>
        <rFont val="Calibri"/>
      </rPr>
      <t>MBChB</t>
    </r>
  </si>
  <si>
    <t>Nhlanhla Sibeko</t>
  </si>
  <si>
    <t>ALGOA BUS</t>
  </si>
  <si>
    <t xml:space="preserve">BCom (General) </t>
  </si>
  <si>
    <t>Ovayo Rylan Falteni</t>
  </si>
  <si>
    <t>Pyhsiology</t>
  </si>
  <si>
    <r>
      <rPr>
        <sz val="11"/>
        <color rgb="FF212529"/>
        <rFont val="Calibri"/>
      </rPr>
      <t>BR (Diagnostics)</t>
    </r>
  </si>
  <si>
    <t>Ongezwa Ntombi</t>
  </si>
  <si>
    <t>Not working</t>
  </si>
  <si>
    <t>Falcon</t>
  </si>
  <si>
    <t>Dairy</t>
  </si>
  <si>
    <t>Zoology</t>
  </si>
  <si>
    <t>Education in Agriculture</t>
  </si>
  <si>
    <r>
      <rPr>
        <sz val="11"/>
        <color rgb="FF212529"/>
        <rFont val="Calibri"/>
      </rPr>
      <t>Dip (Sport Management)</t>
    </r>
  </si>
  <si>
    <t>Palesa Buhlungu</t>
  </si>
  <si>
    <t>Petros Matinha</t>
  </si>
  <si>
    <t>Actural Science</t>
  </si>
  <si>
    <t>Phelisa Gladys Matshaya</t>
  </si>
  <si>
    <t>Criminology</t>
  </si>
  <si>
    <t>BCom Economics</t>
  </si>
  <si>
    <r>
      <rPr>
        <sz val="11"/>
        <color rgb="FF212529"/>
        <rFont val="Calibri"/>
      </rPr>
      <t>Dip (Law Enforcement)</t>
    </r>
  </si>
  <si>
    <t>Qhamani Fina</t>
  </si>
  <si>
    <t>Eco Foundation</t>
  </si>
  <si>
    <t>Financial Planning</t>
  </si>
  <si>
    <t>Ruvarashe Oripah Zvirime</t>
  </si>
  <si>
    <t>Spar</t>
  </si>
  <si>
    <t>Reneilwe Makwela</t>
  </si>
  <si>
    <r>
      <rPr>
        <sz val="11"/>
        <color rgb="FF212529"/>
        <rFont val="Calibri"/>
      </rPr>
      <t>Bachelor of Education in IP Teaching</t>
    </r>
  </si>
  <si>
    <t>Amahle Madubela</t>
  </si>
  <si>
    <t>UWC,CPUT,TUT</t>
  </si>
  <si>
    <t>Chemical engeneering</t>
  </si>
  <si>
    <t>Arctactural Science</t>
  </si>
  <si>
    <t>BA Oral Health</t>
  </si>
  <si>
    <t>Owam Lusiba</t>
  </si>
  <si>
    <t>HARDWARE</t>
  </si>
  <si>
    <t>Sanele Ngangqu</t>
  </si>
  <si>
    <t>Nazareth house</t>
  </si>
  <si>
    <t xml:space="preserve">MBChB </t>
  </si>
  <si>
    <t>Sanelisiwe Petu</t>
  </si>
  <si>
    <t>Kwazakhele Clinic</t>
  </si>
  <si>
    <t>Likhona Mnana</t>
  </si>
  <si>
    <t>Perseverance Spar Warehouse</t>
  </si>
  <si>
    <t>Aviation</t>
  </si>
  <si>
    <t>Sesethu Tanda</t>
  </si>
  <si>
    <t>Biomedical Science</t>
  </si>
  <si>
    <t>Mechatronics Engineer</t>
  </si>
  <si>
    <r>
      <rPr>
        <sz val="11"/>
        <color rgb="FF212529"/>
        <rFont val="Calibri"/>
      </rPr>
      <t>BEng (Mechatronics)</t>
    </r>
  </si>
  <si>
    <t>Sesona Shweni</t>
  </si>
  <si>
    <t>Medical Researcher</t>
  </si>
  <si>
    <r>
      <rPr>
        <sz val="11"/>
        <color rgb="FF212529"/>
        <rFont val="Calibri"/>
      </rPr>
      <t>Dip (Management)</t>
    </r>
  </si>
  <si>
    <t>Sibahle Ndaliso</t>
  </si>
  <si>
    <t>BLG Logistics</t>
  </si>
  <si>
    <r>
      <rPr>
        <sz val="11"/>
        <color rgb="FF212529"/>
        <rFont val="Calibri"/>
      </rPr>
      <t>MBChB</t>
    </r>
  </si>
  <si>
    <t>Sibahle Malanga</t>
  </si>
  <si>
    <t>Bachelor of Laws (LLB)</t>
  </si>
  <si>
    <t>BA Law</t>
  </si>
  <si>
    <t>B Nursing</t>
  </si>
  <si>
    <r>
      <rPr>
        <sz val="11"/>
        <color rgb="FF212529"/>
        <rFont val="Calibri"/>
      </rPr>
      <t>Dip (Law Enforcement)</t>
    </r>
  </si>
  <si>
    <t>Sibulele Tshona</t>
  </si>
  <si>
    <t>Sanlam Sky</t>
  </si>
  <si>
    <t>Shatterprufe</t>
  </si>
  <si>
    <t>Supply Chain</t>
  </si>
  <si>
    <t>Diploma in Accounting</t>
  </si>
  <si>
    <t>Sihle Dyantyi</t>
  </si>
  <si>
    <t>SA Breweries</t>
  </si>
  <si>
    <t>Excellerate</t>
  </si>
  <si>
    <t>Simamkele Mzongwana</t>
  </si>
  <si>
    <t>Simamkele Ndimba</t>
  </si>
  <si>
    <t>Joe Slovo Clinic</t>
  </si>
  <si>
    <t>Tshwane University of Technology</t>
  </si>
  <si>
    <t>Diploma in Accountancy</t>
  </si>
  <si>
    <t>Simanye Fesi</t>
  </si>
  <si>
    <t>Teacher</t>
  </si>
  <si>
    <r>
      <rPr>
        <sz val="11"/>
        <color rgb="FF212529"/>
        <rFont val="Calibri"/>
      </rPr>
      <t>BIT</t>
    </r>
  </si>
  <si>
    <t>Anaye Liyema Hlekani</t>
  </si>
  <si>
    <t>M,B,E</t>
  </si>
  <si>
    <t>Simthandile Nkolisa</t>
  </si>
  <si>
    <t>Drama Studies</t>
  </si>
  <si>
    <t>Sinalo Mavela</t>
  </si>
  <si>
    <r>
      <rPr>
        <sz val="11"/>
        <color rgb="FF212529"/>
        <rFont val="Calibri"/>
      </rPr>
      <t>BR (Diagnostics)</t>
    </r>
  </si>
  <si>
    <t>Sinesipho Ngqungwana</t>
  </si>
  <si>
    <t>Specsavers</t>
  </si>
  <si>
    <r>
      <rPr>
        <sz val="11"/>
        <color rgb="FF212529"/>
        <rFont val="Calibri"/>
      </rPr>
      <t>BEd SP &amp; FET (Science)</t>
    </r>
  </si>
  <si>
    <t>Qhama Milisa Gaxela</t>
  </si>
  <si>
    <t>BSc Biochemistry</t>
  </si>
  <si>
    <t>Sinothando Matsha</t>
  </si>
  <si>
    <t>Sachuma Morano</t>
  </si>
  <si>
    <t>Siphamandla Njoba</t>
  </si>
  <si>
    <t>security</t>
  </si>
  <si>
    <t>Police</t>
  </si>
  <si>
    <t>Siphelele Zondani</t>
  </si>
  <si>
    <t>Khwezi Lomso Comprehensive School</t>
  </si>
  <si>
    <t>BBF Security Group</t>
  </si>
  <si>
    <t>Construction Management</t>
  </si>
  <si>
    <r>
      <rPr>
        <sz val="11"/>
        <color rgb="FF212529"/>
        <rFont val="Calibri"/>
      </rPr>
      <t>Dip (Architectural Technology)</t>
    </r>
  </si>
  <si>
    <t>Siphesihle Matina</t>
  </si>
  <si>
    <t>Pack and Stack</t>
  </si>
  <si>
    <r>
      <rPr>
        <sz val="11"/>
        <color rgb="FF212529"/>
        <rFont val="Calibri"/>
      </rPr>
      <t>MBChB</t>
    </r>
  </si>
  <si>
    <t>Siphesihle Vena</t>
  </si>
  <si>
    <t>Distell</t>
  </si>
  <si>
    <t>Siphokazi Maneli</t>
  </si>
  <si>
    <t>Quantum Foods</t>
  </si>
  <si>
    <t>Netcare Hospitals</t>
  </si>
  <si>
    <t>Prosthetics</t>
  </si>
  <si>
    <t>Siphokuhle Ngxishe</t>
  </si>
  <si>
    <t>Mechatronic Engineering</t>
  </si>
  <si>
    <t>Bsc Computer Science</t>
  </si>
  <si>
    <r>
      <rPr>
        <sz val="11"/>
        <color rgb="FF212529"/>
        <rFont val="Calibri"/>
      </rPr>
      <t>BEng (Mechatronics)</t>
    </r>
  </si>
  <si>
    <t>Siphosethu Rasimeni</t>
  </si>
  <si>
    <t>Pannel Beater</t>
  </si>
  <si>
    <r>
      <rPr>
        <sz val="11"/>
        <color rgb="FF212529"/>
        <rFont val="Calibri"/>
      </rPr>
      <t>HCert (Business Studies)</t>
    </r>
  </si>
  <si>
    <t>Siphosethu Tsoni</t>
  </si>
  <si>
    <t>House keeper ( African country Estate</t>
  </si>
  <si>
    <t>Siphosethu Nkoloti</t>
  </si>
  <si>
    <r>
      <rPr>
        <sz val="11"/>
        <color rgb="FF212529"/>
        <rFont val="Calibri"/>
      </rPr>
      <t>MBChB</t>
    </r>
  </si>
  <si>
    <t>Sisipho Windvoel</t>
  </si>
  <si>
    <t>Sisipho Maneli</t>
  </si>
  <si>
    <t>Sisipho Mpofu</t>
  </si>
  <si>
    <t>Informational Technology</t>
  </si>
  <si>
    <r>
      <rPr>
        <sz val="11"/>
        <color rgb="FF212529"/>
        <rFont val="Calibri"/>
      </rPr>
      <t>BHSc (Biokinetics)</t>
    </r>
  </si>
  <si>
    <t>Simnikiwe Kayiyana</t>
  </si>
  <si>
    <t>Sivenathi Mabudla</t>
  </si>
  <si>
    <t>Sinesipho Mqulwana</t>
  </si>
  <si>
    <t>Siyolise Coko</t>
  </si>
  <si>
    <t>Waitress</t>
  </si>
  <si>
    <t>Petrol Attendant</t>
  </si>
  <si>
    <t>Bachelor of commerce Accounting</t>
  </si>
  <si>
    <t>Bachelor of Education (FET)</t>
  </si>
  <si>
    <r>
      <rPr>
        <sz val="11"/>
        <color rgb="FF212529"/>
        <rFont val="Calibri"/>
      </rPr>
      <t>BCom (Accounting)</t>
    </r>
  </si>
  <si>
    <t>Sinonotshelwe Mngweba</t>
  </si>
  <si>
    <t>KwaZakhele High (Teacher)</t>
  </si>
  <si>
    <t>Sobanathi Nqesha</t>
  </si>
  <si>
    <t>Sunset Hotel</t>
  </si>
  <si>
    <r>
      <rPr>
        <sz val="11"/>
        <color rgb="FF212529"/>
        <rFont val="Calibri"/>
      </rPr>
      <t>BCom (General Accounting)</t>
    </r>
  </si>
  <si>
    <t>Songo Mountain</t>
  </si>
  <si>
    <t>Court</t>
  </si>
  <si>
    <t>Computer Sciences</t>
  </si>
  <si>
    <r>
      <rPr>
        <sz val="11"/>
        <color rgb="FF212529"/>
        <rFont val="Calibri"/>
      </rPr>
      <t>BCom (General Accounting)</t>
    </r>
  </si>
  <si>
    <t>Soyama Dayimani</t>
  </si>
  <si>
    <t>Stombo Madotyeni</t>
  </si>
  <si>
    <t>Department of Labor</t>
  </si>
  <si>
    <t>Takuta Rajab Austin</t>
  </si>
  <si>
    <t>Thamsanqa Menze</t>
  </si>
  <si>
    <t>Social Working</t>
  </si>
  <si>
    <t>BSW</t>
  </si>
  <si>
    <t>Thembalethu Sithole</t>
  </si>
  <si>
    <t>Kalahari Airforce</t>
  </si>
  <si>
    <r>
      <rPr>
        <sz val="11"/>
        <color rgb="FF212529"/>
        <rFont val="Calibri"/>
      </rPr>
      <t>Dip (Accountancy)</t>
    </r>
  </si>
  <si>
    <t>Thimna Booi</t>
  </si>
  <si>
    <r>
      <rPr>
        <sz val="11"/>
        <color rgb="FF212529"/>
        <rFont val="Calibri"/>
      </rPr>
      <t>Dip (Law Enforcement)</t>
    </r>
  </si>
  <si>
    <t>Sinomtha Daniel</t>
  </si>
  <si>
    <t>BSc Biomedical Science</t>
  </si>
  <si>
    <t>Uyathandwa Mnyani</t>
  </si>
  <si>
    <t>Part-time</t>
  </si>
  <si>
    <r>
      <rPr>
        <sz val="11"/>
        <color rgb="FF212529"/>
        <rFont val="Calibri"/>
      </rPr>
      <t>BR (Diagnostics)</t>
    </r>
  </si>
  <si>
    <t>Uyathandwa Ongeziwe Mantambo</t>
  </si>
  <si>
    <r>
      <rPr>
        <sz val="11"/>
        <color rgb="FF212529"/>
        <rFont val="Calibri"/>
      </rPr>
      <t>MBChB</t>
    </r>
  </si>
  <si>
    <t>Valerie West</t>
  </si>
  <si>
    <t>Hospitality/Fight Attendence</t>
  </si>
  <si>
    <t>Xabiso Manjezi</t>
  </si>
  <si>
    <t>Xolelwa Febana</t>
  </si>
  <si>
    <t>Yamkela Sijaji</t>
  </si>
  <si>
    <t>V.W</t>
  </si>
  <si>
    <r>
      <rPr>
        <sz val="11"/>
        <color rgb="FF212529"/>
        <rFont val="Calibri"/>
      </rPr>
      <t>Dip (Law Enforcement)</t>
    </r>
  </si>
  <si>
    <t>Yavela Sinochulumanco Mahlelehlele</t>
  </si>
  <si>
    <t>Upright Security</t>
  </si>
  <si>
    <t>Yonela Pama</t>
  </si>
  <si>
    <t>Eat Sum Meat Butchery</t>
  </si>
  <si>
    <t>Zama January</t>
  </si>
  <si>
    <t>Aspen</t>
  </si>
  <si>
    <t>Accountancy</t>
  </si>
  <si>
    <t>Teaching / Medicine</t>
  </si>
  <si>
    <t>Zikhona Diko</t>
  </si>
  <si>
    <t>Eskom JHB</t>
  </si>
  <si>
    <t>Medicine &amp; Surgery</t>
  </si>
  <si>
    <t>Army(SA)</t>
  </si>
  <si>
    <t>Abednego Dayile</t>
  </si>
  <si>
    <t>UJ, Wits, NMU, UWC, UFS, Rhodes</t>
  </si>
  <si>
    <t>Pharmarcy</t>
  </si>
  <si>
    <t>Abulele Njemla</t>
  </si>
  <si>
    <t>Achumile Dibiya</t>
  </si>
  <si>
    <t xml:space="preserve">Coega Pack House </t>
  </si>
  <si>
    <t xml:space="preserve">Correctional Services </t>
  </si>
  <si>
    <t xml:space="preserve">Film and Television Production </t>
  </si>
  <si>
    <t>Ahluma Meki</t>
  </si>
  <si>
    <t>EPWP</t>
  </si>
  <si>
    <t>UJ, CPUT, UWC, NMU</t>
  </si>
  <si>
    <t xml:space="preserve">Bcom Extended Programme </t>
  </si>
  <si>
    <t>Bcom in Financial Accountancy Extended</t>
  </si>
  <si>
    <t>BEd (FP)</t>
  </si>
  <si>
    <t>Akhokuhle Mfino</t>
  </si>
  <si>
    <t>Human Resources</t>
  </si>
  <si>
    <t>Akhona Mlahleni</t>
  </si>
  <si>
    <t>Administration</t>
  </si>
  <si>
    <t>Alathuxolo Tsawu</t>
  </si>
  <si>
    <t>Anela Ningi</t>
  </si>
  <si>
    <t>UWC, CPUT</t>
  </si>
  <si>
    <t>Paralegal</t>
  </si>
  <si>
    <t>Alisha Nyangane</t>
  </si>
  <si>
    <t>UCT, SU</t>
  </si>
  <si>
    <t>Alizwa Dyisi</t>
  </si>
  <si>
    <t>ML,L,H,A</t>
  </si>
  <si>
    <t xml:space="preserve">Finance </t>
  </si>
  <si>
    <t>Aphiwe Matina</t>
  </si>
  <si>
    <t>Ambesa Kaspile</t>
  </si>
  <si>
    <t xml:space="preserve">Volpes </t>
  </si>
  <si>
    <t xml:space="preserve">LLB </t>
  </si>
  <si>
    <t>Ambesiwe Hoyi</t>
  </si>
  <si>
    <t>CPUT, UJ</t>
  </si>
  <si>
    <t>Anam Lukwe</t>
  </si>
  <si>
    <t>Clinic</t>
  </si>
  <si>
    <t>NMU, UWC, UFS</t>
  </si>
  <si>
    <t>Anathi Khaphetshu</t>
  </si>
  <si>
    <t>UFS, NWU, NMU, CPUT, CUT</t>
  </si>
  <si>
    <t>LLB in Law</t>
  </si>
  <si>
    <t>Development Economics</t>
  </si>
  <si>
    <t>Asanele Gcazimbana</t>
  </si>
  <si>
    <t>Anelisekile Rachel Nana</t>
  </si>
  <si>
    <t xml:space="preserve">Spar </t>
  </si>
  <si>
    <t>Anelisiwe Breakfast</t>
  </si>
  <si>
    <t>Anesipho Tose</t>
  </si>
  <si>
    <t>Teaching (FP)</t>
  </si>
  <si>
    <t>Anethemba Slip</t>
  </si>
  <si>
    <t>Addo</t>
  </si>
  <si>
    <t xml:space="preserve">Addo Clinic </t>
  </si>
  <si>
    <t xml:space="preserve"> Nursing </t>
  </si>
  <si>
    <t>Aqhama Fukweni</t>
  </si>
  <si>
    <t>Hometown</t>
  </si>
  <si>
    <t>Wits, UWC, UJ</t>
  </si>
  <si>
    <t>Oral Health Hygiene</t>
  </si>
  <si>
    <t>Hlumela Kinana</t>
  </si>
  <si>
    <t xml:space="preserve">Human Resources Management </t>
  </si>
  <si>
    <t xml:space="preserve">Public Relations Management </t>
  </si>
  <si>
    <t>Asemahle Biyana</t>
  </si>
  <si>
    <t>Asiphe Njoli</t>
  </si>
  <si>
    <t>UCT</t>
  </si>
  <si>
    <t>Asiphe Resha</t>
  </si>
  <si>
    <t>UJ, UFS, UKZN</t>
  </si>
  <si>
    <t>Geography and Environmental Science</t>
  </si>
  <si>
    <t>Asisipho Xego</t>
  </si>
  <si>
    <t>NMU, UJ, UFS</t>
  </si>
  <si>
    <t xml:space="preserve">BA Law </t>
  </si>
  <si>
    <t>BA Politics and Philosophy</t>
  </si>
  <si>
    <t>BA Arts</t>
  </si>
  <si>
    <t>Asive Qokose</t>
  </si>
  <si>
    <t>Fedelity Security Service</t>
  </si>
  <si>
    <t>Biologist</t>
  </si>
  <si>
    <t>Oceangrapher</t>
  </si>
  <si>
    <t>Mechanical Engineer</t>
  </si>
  <si>
    <t>Inam Kleinbooi</t>
  </si>
  <si>
    <t>UCT, NMU, Stellenbosch, CPUT</t>
  </si>
  <si>
    <t xml:space="preserve">Diagnostic Ultrasound </t>
  </si>
  <si>
    <t xml:space="preserve">Physiotherapy </t>
  </si>
  <si>
    <t>Linomtha Manisi</t>
  </si>
  <si>
    <t>Battery Industry</t>
  </si>
  <si>
    <t>Mihali Jonas</t>
  </si>
  <si>
    <t xml:space="preserve">Borbet </t>
  </si>
  <si>
    <t xml:space="preserve">Mining Engineering </t>
  </si>
  <si>
    <t xml:space="preserve">Aerospace Engineering </t>
  </si>
  <si>
    <t>Avuzwa Buzo</t>
  </si>
  <si>
    <t>P. Owen Plumbers</t>
  </si>
  <si>
    <t>Lasec</t>
  </si>
  <si>
    <t>Rhodes, UWC,UKZN,CPUT</t>
  </si>
  <si>
    <t xml:space="preserve">BSc </t>
  </si>
  <si>
    <t>Ayabonga Magayiyana</t>
  </si>
  <si>
    <t xml:space="preserve">ML,B </t>
  </si>
  <si>
    <t>Ayabonga Mbopa</t>
  </si>
  <si>
    <t>Kareedouw</t>
  </si>
  <si>
    <t xml:space="preserve">Kouga Wind Farm </t>
  </si>
  <si>
    <t>HR Human Resource</t>
  </si>
  <si>
    <t>Entreprenuership</t>
  </si>
  <si>
    <t>Asemahle Galeni</t>
  </si>
  <si>
    <t>M,L,H</t>
  </si>
  <si>
    <t>Lukhanyo Mankeya</t>
  </si>
  <si>
    <t>Remax</t>
  </si>
  <si>
    <t>Asemahle Sofuthe</t>
  </si>
  <si>
    <t>Newsinterpreter</t>
  </si>
  <si>
    <t>Aseza Patiwe</t>
  </si>
  <si>
    <t>Zinyoka</t>
  </si>
  <si>
    <t xml:space="preserve">Civil Engineering </t>
  </si>
  <si>
    <t>Asipe Siyangaphi</t>
  </si>
  <si>
    <t>NMU,UJ, CPUT, UWC, RHODES</t>
  </si>
  <si>
    <t>Asipe Sobekwa</t>
  </si>
  <si>
    <t>KFC</t>
  </si>
  <si>
    <t>UFS, RHODES</t>
  </si>
  <si>
    <t>Bcom</t>
  </si>
  <si>
    <t>Busisa Tini</t>
  </si>
  <si>
    <t xml:space="preserve">NMU, Western Cape College of Nursing </t>
  </si>
  <si>
    <t>Chulumanco Macakela</t>
  </si>
  <si>
    <t xml:space="preserve">BEng Tech </t>
  </si>
  <si>
    <t>Chulumanco Ntombana Charlie</t>
  </si>
  <si>
    <t>BEd (FP and SP)</t>
  </si>
  <si>
    <t>Daconceicoa Rachel Martin</t>
  </si>
  <si>
    <t>ANC Secretary</t>
  </si>
  <si>
    <t>Farm</t>
  </si>
  <si>
    <t>Stellenbosch University, UCT</t>
  </si>
  <si>
    <t>Emihle Mazwana</t>
  </si>
  <si>
    <t>NWU, Stellenbosch</t>
  </si>
  <si>
    <t>Emihle Booi</t>
  </si>
  <si>
    <t>Sovereign foods</t>
  </si>
  <si>
    <t>CPUT, NMU, WSU, FORT HARE</t>
  </si>
  <si>
    <t>Emihle Otola</t>
  </si>
  <si>
    <t>NMU, Wits, UWC, RHODES, UCT</t>
  </si>
  <si>
    <t>Aircraft Controller</t>
  </si>
  <si>
    <t>Alwaba Mzinyati</t>
  </si>
  <si>
    <t>Endinako Zondani</t>
  </si>
  <si>
    <t>M,G,L</t>
  </si>
  <si>
    <t xml:space="preserve">Penhill Farm </t>
  </si>
  <si>
    <t>Sunvalley Transport</t>
  </si>
  <si>
    <t xml:space="preserve">UCT, RHODES, UWC, UP </t>
  </si>
  <si>
    <t>Christia Adonia Mapingure</t>
  </si>
  <si>
    <t>Asive Mange</t>
  </si>
  <si>
    <t>Grace Sadhiki</t>
  </si>
  <si>
    <t>BCom Law</t>
  </si>
  <si>
    <t>Hluma Manqana</t>
  </si>
  <si>
    <t xml:space="preserve">Sasol Garage </t>
  </si>
  <si>
    <t>Misomihle Ngcazela</t>
  </si>
  <si>
    <t>Hlumisa Cekiso</t>
  </si>
  <si>
    <t>Imani Koboka</t>
  </si>
  <si>
    <t>Iminathi Jack</t>
  </si>
  <si>
    <t>Plumbing</t>
  </si>
  <si>
    <t>NMU, UJ, CPUT, UWC</t>
  </si>
  <si>
    <t>Teaching (FET)</t>
  </si>
  <si>
    <t>Sports Science</t>
  </si>
  <si>
    <t>Athabile Adonisi</t>
  </si>
  <si>
    <t>Inam Ntabeni</t>
  </si>
  <si>
    <t>Caltex</t>
  </si>
  <si>
    <t>UWC, UCT, UKZN, UFS</t>
  </si>
  <si>
    <t>Mivuyo Draghoender</t>
  </si>
  <si>
    <t>Inathi Nyanda</t>
  </si>
  <si>
    <t>SRCC</t>
  </si>
  <si>
    <t xml:space="preserve">Sunland Farm </t>
  </si>
  <si>
    <t>Indiphile Mnyazi</t>
  </si>
  <si>
    <t>Ingamihle Noqambula</t>
  </si>
  <si>
    <t xml:space="preserve">PEP Stores </t>
  </si>
  <si>
    <t>UJ, NWU</t>
  </si>
  <si>
    <t xml:space="preserve">Electrical Engineering </t>
  </si>
  <si>
    <t xml:space="preserve">Industrial Engineering </t>
  </si>
  <si>
    <t>Aviwe Ntontela</t>
  </si>
  <si>
    <t>King Williams Town</t>
  </si>
  <si>
    <t>Agricultural Sciences</t>
  </si>
  <si>
    <t>Ayabonga Norman</t>
  </si>
  <si>
    <t>UJ, UCT</t>
  </si>
  <si>
    <t>Iviwe Thembani</t>
  </si>
  <si>
    <t>GAP Security</t>
  </si>
  <si>
    <t>UWC, NMU, UJ, UFS, NWU</t>
  </si>
  <si>
    <t>Mathematical Science</t>
  </si>
  <si>
    <t>Jabulani Koko</t>
  </si>
  <si>
    <t>Joy Aphelele Qoko</t>
  </si>
  <si>
    <t xml:space="preserve">IBHAYI Construction </t>
  </si>
  <si>
    <t xml:space="preserve">Bachelor of Social Science </t>
  </si>
  <si>
    <t>Ayanda Magwala</t>
  </si>
  <si>
    <t>Kwakhanya Nonginya</t>
  </si>
  <si>
    <t>Blind SA</t>
  </si>
  <si>
    <t>BLIND SA</t>
  </si>
  <si>
    <t>UWC, UJ, CPUT</t>
  </si>
  <si>
    <t>CRNA</t>
  </si>
  <si>
    <t>Kwakuhle Nyawose</t>
  </si>
  <si>
    <t>Culinary</t>
  </si>
  <si>
    <t>Kwanele Khethwa</t>
  </si>
  <si>
    <t>7</t>
  </si>
  <si>
    <t xml:space="preserve">Factory </t>
  </si>
  <si>
    <t>UWC, UFS, Rhodes, WSU</t>
  </si>
  <si>
    <t>Safety and Security</t>
  </si>
  <si>
    <t>Ayavuya Ntsomboyi</t>
  </si>
  <si>
    <t>BEd (Senior Phase)</t>
  </si>
  <si>
    <t>Lahluma Bungu</t>
  </si>
  <si>
    <t>Lathitha Gana</t>
  </si>
  <si>
    <t>UJ, NMU, UFS</t>
  </si>
  <si>
    <t>Medical Emergency</t>
  </si>
  <si>
    <r>
      <rPr>
        <sz val="11"/>
        <color rgb="FF212529"/>
        <rFont val="Calibri"/>
      </rPr>
      <t>B (EMC)</t>
    </r>
  </si>
  <si>
    <t>Lathitha Rocky Tanda</t>
  </si>
  <si>
    <t>Construction in science</t>
  </si>
  <si>
    <t>Lemphile Makoloane</t>
  </si>
  <si>
    <t xml:space="preserve">Sports Management </t>
  </si>
  <si>
    <t>Leozane Kivido</t>
  </si>
  <si>
    <t>NOSA Logistics</t>
  </si>
  <si>
    <t>HR Management</t>
  </si>
  <si>
    <t>Libhongo Maqubela</t>
  </si>
  <si>
    <t xml:space="preserve">Police Officer </t>
  </si>
  <si>
    <t xml:space="preserve">IT </t>
  </si>
  <si>
    <t>Lihle Collin Adams</t>
  </si>
  <si>
    <t>Lihlonele Peter</t>
  </si>
  <si>
    <t>Lihlumelo Busakwe</t>
  </si>
  <si>
    <t>UFS</t>
  </si>
  <si>
    <t>Lilitha Tinise</t>
  </si>
  <si>
    <t xml:space="preserve">UJ, UFS, WSU, NMU </t>
  </si>
  <si>
    <t>Laboratory</t>
  </si>
  <si>
    <t>Luniko Soganga</t>
  </si>
  <si>
    <t>Linathi Notshoba</t>
  </si>
  <si>
    <t>Construction</t>
  </si>
  <si>
    <t>Lindokuhle Mingo</t>
  </si>
  <si>
    <t xml:space="preserve">Principle Plastics </t>
  </si>
  <si>
    <t>CPUT, UJ, VUT</t>
  </si>
  <si>
    <t xml:space="preserve">Cost and Management Accounting </t>
  </si>
  <si>
    <t>Lindokuhle Haarmans</t>
  </si>
  <si>
    <t>Quattro</t>
  </si>
  <si>
    <t>NMU, Fort Hare</t>
  </si>
  <si>
    <t>Linomusa Mene</t>
  </si>
  <si>
    <t xml:space="preserve">UJ, UWC, WSU, NMU </t>
  </si>
  <si>
    <t xml:space="preserve">BA Psychology </t>
  </si>
  <si>
    <t>Lisakhanya Donkini</t>
  </si>
  <si>
    <t>NMU, Fort Hare, UJ, Wits</t>
  </si>
  <si>
    <t>Yonela Payi</t>
  </si>
  <si>
    <t>Ayola Mzongwana</t>
  </si>
  <si>
    <t>M,L,B</t>
  </si>
  <si>
    <t>UFS, NMU</t>
  </si>
  <si>
    <t xml:space="preserve">Human Resource Management </t>
  </si>
  <si>
    <t>Lithalethu Mqengqwa</t>
  </si>
  <si>
    <t>Thorburn Security</t>
  </si>
  <si>
    <t>Software Development</t>
  </si>
  <si>
    <t>Cyber Security</t>
  </si>
  <si>
    <t>Litsatsi Kalase</t>
  </si>
  <si>
    <t xml:space="preserve">TC Woodworks </t>
  </si>
  <si>
    <t xml:space="preserve">Tradelane Investment </t>
  </si>
  <si>
    <t xml:space="preserve">BA Extended in Linguistics </t>
  </si>
  <si>
    <t xml:space="preserve">Communication and Media </t>
  </si>
  <si>
    <t>Liyabona Dingane</t>
  </si>
  <si>
    <t xml:space="preserve">Best Drive </t>
  </si>
  <si>
    <t xml:space="preserve">Media and Communication </t>
  </si>
  <si>
    <t xml:space="preserve">Political Sciences </t>
  </si>
  <si>
    <t>Liyema Mashaya</t>
  </si>
  <si>
    <t>Liyema Tshambuluka</t>
  </si>
  <si>
    <t>M,B,E,H</t>
  </si>
  <si>
    <t>Dynamic Amic Cleaner</t>
  </si>
  <si>
    <t>Humanities</t>
  </si>
  <si>
    <t>Liyema Maliza</t>
  </si>
  <si>
    <t>Lolwetu Sithole</t>
  </si>
  <si>
    <t>NMU, UCT</t>
  </si>
  <si>
    <t>Lukhanyo Makuala</t>
  </si>
  <si>
    <t>Lukholo Namba</t>
  </si>
  <si>
    <t>Lulama Duda</t>
  </si>
  <si>
    <t>Lumanyano Mama</t>
  </si>
  <si>
    <t>Biddulphs Removal</t>
  </si>
  <si>
    <t>Education (FET &amp; SP)</t>
  </si>
  <si>
    <t>Lunathuzuko Jamela</t>
  </si>
  <si>
    <t>Ntando tours and transport</t>
  </si>
  <si>
    <t>UFS, UWC</t>
  </si>
  <si>
    <t>BSC Sport and exercise science</t>
  </si>
  <si>
    <t>Lusenathi Moli</t>
  </si>
  <si>
    <t xml:space="preserve">Home From Home </t>
  </si>
  <si>
    <t>Rhodes, NMU, Fort Hare</t>
  </si>
  <si>
    <t>Luthando Mnuno</t>
  </si>
  <si>
    <t>Visual Arts</t>
  </si>
  <si>
    <t>Acting</t>
  </si>
  <si>
    <t>Lutho Johannes</t>
  </si>
  <si>
    <t>CPUT, NWU, NMU, UFS, UJ</t>
  </si>
  <si>
    <t>Azasakhe Nkolose</t>
  </si>
  <si>
    <t>NMU, Rhodes</t>
  </si>
  <si>
    <t>Mammello Rose Mazele</t>
  </si>
  <si>
    <t>UFH, NMU, UFS</t>
  </si>
  <si>
    <t>Bachelor of Social Sciences</t>
  </si>
  <si>
    <t>Bachelor of Social Work</t>
  </si>
  <si>
    <t>Mamurele Twana</t>
  </si>
  <si>
    <t>Business Administration</t>
  </si>
  <si>
    <t>Masixole Leabona Nyendwana</t>
  </si>
  <si>
    <t>Mbali Xoki</t>
  </si>
  <si>
    <t>Lihle Mngqesha</t>
  </si>
  <si>
    <t xml:space="preserve">Business Administration </t>
  </si>
  <si>
    <t>Mihlali Peter</t>
  </si>
  <si>
    <t>Teaching (SP)</t>
  </si>
  <si>
    <t>Azuza Malahla</t>
  </si>
  <si>
    <t>Milani Busakwe</t>
  </si>
  <si>
    <t xml:space="preserve">NMU, Rhodes, Stellenbosch </t>
  </si>
  <si>
    <t>Misokuhle Gedze</t>
  </si>
  <si>
    <t xml:space="preserve">Mechatronics Engineering </t>
  </si>
  <si>
    <t xml:space="preserve">Automative Engineering </t>
  </si>
  <si>
    <t>Mivuyo Tyali</t>
  </si>
  <si>
    <t xml:space="preserve">Citrus Rand </t>
  </si>
  <si>
    <t>BCom</t>
  </si>
  <si>
    <t>Mivuyo Halana</t>
  </si>
  <si>
    <t xml:space="preserve">Walmer </t>
  </si>
  <si>
    <t>C. Steinweg Manne</t>
  </si>
  <si>
    <t>NMU, UFS, UFH, NW, WSU, UJ</t>
  </si>
  <si>
    <t>Teaching(SP)</t>
  </si>
  <si>
    <t>Moroka Matiwane</t>
  </si>
  <si>
    <t>NMU, UWC, UFS, RHODES, CPUT, UFH</t>
  </si>
  <si>
    <t>BA Social Work</t>
  </si>
  <si>
    <t>Muhle Betele</t>
  </si>
  <si>
    <t>Mc Donalds</t>
  </si>
  <si>
    <t xml:space="preserve">NMU, UJ, UWC, CPUT </t>
  </si>
  <si>
    <t xml:space="preserve">Education (FET) </t>
  </si>
  <si>
    <t>Bcom Economics</t>
  </si>
  <si>
    <t>Nakhane Isaac</t>
  </si>
  <si>
    <t>Dora Nginza Hospital</t>
  </si>
  <si>
    <t>UJ,UFS,NWU</t>
  </si>
  <si>
    <t>Lisakhanya Ngcayisa</t>
  </si>
  <si>
    <t xml:space="preserve">Sentech </t>
  </si>
  <si>
    <t>Nomathamsanqa Mkomazi</t>
  </si>
  <si>
    <t>Carer</t>
  </si>
  <si>
    <t>Nonkosazana Stofile</t>
  </si>
  <si>
    <t>Bonginkosi Ndzikithi</t>
  </si>
  <si>
    <t>Wits, CPUT, WSU, UCT, Stellenbosch</t>
  </si>
  <si>
    <t xml:space="preserve">Human nutrition and dietetics </t>
  </si>
  <si>
    <t xml:space="preserve">Agricultural Science </t>
  </si>
  <si>
    <t>Ntombikayise Madiki</t>
  </si>
  <si>
    <t>UWC, NMU</t>
  </si>
  <si>
    <t>Ntsika Gebu</t>
  </si>
  <si>
    <t>General Worker</t>
  </si>
  <si>
    <t>Construction Engineering</t>
  </si>
  <si>
    <t>Ntsika Ketani</t>
  </si>
  <si>
    <t>Hintsabe Cleaning</t>
  </si>
  <si>
    <t>Beta Chemicals</t>
  </si>
  <si>
    <t>Education (FET )</t>
  </si>
  <si>
    <t>Ntsika Nombewu</t>
  </si>
  <si>
    <t>Okuhle Vaaltyn</t>
  </si>
  <si>
    <t xml:space="preserve">Plascon </t>
  </si>
  <si>
    <t>CPUT, UFS, NMU, UJ</t>
  </si>
  <si>
    <t>Okuhle Futa</t>
  </si>
  <si>
    <t>Okuhle Lisa Xalanga</t>
  </si>
  <si>
    <t>ML,L,B</t>
  </si>
  <si>
    <t>Olwethu Lubelwana</t>
  </si>
  <si>
    <t>UFS, NWU, UWC, UJ</t>
  </si>
  <si>
    <t>BEd (FET Phase)</t>
  </si>
  <si>
    <t>BEd (Intermediate Phase)</t>
  </si>
  <si>
    <t>Olwethu Marwana</t>
  </si>
  <si>
    <t>UJ, UFS, NMU, UCT, CPUT</t>
  </si>
  <si>
    <t>Olwethu Dlepu</t>
  </si>
  <si>
    <t>Forvia</t>
  </si>
  <si>
    <t xml:space="preserve">Human Resource </t>
  </si>
  <si>
    <t>Ongezwa Makatesi</t>
  </si>
  <si>
    <t>CPUT, VUT, NMU, UWC, UFH</t>
  </si>
  <si>
    <t xml:space="preserve">Bcom Economics </t>
  </si>
  <si>
    <t xml:space="preserve">Bcom General </t>
  </si>
  <si>
    <t>Ongezwa Hlalu</t>
  </si>
  <si>
    <t>NMU, CPUT, UWC, NWU</t>
  </si>
  <si>
    <t>Onwabe Nondlwana</t>
  </si>
  <si>
    <t>NMU, UWC, CPUT, UFS, WSU</t>
  </si>
  <si>
    <t>Teaching (Senior Phase)</t>
  </si>
  <si>
    <t>Othandwayo Dywili</t>
  </si>
  <si>
    <t>UJ, UFH</t>
  </si>
  <si>
    <t>Owam Mthongana</t>
  </si>
  <si>
    <t xml:space="preserve">CRH Africa </t>
  </si>
  <si>
    <t>Owam Qhomfo</t>
  </si>
  <si>
    <t>Politics</t>
  </si>
  <si>
    <t>Owam Mzayiya</t>
  </si>
  <si>
    <t>UJ, CUT, CPUT</t>
  </si>
  <si>
    <t>Owam Katuli</t>
  </si>
  <si>
    <t>UJ,UWC</t>
  </si>
  <si>
    <t xml:space="preserve">Diploma in Auditing </t>
  </si>
  <si>
    <t>Owen Mdlankomo</t>
  </si>
  <si>
    <t>Buhle Mankayi</t>
  </si>
  <si>
    <t>Oyama Sakati</t>
  </si>
  <si>
    <t>Oyisa Allah</t>
  </si>
  <si>
    <t xml:space="preserve">Architecture </t>
  </si>
  <si>
    <t xml:space="preserve">Geography and Environmental Sciences </t>
  </si>
  <si>
    <t>Phaphama Sondzaba</t>
  </si>
  <si>
    <t>Bcom Financial Accounting</t>
  </si>
  <si>
    <t>Bsc Microbiology</t>
  </si>
  <si>
    <t>Philasande Stefana</t>
  </si>
  <si>
    <t>ARC</t>
  </si>
  <si>
    <t>UFS, CPUT, UWC, UJ, Stellenbosh</t>
  </si>
  <si>
    <t xml:space="preserve">Clinical Associate </t>
  </si>
  <si>
    <t>Mbalentle Mafumana</t>
  </si>
  <si>
    <t>Aiport Menzies Company</t>
  </si>
  <si>
    <t>Phiwokuhle Nkomombini</t>
  </si>
  <si>
    <t>Edward Snell &amp; Co</t>
  </si>
  <si>
    <t xml:space="preserve">BEd </t>
  </si>
  <si>
    <t>Bcom in HR and Logistics</t>
  </si>
  <si>
    <t>Bcom in Economics</t>
  </si>
  <si>
    <t>Buhle Ntombi</t>
  </si>
  <si>
    <t>Rukayah Witbooi</t>
  </si>
  <si>
    <t xml:space="preserve">NMU </t>
  </si>
  <si>
    <t>Sanelisiwe Mbelekana</t>
  </si>
  <si>
    <t>UJ, UCT, NMU</t>
  </si>
  <si>
    <t>Buhle Qamba</t>
  </si>
  <si>
    <t>Bukhobenkosi Ruka</t>
  </si>
  <si>
    <t>UJ, WITS, NMU</t>
  </si>
  <si>
    <t>Sesethu Tena</t>
  </si>
  <si>
    <t>UCT, UKZN, UJ, NMU</t>
  </si>
  <si>
    <t>Sesethu Ndingane</t>
  </si>
  <si>
    <t>Clinical Psychology</t>
  </si>
  <si>
    <t>Dip IT Software</t>
  </si>
  <si>
    <t>Sesethu Tebekwana</t>
  </si>
  <si>
    <t xml:space="preserve">Hospitality </t>
  </si>
  <si>
    <t>Fashion Designing</t>
  </si>
  <si>
    <t>Sibabalwe Nyengane</t>
  </si>
  <si>
    <t>NMU, UJ, NWU</t>
  </si>
  <si>
    <t>Bulumko Tshantshi</t>
  </si>
  <si>
    <t>CPUT, NMU, UJ, UFS</t>
  </si>
  <si>
    <t xml:space="preserve">Health and Safety </t>
  </si>
  <si>
    <t>Asakhe Sonti</t>
  </si>
  <si>
    <t>NMMB</t>
  </si>
  <si>
    <t>LLb</t>
  </si>
  <si>
    <t>Bcom (Law)</t>
  </si>
  <si>
    <t>Sibonokuhle Bhudaza</t>
  </si>
  <si>
    <t>Bunono December</t>
  </si>
  <si>
    <t>Office Administrator</t>
  </si>
  <si>
    <t>Sibulele Tontsi</t>
  </si>
  <si>
    <t>Sikholiwe Mboyo</t>
  </si>
  <si>
    <t>Translation and Interpreting Practise</t>
  </si>
  <si>
    <t>Buqhamile Peter</t>
  </si>
  <si>
    <t xml:space="preserve">Dental Science </t>
  </si>
  <si>
    <t>Silindokuhle Maginxa</t>
  </si>
  <si>
    <t>Addo : Sunriver</t>
  </si>
  <si>
    <t>NMU, UJ, UFS, NWU, UWC, WSU</t>
  </si>
  <si>
    <t>Forensic Analysis</t>
  </si>
  <si>
    <t>Aviwe Oliphant</t>
  </si>
  <si>
    <t>Simamkele Nkume</t>
  </si>
  <si>
    <t xml:space="preserve">M,A,B,E </t>
  </si>
  <si>
    <t>RU, Wits, UFS, NWU</t>
  </si>
  <si>
    <t>Simamkele Qoyi</t>
  </si>
  <si>
    <t>UWC, NWU, UFS, RHODES</t>
  </si>
  <si>
    <t xml:space="preserve">Paralegal Studies </t>
  </si>
  <si>
    <t>Elethu Sofolo</t>
  </si>
  <si>
    <t>Simamkele Shumpa</t>
  </si>
  <si>
    <t>Bcom General</t>
  </si>
  <si>
    <t>Sinalo Mbasane</t>
  </si>
  <si>
    <t>M,B,P,G</t>
  </si>
  <si>
    <t>Teaching (Intermediate Phase)</t>
  </si>
  <si>
    <t>Eva Dali</t>
  </si>
  <si>
    <t>Hi-Tech</t>
  </si>
  <si>
    <t xml:space="preserve">Sakhisizwe </t>
  </si>
  <si>
    <t xml:space="preserve">Environmental Scientist </t>
  </si>
  <si>
    <t>Azande Nombombo</t>
  </si>
  <si>
    <t>Ace</t>
  </si>
  <si>
    <t>CPUT, UJ, NMU</t>
  </si>
  <si>
    <t>Sinazo Ncula</t>
  </si>
  <si>
    <t>Endinaso Vaba</t>
  </si>
  <si>
    <t xml:space="preserve">Bidvest </t>
  </si>
  <si>
    <t>Sinethemba Mahlelehlele</t>
  </si>
  <si>
    <t>Law (LLB)</t>
  </si>
  <si>
    <t>Sinothando Ndodashe</t>
  </si>
  <si>
    <t>4</t>
  </si>
  <si>
    <t>BA (Human Resource Management)</t>
  </si>
  <si>
    <t>Agriculture</t>
  </si>
  <si>
    <t>BA (Development Studies)</t>
  </si>
  <si>
    <t>Sinothando Yoyo</t>
  </si>
  <si>
    <t>Sinovuyo Botha</t>
  </si>
  <si>
    <t xml:space="preserve">Bachelor of Tourism Management </t>
  </si>
  <si>
    <t xml:space="preserve">Diploma in Tourism Management </t>
  </si>
  <si>
    <t xml:space="preserve">Diploma in Architectural Technology </t>
  </si>
  <si>
    <t>Lisakhanya Ncanywa</t>
  </si>
  <si>
    <t xml:space="preserve">Marketing Management </t>
  </si>
  <si>
    <t>Sinovuyo Mente</t>
  </si>
  <si>
    <t>CPUT, VUT</t>
  </si>
  <si>
    <t>Logistics and Supply Chain Management</t>
  </si>
  <si>
    <t xml:space="preserve">Business and Information Administration </t>
  </si>
  <si>
    <t>Siphelele Makoki</t>
  </si>
  <si>
    <t xml:space="preserve">NMU, UJ, UCT, CPUT, UP </t>
  </si>
  <si>
    <t>Siphesihle Bobbie</t>
  </si>
  <si>
    <t>3</t>
  </si>
  <si>
    <t>Siphesihle Sobekwa</t>
  </si>
  <si>
    <t>AIRPORT</t>
  </si>
  <si>
    <t>Oral Health</t>
  </si>
  <si>
    <t>Siphesihle Meko</t>
  </si>
  <si>
    <t>Siphesihle Mnyungula</t>
  </si>
  <si>
    <t>Sisipho Bhonga</t>
  </si>
  <si>
    <t>Inam Badi</t>
  </si>
  <si>
    <t>Nomacethe Zenzile</t>
  </si>
  <si>
    <t>UJ, CPUT, UFS</t>
  </si>
  <si>
    <t>Fashion Designer</t>
  </si>
  <si>
    <t xml:space="preserve">Interior Design </t>
  </si>
  <si>
    <t>Siyamthanda Wendu</t>
  </si>
  <si>
    <t>Kwa Dwesi</t>
  </si>
  <si>
    <t>Climatologist</t>
  </si>
  <si>
    <t>Siyolise Ngqina</t>
  </si>
  <si>
    <t xml:space="preserve">Cubana </t>
  </si>
  <si>
    <t>Rhodes, UJ</t>
  </si>
  <si>
    <t>Bcom (Economics)</t>
  </si>
  <si>
    <t>Bcom (General )</t>
  </si>
  <si>
    <t>BA (Economics)</t>
  </si>
  <si>
    <t>Siyolise Mfunzana</t>
  </si>
  <si>
    <t xml:space="preserve">Stheshy's Fast Foods </t>
  </si>
  <si>
    <t>Fort Hare</t>
  </si>
  <si>
    <t>Inam Majoja</t>
  </si>
  <si>
    <t>Someleze Gubayo</t>
  </si>
  <si>
    <t>Sonwabile Madlwabinga</t>
  </si>
  <si>
    <t>UWC, NMU, UFS, CPUT</t>
  </si>
  <si>
    <t>Thabiso Ncamiso</t>
  </si>
  <si>
    <t>UFS,CPUT,UP</t>
  </si>
  <si>
    <t>Thandiwe Mdluli</t>
  </si>
  <si>
    <t>Caregiving</t>
  </si>
  <si>
    <t>Doctor</t>
  </si>
  <si>
    <t>Thimna Capuka</t>
  </si>
  <si>
    <t>Sibabalwe Noruka</t>
  </si>
  <si>
    <t xml:space="preserve">Education (IP) </t>
  </si>
  <si>
    <t>Animal Welfare</t>
  </si>
  <si>
    <t>Umelwe Mngambi</t>
  </si>
  <si>
    <t>Airport</t>
  </si>
  <si>
    <t>Chiroplastic</t>
  </si>
  <si>
    <t>Usekho Pongolo</t>
  </si>
  <si>
    <t>Gyneacologist</t>
  </si>
  <si>
    <t>Usisipho Bulelwa Ngaleka</t>
  </si>
  <si>
    <t>Taxi Driver</t>
  </si>
  <si>
    <t>Uviwe Tshengele</t>
  </si>
  <si>
    <t xml:space="preserve">NMU, UFS, UJ </t>
  </si>
  <si>
    <t>Uviwe Bambiso</t>
  </si>
  <si>
    <t>Ingamihle Lokwe</t>
  </si>
  <si>
    <t>Yonela Mbanga</t>
  </si>
  <si>
    <t xml:space="preserve">Logistics and Management Chain </t>
  </si>
  <si>
    <t>Yonwaba Mandimo</t>
  </si>
  <si>
    <t>Zikhona Ndlela</t>
  </si>
  <si>
    <t>Factory</t>
  </si>
  <si>
    <t>NMU,UJ,UFH,UWC</t>
  </si>
  <si>
    <t>Zimkhitha Mbalo</t>
  </si>
  <si>
    <t>Health Administrator</t>
  </si>
  <si>
    <t>Zithulele Ayema Gumba</t>
  </si>
  <si>
    <t>Lactalis</t>
  </si>
  <si>
    <t>UWC, CUT, WSU, UFS</t>
  </si>
  <si>
    <t>BA Community Development</t>
  </si>
  <si>
    <t>Inganathi Noganta</t>
  </si>
  <si>
    <t>LLB extended</t>
  </si>
  <si>
    <t>Zukhanye Lloyd</t>
  </si>
  <si>
    <t xml:space="preserve">Bidvest Prestage </t>
  </si>
  <si>
    <t>Zwanael Mashiga</t>
  </si>
  <si>
    <t>Untouched Adventuress</t>
  </si>
  <si>
    <t>Achumile Mahali</t>
  </si>
  <si>
    <t>NO</t>
  </si>
  <si>
    <t>Inganathi Gqozo</t>
  </si>
  <si>
    <t>Air Hostess</t>
  </si>
  <si>
    <t>Anebhongo Solani</t>
  </si>
  <si>
    <t>Unifruit at kirkwood</t>
  </si>
  <si>
    <t>NMU, CPUT, CUT, NWU, WSU</t>
  </si>
  <si>
    <t>Curlinary Arts</t>
  </si>
  <si>
    <t>Asahluma Sambane</t>
  </si>
  <si>
    <t>Meteorologist</t>
  </si>
  <si>
    <t>Asemahle Nkiqana</t>
  </si>
  <si>
    <t>Iphendule Nyembane</t>
  </si>
  <si>
    <t>Butchery</t>
  </si>
  <si>
    <t>Joe Luntu Hanan</t>
  </si>
  <si>
    <t xml:space="preserve">Farmer Brown </t>
  </si>
  <si>
    <t>Digital Marketing</t>
  </si>
  <si>
    <t>Bongani Kula</t>
  </si>
  <si>
    <t>NMU, CPUT, NWU</t>
  </si>
  <si>
    <t>Bunono Kasi</t>
  </si>
  <si>
    <t>Emihle Rawana</t>
  </si>
  <si>
    <t>The Fix Retail Store</t>
  </si>
  <si>
    <t>231863098</t>
  </si>
  <si>
    <t>Katlego Molale</t>
  </si>
  <si>
    <t>Inganathi Hoyana</t>
  </si>
  <si>
    <t>Audilogy</t>
  </si>
  <si>
    <t>Lamla Ngamntwini</t>
  </si>
  <si>
    <t>Omega</t>
  </si>
  <si>
    <t>Khazimla Jekemba</t>
  </si>
  <si>
    <t>Cebelihle Primary School</t>
  </si>
  <si>
    <t>Lwazi Nompuma</t>
  </si>
  <si>
    <t>UCT,UFS,UJ</t>
  </si>
  <si>
    <t>Masixole Ndoni</t>
  </si>
  <si>
    <t>UJ, WSU, UCT, VUT, MU</t>
  </si>
  <si>
    <t>Public Management</t>
  </si>
  <si>
    <t>Mkhokheli Dibaza</t>
  </si>
  <si>
    <t xml:space="preserve">UFH, WSU, NWU, UWC </t>
  </si>
  <si>
    <t>Lachuma Melane</t>
  </si>
  <si>
    <t>Vodacom Call Centre</t>
  </si>
  <si>
    <t>NMU, Rhodes, WITS</t>
  </si>
  <si>
    <t>BPharm</t>
  </si>
  <si>
    <t>Nkululeko Ketye</t>
  </si>
  <si>
    <t>Welding Engineering</t>
  </si>
  <si>
    <t>Nqaba Yamaphi</t>
  </si>
  <si>
    <t>Business management</t>
  </si>
  <si>
    <t>Law Enforcement</t>
  </si>
  <si>
    <t>Olothando Alwyn</t>
  </si>
  <si>
    <t>Information technology</t>
  </si>
  <si>
    <t>Owam Pretty Kate</t>
  </si>
  <si>
    <t>BEd (FET &amp; SP)</t>
  </si>
  <si>
    <t>Oyama Peter</t>
  </si>
  <si>
    <t>Political Science</t>
  </si>
  <si>
    <t>Lathitha Madolo</t>
  </si>
  <si>
    <t>Sihle Bonakele</t>
  </si>
  <si>
    <t>BEd Foundation phase</t>
  </si>
  <si>
    <t>Logistics and Chain Management</t>
  </si>
  <si>
    <t>Sihle Adonisi</t>
  </si>
  <si>
    <t>Sihle Teyise</t>
  </si>
  <si>
    <t>St Andrews College (Contract)</t>
  </si>
  <si>
    <t>Silathiwe Tsoko</t>
  </si>
  <si>
    <t xml:space="preserve">UWC </t>
  </si>
  <si>
    <t>Silindokuhle Mpi</t>
  </si>
  <si>
    <t xml:space="preserve">Development Studies </t>
  </si>
  <si>
    <t>Simthandile Screectch</t>
  </si>
  <si>
    <t xml:space="preserve">Supply Chain Management </t>
  </si>
  <si>
    <t>Sinengomso Nqwaba</t>
  </si>
  <si>
    <t>Siphokuhle Febana</t>
  </si>
  <si>
    <t>ML,L,A,B</t>
  </si>
  <si>
    <t>Spur</t>
  </si>
  <si>
    <t>NMU, UWC,UFC,NWU</t>
  </si>
  <si>
    <t>Industrial Psychology</t>
  </si>
  <si>
    <t>BA Administration</t>
  </si>
  <si>
    <t>Siphosihle Mfanta</t>
  </si>
  <si>
    <t xml:space="preserve">CPUT, UFS </t>
  </si>
  <si>
    <t>Siyamthanda Mrwebi</t>
  </si>
  <si>
    <t>UJ,CPUT,UFS,NMU,UCT</t>
  </si>
  <si>
    <t>Agricultural management</t>
  </si>
  <si>
    <t>Siyamthanda Shoni</t>
  </si>
  <si>
    <t>NMU, UWC, UJ, CPUT, UFS</t>
  </si>
  <si>
    <t>Silindokuhle Monentsela</t>
  </si>
  <si>
    <t xml:space="preserve">Modular Communications </t>
  </si>
  <si>
    <t xml:space="preserve">Contractor </t>
  </si>
  <si>
    <t>Education (FET)</t>
  </si>
  <si>
    <t>Siyolise Lebita</t>
  </si>
  <si>
    <t>Nurse</t>
  </si>
  <si>
    <t>NWU,CPUT,NMU,UFS,UWC,CUT,UKZN,DUT,Unizulu,</t>
  </si>
  <si>
    <r>
      <rPr>
        <sz val="11"/>
        <color rgb="FF212529"/>
        <rFont val="Calibri"/>
      </rPr>
      <t>BAdmin</t>
    </r>
  </si>
  <si>
    <t>Sonwabise Tshisumti</t>
  </si>
  <si>
    <t xml:space="preserve">Financial Management </t>
  </si>
  <si>
    <t xml:space="preserve">Industrial Psychology </t>
  </si>
  <si>
    <t>Thimna Mlindi</t>
  </si>
  <si>
    <t>F.W.T</t>
  </si>
  <si>
    <t>Uzukhanye Januarie</t>
  </si>
  <si>
    <t>Viwe Nenene</t>
  </si>
  <si>
    <t>Zintle Matomela</t>
  </si>
  <si>
    <t>ML,H,A</t>
  </si>
  <si>
    <t>Zuko Dimengo</t>
  </si>
  <si>
    <t xml:space="preserve">Geologist </t>
  </si>
  <si>
    <t>Ahlumile Ngxowa</t>
  </si>
  <si>
    <t>Chemical Engineer</t>
  </si>
  <si>
    <r>
      <rPr>
        <sz val="11"/>
        <color rgb="FF212529"/>
        <rFont val="Calibri"/>
      </rPr>
      <t>BNurs</t>
    </r>
  </si>
  <si>
    <t>Anesipho Dumela</t>
  </si>
  <si>
    <t>Macro-economics</t>
  </si>
  <si>
    <r>
      <rPr>
        <sz val="11"/>
        <color rgb="FF212529"/>
        <rFont val="Calibri"/>
      </rPr>
      <t>BCom (General - Tourism) Extended</t>
    </r>
  </si>
  <si>
    <t>Aphilile Mbanga</t>
  </si>
  <si>
    <r>
      <rPr>
        <sz val="11"/>
        <color rgb="FF212529"/>
        <rFont val="Calibri"/>
      </rPr>
      <t>BHSc (Medical Laboratory Science)</t>
    </r>
  </si>
  <si>
    <t>Emihle Hewana</t>
  </si>
  <si>
    <t>Discovery</t>
  </si>
  <si>
    <t>BSc Electrical Engineering</t>
  </si>
  <si>
    <r>
      <rPr>
        <sz val="11"/>
        <color rgb="FF212529"/>
        <rFont val="Calibri"/>
      </rPr>
      <t>BEngTech (Electrical Engineering)</t>
    </r>
  </si>
  <si>
    <t>Sinovuyo Mhlatyana</t>
  </si>
  <si>
    <t>CIVIL 2000</t>
  </si>
  <si>
    <t>SECURITY</t>
  </si>
  <si>
    <t>Earth Science</t>
  </si>
  <si>
    <t>Kamvalethu Mangisa</t>
  </si>
  <si>
    <r>
      <rPr>
        <sz val="11"/>
        <color rgb="FF212529"/>
        <rFont val="Calibri"/>
      </rPr>
      <t>HCert (IT) (User Support Services)</t>
    </r>
  </si>
  <si>
    <t>Kamvalethu Ntlombe</t>
  </si>
  <si>
    <t>Security</t>
  </si>
  <si>
    <t>Mathematical Statistics</t>
  </si>
  <si>
    <t>Lathitha Maginxa</t>
  </si>
  <si>
    <t>BCMP</t>
  </si>
  <si>
    <t>Phlebotomy</t>
  </si>
  <si>
    <t>Linamandla Yengo</t>
  </si>
  <si>
    <t>Oral Health Science</t>
  </si>
  <si>
    <t>Clinical Nursing</t>
  </si>
  <si>
    <r>
      <rPr>
        <sz val="11"/>
        <color rgb="FF212529"/>
        <rFont val="Calibri"/>
      </rPr>
      <t>BHms</t>
    </r>
  </si>
  <si>
    <t>Sisispho Maram</t>
  </si>
  <si>
    <t>SOCIAL DEVELOPMENT</t>
  </si>
  <si>
    <t>Siviwe Madikane</t>
  </si>
  <si>
    <t>TRADEKOR</t>
  </si>
  <si>
    <t>FALCON</t>
  </si>
  <si>
    <t>Health &amp; Safety Managament</t>
  </si>
  <si>
    <t>Lisolethu Makrosi</t>
  </si>
  <si>
    <t>Surgery (Cardio-vascular)</t>
  </si>
  <si>
    <r>
      <rPr>
        <sz val="11"/>
        <color rgb="FF212529"/>
        <rFont val="Calibri"/>
      </rPr>
      <t>Dip (Operations Management)</t>
    </r>
  </si>
  <si>
    <t>Luvo Tebeka</t>
  </si>
  <si>
    <t>Mbali Breakfast</t>
  </si>
  <si>
    <r>
      <rPr>
        <sz val="11"/>
        <color rgb="FF212529"/>
        <rFont val="Calibri"/>
      </rPr>
      <t>MBChB</t>
    </r>
  </si>
  <si>
    <t>Mihla Morrison</t>
  </si>
  <si>
    <t>Geoscience</t>
  </si>
  <si>
    <t>Namhla Mbadla</t>
  </si>
  <si>
    <t>Farmer Brown</t>
  </si>
  <si>
    <t>Local Shop</t>
  </si>
  <si>
    <t>Educatin</t>
  </si>
  <si>
    <t>Aeronutical Science</t>
  </si>
  <si>
    <t>Ngawethu Chula</t>
  </si>
  <si>
    <t>M,A,L,B</t>
  </si>
  <si>
    <t>Contract Worker:Waste Municipality</t>
  </si>
  <si>
    <t>Fisherman</t>
  </si>
  <si>
    <t>Bcom Financial planning</t>
  </si>
  <si>
    <r>
      <rPr>
        <sz val="11"/>
        <color rgb="FF212529"/>
        <rFont val="Calibri"/>
      </rPr>
      <t>BCom (General Accounting) Extended</t>
    </r>
  </si>
  <si>
    <t>Paballo Mlomzale</t>
  </si>
  <si>
    <t>Dischem Pharmacist , Walmer</t>
  </si>
  <si>
    <t>Dischem Pharmacist, Summerstrand</t>
  </si>
  <si>
    <r>
      <rPr>
        <sz val="11"/>
        <color rgb="FF212529"/>
        <rFont val="Calibri"/>
      </rPr>
      <t>BAdmin</t>
    </r>
  </si>
  <si>
    <t>Phiwokuhle Totyi</t>
  </si>
  <si>
    <t>H2O International</t>
  </si>
  <si>
    <t>Glendore Sand &amp; Stone</t>
  </si>
  <si>
    <t>Logistics and Supply management</t>
  </si>
  <si>
    <r>
      <rPr>
        <sz val="11"/>
        <color rgb="FF212529"/>
        <rFont val="Calibri"/>
      </rPr>
      <t>Bachelor of Education in IP Teaching</t>
    </r>
  </si>
  <si>
    <t>Rethabile Ntseoane</t>
  </si>
  <si>
    <t>P.E Harbour</t>
  </si>
  <si>
    <r>
      <rPr>
        <sz val="11"/>
        <color rgb="FF212529"/>
        <rFont val="Calibri"/>
      </rPr>
      <t>Dip (Economics) Extended Programme</t>
    </r>
  </si>
  <si>
    <t>Sesona Ngcwayi</t>
  </si>
  <si>
    <t>BCom Architecture</t>
  </si>
  <si>
    <t>Shaun Buhle Pityana</t>
  </si>
  <si>
    <t>Occupation</t>
  </si>
  <si>
    <t>Human resource management</t>
  </si>
  <si>
    <r>
      <rPr>
        <sz val="11"/>
        <color rgb="FF212529"/>
        <rFont val="Calibri"/>
      </rPr>
      <t>Dip (Management)</t>
    </r>
  </si>
  <si>
    <t>Sheron Amanda Nkosi</t>
  </si>
  <si>
    <r>
      <rPr>
        <sz val="11"/>
        <color rgb="FF212529"/>
        <rFont val="Calibri"/>
      </rPr>
      <t>BHms</t>
    </r>
  </si>
  <si>
    <t>Silindokuhle Jokani</t>
  </si>
  <si>
    <t>Weldamax</t>
  </si>
  <si>
    <t>Computer engineering</t>
  </si>
  <si>
    <t>Data analyst</t>
  </si>
  <si>
    <r>
      <rPr>
        <sz val="11"/>
        <color rgb="FF212529"/>
        <rFont val="Calibri"/>
      </rPr>
      <t>Dip (Information Technology)</t>
    </r>
  </si>
  <si>
    <t>Sinoyolo Mayoba</t>
  </si>
  <si>
    <t>Siphosethu Mehluko</t>
  </si>
  <si>
    <t>Forecaster</t>
  </si>
  <si>
    <t>Dip(Tourism Management)</t>
  </si>
  <si>
    <t>Tafadzwa Ranjisi</t>
  </si>
  <si>
    <t>Hello It's Me Restuarant</t>
  </si>
  <si>
    <t>Vuyolwethu Tshikini</t>
  </si>
  <si>
    <t>BEd SP &amp; FET (Commerce)</t>
  </si>
  <si>
    <t>Akhona Mabayi</t>
  </si>
  <si>
    <t>UFS, WSU, NWU</t>
  </si>
  <si>
    <t>Anako Mvinjelwa</t>
  </si>
  <si>
    <t>Mkhombe security company</t>
  </si>
  <si>
    <t>UJ, NMU, UFS, UWC, CPUT,UCT</t>
  </si>
  <si>
    <t>Anesipho Dlula</t>
  </si>
  <si>
    <t>Athenkosi Beta</t>
  </si>
  <si>
    <t>Hitgerhem</t>
  </si>
  <si>
    <t>Ayabulela Aba</t>
  </si>
  <si>
    <t>NMU, UP</t>
  </si>
  <si>
    <t>Babalo Nyase</t>
  </si>
  <si>
    <t>Busisiwe Soga</t>
  </si>
  <si>
    <t>MRP Home</t>
  </si>
  <si>
    <t>Media Studies (Journalism)</t>
  </si>
  <si>
    <t>Elethu Gwaxula</t>
  </si>
  <si>
    <t>UCT, UFS, NMU</t>
  </si>
  <si>
    <t>Therapy</t>
  </si>
  <si>
    <t>Emihle Qangule</t>
  </si>
  <si>
    <t>HUME International</t>
  </si>
  <si>
    <t>NMU, WSU</t>
  </si>
  <si>
    <t>BCom Business Science</t>
  </si>
  <si>
    <t>Emihle Faku</t>
  </si>
  <si>
    <t>BKB</t>
  </si>
  <si>
    <t>Emihle Kondile</t>
  </si>
  <si>
    <t>Endinako Sekembe</t>
  </si>
  <si>
    <t>FORT HARE, UWC</t>
  </si>
  <si>
    <t>Lathitha Tuswa</t>
  </si>
  <si>
    <t>Isipho Buli Jantjies</t>
  </si>
  <si>
    <t>M,B,H</t>
  </si>
  <si>
    <t>UWC,UJ,NMU,UFS,NWU,CAO</t>
  </si>
  <si>
    <t>Media &amp; Communication</t>
  </si>
  <si>
    <t>Lerato Mdede</t>
  </si>
  <si>
    <t>NWU, UFH, CUT, CPUT, UCT</t>
  </si>
  <si>
    <t>Lithemba Nyanga</t>
  </si>
  <si>
    <t>Solar Parnel</t>
  </si>
  <si>
    <t>Teaching (Senior and FET Phase)</t>
  </si>
  <si>
    <t>Liyabona Hebe</t>
  </si>
  <si>
    <t xml:space="preserve">Temporal meal server </t>
  </si>
  <si>
    <t xml:space="preserve">Food engineering </t>
  </si>
  <si>
    <t>Likhona Manoni</t>
  </si>
  <si>
    <t>Mhluleli Jozela</t>
  </si>
  <si>
    <t>UJ, CPUT</t>
  </si>
  <si>
    <t>Teaching (SP &amp; Life Science)</t>
  </si>
  <si>
    <t>Mivuyo Mavata</t>
  </si>
  <si>
    <t>Albany</t>
  </si>
  <si>
    <t>Nkcubeko Cuba</t>
  </si>
  <si>
    <t>UJ, UWC</t>
  </si>
  <si>
    <t>BEducation</t>
  </si>
  <si>
    <t>Olwam Polo</t>
  </si>
  <si>
    <t>Ovayo Mpendu</t>
  </si>
  <si>
    <t>Omega Buildings</t>
  </si>
  <si>
    <t>Menzies</t>
  </si>
  <si>
    <t>UJ, NMU, UWC, NWU, UP, UFS</t>
  </si>
  <si>
    <t>Raldenio Prinsloo</t>
  </si>
  <si>
    <t>National Park</t>
  </si>
  <si>
    <t>Sesona Mafanya</t>
  </si>
  <si>
    <t>Sichumiso Tumani</t>
  </si>
  <si>
    <t xml:space="preserve">Law Enforcement </t>
  </si>
  <si>
    <t xml:space="preserve">Political Scientist </t>
  </si>
  <si>
    <t>Simamkele Xolo</t>
  </si>
  <si>
    <t>AFRI SECURE</t>
  </si>
  <si>
    <t>NMU, US, WSU, CPUT</t>
  </si>
  <si>
    <t>Psychologist</t>
  </si>
  <si>
    <t>Sinalo Nkonjane</t>
  </si>
  <si>
    <t xml:space="preserve">Security Officer </t>
  </si>
  <si>
    <t>NMU, UFS, UFH, NWU</t>
  </si>
  <si>
    <t>Sisipho Kaleni</t>
  </si>
  <si>
    <t xml:space="preserve">Khanya's cleaning company </t>
  </si>
  <si>
    <t>Sisipho Dyontana</t>
  </si>
  <si>
    <t>NMU, CPUT, UFS, NWU</t>
  </si>
  <si>
    <t>Bachelor of Nursing</t>
  </si>
  <si>
    <t>BEd in FET Phase</t>
  </si>
  <si>
    <t>BEd in Intermidiate Phase</t>
  </si>
  <si>
    <t>Lilitha Maxengana</t>
  </si>
  <si>
    <t>Siyanda Krafa</t>
  </si>
  <si>
    <t>UJ,CPUT,CUT,NWU,UL,WSU,UWC</t>
  </si>
  <si>
    <t>BEd Senior phase and FET</t>
  </si>
  <si>
    <t>Diploma in Journalism</t>
  </si>
  <si>
    <t>APP2025-102208</t>
  </si>
  <si>
    <t>Siyavuya Msweli</t>
  </si>
  <si>
    <t>NMU, CPUT, CUT, UJ, UMP</t>
  </si>
  <si>
    <t>Limamkele Duma</t>
  </si>
  <si>
    <t xml:space="preserve">Aspen </t>
  </si>
  <si>
    <t xml:space="preserve">Sport and excersise science </t>
  </si>
  <si>
    <t xml:space="preserve">Biokinetics </t>
  </si>
  <si>
    <t>Yangasive Tyamka</t>
  </si>
  <si>
    <t xml:space="preserve">WITS </t>
  </si>
  <si>
    <t>Bachelor of social work</t>
  </si>
  <si>
    <t>Bachelor of laws</t>
  </si>
  <si>
    <t>Smilton Mzileni</t>
  </si>
  <si>
    <t>ESKOM</t>
  </si>
  <si>
    <t>Linomtha Bobane</t>
  </si>
  <si>
    <t>Lisakhanya Komani</t>
  </si>
  <si>
    <t>Logistics Management</t>
  </si>
  <si>
    <t>Lisakhanya Ngqushu</t>
  </si>
  <si>
    <t>BP Garage</t>
  </si>
  <si>
    <t>Mbalentle Sidonti</t>
  </si>
  <si>
    <t>Nomfusi Hogwana</t>
  </si>
  <si>
    <t>Education (GET)</t>
  </si>
  <si>
    <t>Sixolise Nkohla</t>
  </si>
  <si>
    <t>UJ, WSU, UFS, CPUT, CUT, NWU, UWC</t>
  </si>
  <si>
    <t xml:space="preserve">Diploma in accountancy </t>
  </si>
  <si>
    <t>Diploma in logistics</t>
  </si>
  <si>
    <t>Siyolise Manyathi</t>
  </si>
  <si>
    <t xml:space="preserve">Salon </t>
  </si>
  <si>
    <t>Hlelokuhle Gabhayi</t>
  </si>
  <si>
    <t>Pick n Pay</t>
  </si>
  <si>
    <r>
      <rPr>
        <sz val="11"/>
        <color rgb="FF212529"/>
        <rFont val="Calibri"/>
      </rPr>
      <t>BR (Diagnostics)</t>
    </r>
  </si>
  <si>
    <t>Inam Mbuqu</t>
  </si>
  <si>
    <t>Aspen Pharmacare</t>
  </si>
  <si>
    <r>
      <rPr>
        <sz val="11"/>
        <color rgb="FF212529"/>
        <rFont val="Calibri"/>
      </rPr>
      <t>MBChB</t>
    </r>
  </si>
  <si>
    <t>Inga Mpengezi</t>
  </si>
  <si>
    <t>Inganathi Nkatha</t>
  </si>
  <si>
    <t>Geomatics</t>
  </si>
  <si>
    <r>
      <rPr>
        <sz val="11"/>
        <color rgb="FF212529"/>
        <rFont val="Calibri"/>
      </rPr>
      <t>Dip (Public Relations Management)</t>
    </r>
  </si>
  <si>
    <t>Liviwe Makhinza</t>
  </si>
  <si>
    <t>Genetics</t>
  </si>
  <si>
    <t>Mila Tonia Seti</t>
  </si>
  <si>
    <r>
      <rPr>
        <sz val="11"/>
        <color rgb="FF212529"/>
        <rFont val="Calibri"/>
      </rPr>
      <t>MBChB</t>
    </r>
  </si>
  <si>
    <t>Nikho Mgqaliso</t>
  </si>
  <si>
    <t>Sindiswa Mbube</t>
  </si>
  <si>
    <t>Meridian</t>
  </si>
  <si>
    <t>Sisipho Swapi</t>
  </si>
  <si>
    <r>
      <rPr>
        <sz val="11"/>
        <color rgb="FF212529"/>
        <rFont val="Calibri"/>
      </rPr>
      <t>Dip (Architectural Technology)</t>
    </r>
  </si>
  <si>
    <t>Siyamthanda Jacobs</t>
  </si>
  <si>
    <t>Takealot</t>
  </si>
  <si>
    <t>Vela Sibhozo</t>
  </si>
  <si>
    <t>Nut Link</t>
  </si>
  <si>
    <r>
      <rPr>
        <sz val="11"/>
        <color rgb="FF212529"/>
        <rFont val="Calibri"/>
      </rPr>
      <t>Dip (Tourism Management)</t>
    </r>
  </si>
  <si>
    <t>Akhona Majale</t>
  </si>
  <si>
    <t>Stellenbosch</t>
  </si>
  <si>
    <t>Asakhe Bisholo</t>
  </si>
  <si>
    <t>Lisakhanya Mathodlana</t>
  </si>
  <si>
    <t>Liyabona Ntutu</t>
  </si>
  <si>
    <t xml:space="preserve">Rhodes University </t>
  </si>
  <si>
    <t>Hospitality Management</t>
  </si>
  <si>
    <t xml:space="preserve">Social Work </t>
  </si>
  <si>
    <t>Elihle Landu</t>
  </si>
  <si>
    <t>BEd (IP)</t>
  </si>
  <si>
    <t>Emihle Manyisana</t>
  </si>
  <si>
    <t>Khanyisa Mpongoshe</t>
  </si>
  <si>
    <t>Latita Zinto</t>
  </si>
  <si>
    <t>Sinawo Tyibilika</t>
  </si>
  <si>
    <t>UJ, UWC, UFS, UKZN</t>
  </si>
  <si>
    <t xml:space="preserve">Public Management </t>
  </si>
  <si>
    <t xml:space="preserve">Bachelor of Arts </t>
  </si>
  <si>
    <t>Lwando Dyalvani</t>
  </si>
  <si>
    <t>Othandwayo Mgolozeli</t>
  </si>
  <si>
    <t xml:space="preserve">BBF Safety Group </t>
  </si>
  <si>
    <t>NMU, UJ, UWC, UFS, CPUT</t>
  </si>
  <si>
    <t>Mbali Potwana</t>
  </si>
  <si>
    <t>Sinovuyo Mlisa</t>
  </si>
  <si>
    <t>Iminathi Mzayifani</t>
  </si>
  <si>
    <t>Rhodes, NMU, UJ, UWC, CUT, CPUT</t>
  </si>
  <si>
    <t xml:space="preserve">BA </t>
  </si>
  <si>
    <t>Siphesihle Ntamo</t>
  </si>
  <si>
    <t>Politics and governance</t>
  </si>
  <si>
    <t>Mihle Sizani</t>
  </si>
  <si>
    <t>Faw</t>
  </si>
  <si>
    <t>UJ, UWC, CPUT</t>
  </si>
  <si>
    <t>Agcobile Lisa Josiah</t>
  </si>
  <si>
    <t>Despatch</t>
  </si>
  <si>
    <t>Nasisipho Qaba</t>
  </si>
  <si>
    <t>Akhona Manyela</t>
  </si>
  <si>
    <t>Alizwa Mancapha</t>
  </si>
  <si>
    <t>Nhlonipho Diamond</t>
  </si>
  <si>
    <t>Fire Station</t>
  </si>
  <si>
    <t>UWC, UJ, NMU, CPUT</t>
  </si>
  <si>
    <t>Ntlahla Dokolwana</t>
  </si>
  <si>
    <t>M,L,H,E</t>
  </si>
  <si>
    <t>UFS, UJ</t>
  </si>
  <si>
    <t>Sinazo Tyibilika</t>
  </si>
  <si>
    <t xml:space="preserve">Political Studies </t>
  </si>
  <si>
    <t>Ntsikelelo Mbenga</t>
  </si>
  <si>
    <t>Ambesa Mntushe</t>
  </si>
  <si>
    <t>Anathi Ntloya</t>
  </si>
  <si>
    <t>Ongeziwe Ngodwane</t>
  </si>
  <si>
    <t>Anelisa January</t>
  </si>
  <si>
    <t>Anovuyo Mbelekane</t>
  </si>
  <si>
    <t>Newbrighton</t>
  </si>
  <si>
    <t xml:space="preserve">Sunridge Superspar </t>
  </si>
  <si>
    <t xml:space="preserve">UFS, NMU, UWC, UJ, NWU </t>
  </si>
  <si>
    <t xml:space="preserve">Bachelor of Laws </t>
  </si>
  <si>
    <t>Philokuhle Kuhlane</t>
  </si>
  <si>
    <t>CPUT, NMU, UP</t>
  </si>
  <si>
    <t>Aphelele Mendile</t>
  </si>
  <si>
    <t>Aphelele Speelman</t>
  </si>
  <si>
    <t>Othandwayo Mbenzi</t>
  </si>
  <si>
    <t>Apiwe Mgolombane</t>
  </si>
  <si>
    <t>Arletha Takunda Tsvai</t>
  </si>
  <si>
    <t>Asamkele Tsamani</t>
  </si>
  <si>
    <t>Owethu Mgibe</t>
  </si>
  <si>
    <t>Asekhona Amina Ntingo</t>
  </si>
  <si>
    <t xml:space="preserve">Unemployed </t>
  </si>
  <si>
    <t>CPUT, NMU, UJ, UWC, NWU, WSU, UFS</t>
  </si>
  <si>
    <t>Education (IP)</t>
  </si>
  <si>
    <t>Asemahle Gwebushe</t>
  </si>
  <si>
    <t>Asiphe Ndlela</t>
  </si>
  <si>
    <t>Asisipho Marwanqa</t>
  </si>
  <si>
    <t>Asive Gqatsiwe</t>
  </si>
  <si>
    <t>Oyama Scritch</t>
  </si>
  <si>
    <t>Aviwe Onge Matebe</t>
  </si>
  <si>
    <t>Ayabonga Masiza</t>
  </si>
  <si>
    <t>Ayathandwa Gqomose</t>
  </si>
  <si>
    <t>ML,L</t>
  </si>
  <si>
    <t>Precious Gxekwa</t>
  </si>
  <si>
    <t>NMU, UFH, UL, Sol Plaatjie University</t>
  </si>
  <si>
    <t>Prince Gebenga</t>
  </si>
  <si>
    <t>NMU, UWC, UFS, NWU</t>
  </si>
  <si>
    <t>Sanda Daweti</t>
  </si>
  <si>
    <t>Sanelisiwe Mhletywa</t>
  </si>
  <si>
    <t>Rage</t>
  </si>
  <si>
    <t>Buhle Malunga</t>
  </si>
  <si>
    <t>Buhleni Nqayi</t>
  </si>
  <si>
    <t>Chidimma Onyebuchi</t>
  </si>
  <si>
    <t>Sinovuyo Nela</t>
  </si>
  <si>
    <t xml:space="preserve">UJ, UWC, NWU, NMU </t>
  </si>
  <si>
    <t>Bcom (Logistics Management)</t>
  </si>
  <si>
    <t>Cwenga Hoko</t>
  </si>
  <si>
    <t xml:space="preserve">Ithembelihle </t>
  </si>
  <si>
    <t>Rhodes, UJ, Wits, UFS, UP, CPUT, UFH</t>
  </si>
  <si>
    <t>Sanelisiwe Mphiti</t>
  </si>
  <si>
    <t>Film making</t>
  </si>
  <si>
    <t>Emihle Mbilana</t>
  </si>
  <si>
    <t>Emihle Pikoli</t>
  </si>
  <si>
    <t>New Brighton Spar</t>
  </si>
  <si>
    <t xml:space="preserve">Hospitality Management </t>
  </si>
  <si>
    <t>Endinaso Manitshana</t>
  </si>
  <si>
    <t>Siyabonga Siyo</t>
  </si>
  <si>
    <t>VPS</t>
  </si>
  <si>
    <t>NMU, NWU, Rhodes</t>
  </si>
  <si>
    <t>Hlengiwe Zono</t>
  </si>
  <si>
    <t>Hlonela Joni</t>
  </si>
  <si>
    <t>Hlumelo Malahla</t>
  </si>
  <si>
    <t>Hlumelo Mtshakazi</t>
  </si>
  <si>
    <t>Ibanathi Zwengu</t>
  </si>
  <si>
    <t>Inathi Cumakala</t>
  </si>
  <si>
    <t>Sibabalwe Zibi</t>
  </si>
  <si>
    <t>WSU, NMU, UFS</t>
  </si>
  <si>
    <t>Architectural Technology</t>
  </si>
  <si>
    <t>Inganathi Mdanyana</t>
  </si>
  <si>
    <t>Kamva Mpalala</t>
  </si>
  <si>
    <t>Kamva Lose</t>
  </si>
  <si>
    <t>Sibulele Malgas</t>
  </si>
  <si>
    <t>Red Arlet</t>
  </si>
  <si>
    <t>Graphic Design</t>
  </si>
  <si>
    <t>Kwakhanya Chola</t>
  </si>
  <si>
    <t>Landise Olwethu Siko</t>
  </si>
  <si>
    <t>Silakhe Majeke</t>
  </si>
  <si>
    <t>Motorvia Trucks</t>
  </si>
  <si>
    <t>Thimna Mjamba</t>
  </si>
  <si>
    <t xml:space="preserve">Bcom Law </t>
  </si>
  <si>
    <t>Lelihle Nelo</t>
  </si>
  <si>
    <t>Simamkele Magwekwa</t>
  </si>
  <si>
    <t>UJ, CPUT, WSU</t>
  </si>
  <si>
    <t xml:space="preserve">Media </t>
  </si>
  <si>
    <t>Sanelisiwe Nelani</t>
  </si>
  <si>
    <t>Likhona Mhlaba</t>
  </si>
  <si>
    <t xml:space="preserve">Feedem </t>
  </si>
  <si>
    <t xml:space="preserve">UFH, Rhodes, Wits </t>
  </si>
  <si>
    <t>Likhona Aidon Jonas</t>
  </si>
  <si>
    <t>Simikiwe Wala</t>
  </si>
  <si>
    <t>Lilitha Olwethu Luti</t>
  </si>
  <si>
    <t>Linathi Beyimani</t>
  </si>
  <si>
    <t>Sinandze Ngcayi</t>
  </si>
  <si>
    <t>Sikelela Matshebe</t>
  </si>
  <si>
    <t>SIYAYA</t>
  </si>
  <si>
    <r>
      <rPr>
        <sz val="11"/>
        <color rgb="FF212529"/>
        <rFont val="Calibri"/>
      </rPr>
      <t>BEngTech (Electrical Engineering)</t>
    </r>
  </si>
  <si>
    <t>Sinqobele Ngcobo</t>
  </si>
  <si>
    <t>Lisakhanya Mzalamzala</t>
  </si>
  <si>
    <t>Siyamthanda Mnyengeza</t>
  </si>
  <si>
    <t xml:space="preserve">Bcom General Accounting </t>
  </si>
  <si>
    <t xml:space="preserve">Taxation </t>
  </si>
  <si>
    <t>Gcobisa Nabo</t>
  </si>
  <si>
    <t>Lithemba Faxi</t>
  </si>
  <si>
    <t>Lithemba Gatya</t>
  </si>
  <si>
    <t>Liyabona Dimbaza</t>
  </si>
  <si>
    <t>Liyahluma Ncwadi</t>
  </si>
  <si>
    <t>Land Surveying</t>
  </si>
  <si>
    <t>Lizolele Veto</t>
  </si>
  <si>
    <t xml:space="preserve">Niche Resturant </t>
  </si>
  <si>
    <t xml:space="preserve">No Financial Assistance </t>
  </si>
  <si>
    <t>UJ, CUT</t>
  </si>
  <si>
    <t>Lathitha Noyazi</t>
  </si>
  <si>
    <t>Lisakhanya Nelani</t>
  </si>
  <si>
    <t>Masimakhe Ntamo</t>
  </si>
  <si>
    <t>Simamkele Mava</t>
  </si>
  <si>
    <t>Bcom Forestry</t>
  </si>
  <si>
    <t>Research Scientist</t>
  </si>
  <si>
    <t>Melumzi Makasi</t>
  </si>
  <si>
    <t>Mihlali Akhona Marnie</t>
  </si>
  <si>
    <t>Mihle Ranana</t>
  </si>
  <si>
    <t>Mihle Tom</t>
  </si>
  <si>
    <t>Mila Nqinekile</t>
  </si>
  <si>
    <t>Lisakhanya Ngwaza</t>
  </si>
  <si>
    <t>Lolwethu Ndwayana</t>
  </si>
  <si>
    <t>Nande Mthwazi</t>
  </si>
  <si>
    <t>Sisispho Sinandile</t>
  </si>
  <si>
    <t>Political Sciences</t>
  </si>
  <si>
    <t>Ngokuhle Nquma</t>
  </si>
  <si>
    <t>Nomtha Mkuli</t>
  </si>
  <si>
    <t>Okuhle Dubha</t>
  </si>
  <si>
    <t>Olona Pepese</t>
  </si>
  <si>
    <t>Lusanda Rhixana</t>
  </si>
  <si>
    <t>Oluthando Magam</t>
  </si>
  <si>
    <t>Onele Dondashe</t>
  </si>
  <si>
    <t>Sisispho Ketile</t>
  </si>
  <si>
    <t>Olona Mpinda</t>
  </si>
  <si>
    <t>Sisispho Mncam</t>
  </si>
  <si>
    <t>Sisipho@2025</t>
  </si>
  <si>
    <t>Owam Januarie</t>
  </si>
  <si>
    <t>Sivenathi Bisholo</t>
  </si>
  <si>
    <t>Oyisa Monentsela</t>
  </si>
  <si>
    <t>Phelela Mnyengana</t>
  </si>
  <si>
    <t>Philasande Tindleni</t>
  </si>
  <si>
    <t>Philasande Chuma Gwavu</t>
  </si>
  <si>
    <t>Portia Mpofu</t>
  </si>
  <si>
    <t>Qhama Mqamelo</t>
  </si>
  <si>
    <t>Sambesiwe Ntabeni</t>
  </si>
  <si>
    <t>Sivuyisiwe Sikani</t>
  </si>
  <si>
    <t>NMU, RHODES, UWC</t>
  </si>
  <si>
    <t>Tsepang Gwija</t>
  </si>
  <si>
    <t>Environmental Science(Geography)</t>
  </si>
  <si>
    <t>Selema Makosa</t>
  </si>
  <si>
    <t>Sibahle Tokwe</t>
  </si>
  <si>
    <t>Sibonokuhle Mtanga</t>
  </si>
  <si>
    <t>Simamakele Koza</t>
  </si>
  <si>
    <t>Simamkele Makana</t>
  </si>
  <si>
    <t>Simamkele Ngwendu</t>
  </si>
  <si>
    <t>Simamkele Marashula</t>
  </si>
  <si>
    <t>Similise Bokuva</t>
  </si>
  <si>
    <t>Simnikiwe Matyhumza</t>
  </si>
  <si>
    <t>Xabiso Mdala</t>
  </si>
  <si>
    <t>Bachelor of Education (Economics &amp; Accounting)</t>
  </si>
  <si>
    <t>Diploma Logistics</t>
  </si>
  <si>
    <t>Sinesipho Baleni</t>
  </si>
  <si>
    <t>Sinothando Kula</t>
  </si>
  <si>
    <t>Sinovuyo Fundakubi</t>
  </si>
  <si>
    <t>Sinovuyo Maneli</t>
  </si>
  <si>
    <t>Onwabe Mthembu</t>
  </si>
  <si>
    <t>Siyamthanda Ndubela</t>
  </si>
  <si>
    <t>Siphelo Skade</t>
  </si>
  <si>
    <t>Siphenathi Saliso</t>
  </si>
  <si>
    <t>Siphesihle Mgodeli</t>
  </si>
  <si>
    <t>Siphesihle Mehlo</t>
  </si>
  <si>
    <t>Sinovuyo Tshikini</t>
  </si>
  <si>
    <t>Sisipho Ntlabeni</t>
  </si>
  <si>
    <t>Somangaye Sonandzi</t>
  </si>
  <si>
    <t>Tyhilulwazi</t>
  </si>
  <si>
    <t>RU, UCT</t>
  </si>
  <si>
    <t>Sweetness Zethu Makunga</t>
  </si>
  <si>
    <t>Thando Nxayipi</t>
  </si>
  <si>
    <t xml:space="preserve">Tourism development </t>
  </si>
  <si>
    <t>Uyathandwa Peter</t>
  </si>
  <si>
    <t>Homesweet Home</t>
  </si>
  <si>
    <t>Siyamthanda Hole</t>
  </si>
  <si>
    <t>Siphesihle Petros</t>
  </si>
  <si>
    <t>Yolisa Jim</t>
  </si>
  <si>
    <t>Thabo Makoshane</t>
  </si>
  <si>
    <t>Thapelo Bele</t>
  </si>
  <si>
    <t>Unam Kali</t>
  </si>
  <si>
    <t>Vuyolwethu Qona</t>
  </si>
  <si>
    <t>Vuyolwethu Klaas</t>
  </si>
  <si>
    <t>UFH, CUT</t>
  </si>
  <si>
    <t>Wadzanai Zhuwao</t>
  </si>
  <si>
    <t>Xabiso Fisanti</t>
  </si>
  <si>
    <t>Yibanathi Sidi</t>
  </si>
  <si>
    <t>Yolanda Maqana</t>
  </si>
  <si>
    <t>Zintle Mafanya</t>
  </si>
  <si>
    <t>Yolisa Koboka</t>
  </si>
  <si>
    <t>Yonela Nangu</t>
  </si>
  <si>
    <t>Siyamthanda Moyake</t>
  </si>
  <si>
    <t>Zamikhaya Gama</t>
  </si>
  <si>
    <t>Ziphozihle Maliza</t>
  </si>
  <si>
    <t>Ziyanda Metshe</t>
  </si>
  <si>
    <t>TUT, WSU, CPUT</t>
  </si>
  <si>
    <t>Business Development Management</t>
  </si>
  <si>
    <t>Zubenathi Gqeku</t>
  </si>
  <si>
    <t xml:space="preserve">SASSA Grant </t>
  </si>
  <si>
    <t>NMU,UKZN, UJ, UP</t>
  </si>
  <si>
    <t xml:space="preserve">Midwife Nursing </t>
  </si>
  <si>
    <t xml:space="preserve">Paediatric Nursing </t>
  </si>
  <si>
    <t>NMU, UFH</t>
  </si>
  <si>
    <t>Business and Economic Science</t>
  </si>
  <si>
    <t>Mkey Code</t>
  </si>
  <si>
    <t>NMU Applied For</t>
  </si>
  <si>
    <t>Issue</t>
  </si>
  <si>
    <t>Student No.</t>
  </si>
  <si>
    <t>PIN</t>
  </si>
  <si>
    <t>Course Applied For</t>
  </si>
  <si>
    <t>UWC Applied for</t>
  </si>
  <si>
    <t>UJ Applied for</t>
  </si>
  <si>
    <t>Course Applied for</t>
  </si>
  <si>
    <t>Admission status</t>
  </si>
  <si>
    <t>CPUT Applied for</t>
  </si>
  <si>
    <t>CUT Applied for</t>
  </si>
  <si>
    <t>Student Numbers</t>
  </si>
  <si>
    <t>WSU Applied for</t>
  </si>
  <si>
    <t>Student Number</t>
  </si>
  <si>
    <t>Pin/Password</t>
  </si>
  <si>
    <t>WITS Applied for</t>
  </si>
  <si>
    <t>NWU Applied For</t>
  </si>
  <si>
    <t>UP Applied For</t>
  </si>
  <si>
    <t xml:space="preserve">First </t>
  </si>
  <si>
    <t>25JA13037A</t>
  </si>
  <si>
    <t>25MA15184L</t>
  </si>
  <si>
    <t>25NO11717N</t>
  </si>
  <si>
    <t>25PL13700A</t>
  </si>
  <si>
    <t>25SI14148I</t>
  </si>
  <si>
    <t>25WE04313V</t>
  </si>
  <si>
    <t>25GA10952Q</t>
  </si>
  <si>
    <t>25KA11593A</t>
  </si>
  <si>
    <t>25LU10530O</t>
  </si>
  <si>
    <t>25MA12435S</t>
  </si>
  <si>
    <t>25MA12135M</t>
  </si>
  <si>
    <t>25MD97576X</t>
  </si>
  <si>
    <t>25MH11941S</t>
  </si>
  <si>
    <t>25SI85027N</t>
  </si>
  <si>
    <t>25NG09065A</t>
  </si>
  <si>
    <t>25CA62769A</t>
  </si>
  <si>
    <t>25GQ09754B</t>
  </si>
  <si>
    <t>25MA93957H</t>
  </si>
  <si>
    <t>25MK09812L</t>
  </si>
  <si>
    <t>25NT10051O</t>
  </si>
  <si>
    <t>25CA04670A</t>
  </si>
  <si>
    <t>25NJ05300S</t>
  </si>
  <si>
    <t>25BO00035K</t>
  </si>
  <si>
    <t>25MA00740S</t>
  </si>
  <si>
    <t>25ME01187S</t>
  </si>
  <si>
    <t>25FI03319Q</t>
  </si>
  <si>
    <t>25FR25588L</t>
  </si>
  <si>
    <t>25MA14663M</t>
  </si>
  <si>
    <t>25MN97994I</t>
  </si>
  <si>
    <t>25MR13926K</t>
  </si>
  <si>
    <t>25MZ13722S</t>
  </si>
  <si>
    <t>25ND15335L</t>
  </si>
  <si>
    <t>070226</t>
  </si>
  <si>
    <t>25NH15083L</t>
  </si>
  <si>
    <t>25TH15650L</t>
  </si>
  <si>
    <t>25TY14314K</t>
  </si>
  <si>
    <t>060430</t>
  </si>
  <si>
    <t>25ZO13503L</t>
  </si>
  <si>
    <t>25GW71297L</t>
  </si>
  <si>
    <t>25KO87098L</t>
  </si>
  <si>
    <t>25MA02615S</t>
  </si>
  <si>
    <t>25MA83683A</t>
  </si>
  <si>
    <t>T1265259</t>
  </si>
  <si>
    <t>070721</t>
  </si>
  <si>
    <t>25MA70048I</t>
  </si>
  <si>
    <t>T1266738</t>
  </si>
  <si>
    <t>lisanele</t>
  </si>
  <si>
    <t>25MA74797A</t>
  </si>
  <si>
    <t>25MA33502A</t>
  </si>
  <si>
    <t>25NA74252I</t>
  </si>
  <si>
    <t>T1284606</t>
  </si>
  <si>
    <t>070203</t>
  </si>
  <si>
    <t>25NG43840S</t>
  </si>
  <si>
    <t>25PE02794A</t>
  </si>
  <si>
    <t>25KA25669K</t>
  </si>
  <si>
    <t>25KU11777A</t>
  </si>
  <si>
    <t>25MA27549L</t>
  </si>
  <si>
    <t>25MA04801S</t>
  </si>
  <si>
    <t>25MA10918A</t>
  </si>
  <si>
    <t>25MA08383L</t>
  </si>
  <si>
    <t>25MA29299A</t>
  </si>
  <si>
    <t>25MA10422L</t>
  </si>
  <si>
    <t>25MG14271N</t>
  </si>
  <si>
    <t>25ME28933T</t>
  </si>
  <si>
    <t>25ML29727L</t>
  </si>
  <si>
    <t>25NA06658A</t>
  </si>
  <si>
    <t>25NG05028O</t>
  </si>
  <si>
    <t>25NK14701S</t>
  </si>
  <si>
    <t>25PU28277O</t>
  </si>
  <si>
    <t>25SI27856Y</t>
  </si>
  <si>
    <t>060403</t>
  </si>
  <si>
    <t>25SI05686T</t>
  </si>
  <si>
    <t>25WA13615L</t>
  </si>
  <si>
    <t>25ZE12773A</t>
  </si>
  <si>
    <t>063404</t>
  </si>
  <si>
    <t>25DO66318O</t>
  </si>
  <si>
    <t>25FE37062X</t>
  </si>
  <si>
    <t>25MA65580K</t>
  </si>
  <si>
    <t>25MO92707B</t>
  </si>
  <si>
    <t>070131</t>
  </si>
  <si>
    <t>25RA68561S</t>
  </si>
  <si>
    <t>061002</t>
  </si>
  <si>
    <t>25SW70327S</t>
  </si>
  <si>
    <t>Does Not Qualify</t>
  </si>
  <si>
    <t>25TO06912I</t>
  </si>
  <si>
    <t>25ND18324Z</t>
  </si>
  <si>
    <t>060418</t>
  </si>
  <si>
    <t>25TO17897P</t>
  </si>
  <si>
    <t>25NK16445S</t>
  </si>
  <si>
    <t>25NQ15764S</t>
  </si>
  <si>
    <t>25ND97503L</t>
  </si>
  <si>
    <t>25VE98435S</t>
  </si>
  <si>
    <t>25DU16972A</t>
  </si>
  <si>
    <t>25FA17289O</t>
  </si>
  <si>
    <t>060527</t>
  </si>
  <si>
    <t>25JA09447K</t>
  </si>
  <si>
    <t>060516</t>
  </si>
  <si>
    <t>Matebese@16</t>
  </si>
  <si>
    <t>060829</t>
  </si>
  <si>
    <t>25BA33295L</t>
  </si>
  <si>
    <t>25BO70023T</t>
  </si>
  <si>
    <t>25BR34176M</t>
  </si>
  <si>
    <t>25DI36914A</t>
  </si>
  <si>
    <t>25DY12445Y</t>
  </si>
  <si>
    <t>25DY00610K</t>
  </si>
  <si>
    <t>25FE37732N</t>
  </si>
  <si>
    <t>060425</t>
  </si>
  <si>
    <t>25FE28554A</t>
  </si>
  <si>
    <t>25FO35685A</t>
  </si>
  <si>
    <t>060825</t>
  </si>
  <si>
    <t>25FU16786L</t>
  </si>
  <si>
    <t>25GA89380H</t>
  </si>
  <si>
    <t>25GQ37239B</t>
  </si>
  <si>
    <t>25GQ16559L</t>
  </si>
  <si>
    <t>25HA08302L</t>
  </si>
  <si>
    <t>25HE33851E</t>
  </si>
  <si>
    <t>25HU81073A</t>
  </si>
  <si>
    <t>25JA33188I</t>
  </si>
  <si>
    <t>25KA46344B</t>
  </si>
  <si>
    <t>25KA42926H</t>
  </si>
  <si>
    <t>25LO41189A</t>
  </si>
  <si>
    <t>25MA42093A</t>
  </si>
  <si>
    <t>25MA33877L</t>
  </si>
  <si>
    <t>25MA78345L</t>
  </si>
  <si>
    <t>25MA34484B</t>
  </si>
  <si>
    <t>25MA66786A</t>
  </si>
  <si>
    <t>25MA23499L</t>
  </si>
  <si>
    <t>25MA81053M</t>
  </si>
  <si>
    <t>APP2025-071631</t>
  </si>
  <si>
    <t>Nokwayintombi1</t>
  </si>
  <si>
    <t>25MA33196K</t>
  </si>
  <si>
    <t>25MA28781L</t>
  </si>
  <si>
    <t>25MA38364S</t>
  </si>
  <si>
    <t>25MA32167X</t>
  </si>
  <si>
    <t>25MA01764U</t>
  </si>
  <si>
    <t>25MA28882S</t>
  </si>
  <si>
    <t>25MA26701B</t>
  </si>
  <si>
    <t>25MA38826S</t>
  </si>
  <si>
    <t>25MA33059A</t>
  </si>
  <si>
    <t>25MB17263I</t>
  </si>
  <si>
    <t>25MB32661I</t>
  </si>
  <si>
    <t>25MC46664U</t>
  </si>
  <si>
    <t>25ME88701E</t>
  </si>
  <si>
    <t>25MG43894L</t>
  </si>
  <si>
    <t>25MP17036S</t>
  </si>
  <si>
    <t>25MT60790I</t>
  </si>
  <si>
    <t>25MV11784I</t>
  </si>
  <si>
    <t>25MX53153B</t>
  </si>
  <si>
    <t>25MZ71150A</t>
  </si>
  <si>
    <t>25MZ43351M</t>
  </si>
  <si>
    <t>25MZ33544I</t>
  </si>
  <si>
    <t>25ND24374S</t>
  </si>
  <si>
    <t>25ND30675A</t>
  </si>
  <si>
    <t>25NG50996S</t>
  </si>
  <si>
    <t>25NJ79548Y</t>
  </si>
  <si>
    <t>25PA71080M</t>
  </si>
  <si>
    <t>25PA35803Y</t>
  </si>
  <si>
    <t>25RO31973I</t>
  </si>
  <si>
    <t>25SA35237A</t>
  </si>
  <si>
    <t>25SE33617A</t>
  </si>
  <si>
    <t>25SH29866A</t>
  </si>
  <si>
    <t>25SI80576S</t>
  </si>
  <si>
    <t>25SI80158S</t>
  </si>
  <si>
    <t>25SO32772L</t>
  </si>
  <si>
    <t>25TI58280A</t>
  </si>
  <si>
    <t>25TY31466E</t>
  </si>
  <si>
    <t>25TY36348I</t>
  </si>
  <si>
    <t>25VE17267L</t>
  </si>
  <si>
    <t>25WI46408A</t>
  </si>
  <si>
    <t>25WI34476S</t>
  </si>
  <si>
    <t>25MA03236P</t>
  </si>
  <si>
    <t>25MB31117I</t>
  </si>
  <si>
    <t>25TI41732A</t>
  </si>
  <si>
    <t>25DL32271S</t>
  </si>
  <si>
    <t>25FI51078K</t>
  </si>
  <si>
    <t>25MA52163N</t>
  </si>
  <si>
    <t>25MA54131R</t>
  </si>
  <si>
    <t>25MA54520S</t>
  </si>
  <si>
    <t>25JO50501S</t>
  </si>
  <si>
    <t>25PA49580A</t>
  </si>
  <si>
    <t>25MB51759A</t>
  </si>
  <si>
    <t>25NT37717K</t>
  </si>
  <si>
    <t>25MA46137Z</t>
  </si>
  <si>
    <t>25MA29605O</t>
  </si>
  <si>
    <t>25ME29039A</t>
  </si>
  <si>
    <t>25VU45480I</t>
  </si>
  <si>
    <t>25LA28713L</t>
  </si>
  <si>
    <t>25DA51549M</t>
  </si>
  <si>
    <t>25LU53840G</t>
  </si>
  <si>
    <t>25MO48876S</t>
  </si>
  <si>
    <t>25OR45075L</t>
  </si>
  <si>
    <t>25RU54861C</t>
  </si>
  <si>
    <t>25MB311171</t>
  </si>
  <si>
    <t>T277735</t>
  </si>
  <si>
    <t>Workmail25</t>
  </si>
  <si>
    <t>25CH75184N</t>
  </si>
  <si>
    <t>25CO64081S</t>
  </si>
  <si>
    <t>25MR67882A</t>
  </si>
  <si>
    <t>25QW69356A</t>
  </si>
  <si>
    <t>25YE95699L</t>
  </si>
  <si>
    <t>25DA00084B</t>
  </si>
  <si>
    <t>25MA97529A</t>
  </si>
  <si>
    <t>BCom (Hospitality Management)</t>
  </si>
  <si>
    <t>25MQ97286D</t>
  </si>
  <si>
    <t>25NK70449I</t>
  </si>
  <si>
    <t>25JA25738I</t>
  </si>
  <si>
    <t>25LE372145S</t>
  </si>
  <si>
    <t>25NY44698K</t>
  </si>
  <si>
    <t>DId not Submit Form</t>
  </si>
  <si>
    <t>25DL18922A</t>
  </si>
  <si>
    <t>25DY65222S</t>
  </si>
  <si>
    <t>25GA59990L</t>
  </si>
  <si>
    <t>25HO22242N</t>
  </si>
  <si>
    <t>25JA47944I</t>
  </si>
  <si>
    <t>25JO37982L</t>
  </si>
  <si>
    <t>25JO43879L</t>
  </si>
  <si>
    <t>25KE91958N</t>
  </si>
  <si>
    <t>25KH94333A</t>
  </si>
  <si>
    <t>25LU494950</t>
  </si>
  <si>
    <t>25LU11491A</t>
  </si>
  <si>
    <t>25MA49190N</t>
  </si>
  <si>
    <t>25MD04415S</t>
  </si>
  <si>
    <t>25MA57882L</t>
  </si>
  <si>
    <t>25MA55700S</t>
  </si>
  <si>
    <t>Self-Applied</t>
  </si>
  <si>
    <t>25MB18039Z</t>
  </si>
  <si>
    <t>25MD19644T</t>
  </si>
  <si>
    <t>25MN11428S</t>
  </si>
  <si>
    <t>25MP11400O</t>
  </si>
  <si>
    <t>25MP20662P</t>
  </si>
  <si>
    <t>25ND12333C</t>
  </si>
  <si>
    <t>25NO3218O</t>
  </si>
  <si>
    <t>25NY02907L</t>
  </si>
  <si>
    <t>25QA76723E</t>
  </si>
  <si>
    <t>25SO01614B</t>
  </si>
  <si>
    <t>25TH11742I</t>
  </si>
  <si>
    <t>25XO25329S</t>
  </si>
  <si>
    <t>25SH83556S</t>
  </si>
  <si>
    <t>25MS28047S</t>
  </si>
  <si>
    <t>25MA16057A</t>
  </si>
  <si>
    <t>25MA67360L</t>
  </si>
  <si>
    <t>25JE89506K</t>
  </si>
  <si>
    <t>25MA90063A</t>
  </si>
  <si>
    <t>25NX89774T</t>
  </si>
  <si>
    <t>25PA89660A</t>
  </si>
  <si>
    <t>B3gQQU1r</t>
  </si>
  <si>
    <t>T2940077</t>
  </si>
  <si>
    <t>25BI35545S</t>
  </si>
  <si>
    <t>25BI36330A</t>
  </si>
  <si>
    <t>25MA36841S</t>
  </si>
  <si>
    <t>25MA35748S</t>
  </si>
  <si>
    <t>25MA35926S</t>
  </si>
  <si>
    <t>25MP36655S</t>
  </si>
  <si>
    <t xml:space="preserve">Email not working </t>
  </si>
  <si>
    <t>25PE36217U</t>
  </si>
  <si>
    <t>25SI37076S</t>
  </si>
  <si>
    <t>25AP14811A</t>
  </si>
  <si>
    <t>25DA98135S</t>
  </si>
  <si>
    <t>25GC56646A</t>
  </si>
  <si>
    <t>25JI99984Y</t>
  </si>
  <si>
    <t>25MA75693B</t>
  </si>
  <si>
    <t>25MB15921O</t>
  </si>
  <si>
    <t>25NG221395</t>
  </si>
  <si>
    <t>25NG62284O</t>
  </si>
  <si>
    <t>25NT33958B</t>
  </si>
  <si>
    <t>25QA13655B</t>
  </si>
  <si>
    <t>25WA76355S</t>
  </si>
  <si>
    <t>25BO71334L</t>
  </si>
  <si>
    <t>25DA55804E</t>
  </si>
  <si>
    <t>25DI38849N</t>
  </si>
  <si>
    <t>25MA58614A</t>
  </si>
  <si>
    <t>25MA23632L</t>
  </si>
  <si>
    <t>25KR51775S</t>
  </si>
  <si>
    <t xml:space="preserve">Does Not Qualify </t>
  </si>
  <si>
    <t>Masi@24</t>
  </si>
  <si>
    <t>25ND54316B</t>
  </si>
  <si>
    <t>25NG55242S</t>
  </si>
  <si>
    <t>25NK61731A</t>
  </si>
  <si>
    <t>25BI75850A</t>
  </si>
  <si>
    <t>25GA779926A</t>
  </si>
  <si>
    <t>25MA76207L</t>
  </si>
  <si>
    <t>25MA76467I</t>
  </si>
  <si>
    <t>25NG77894L</t>
  </si>
  <si>
    <t>25NI92811A</t>
  </si>
  <si>
    <t>25NT77300A</t>
  </si>
  <si>
    <t>25SI46042Y</t>
  </si>
  <si>
    <t>25MI79631S</t>
  </si>
  <si>
    <t>25TS576791A</t>
  </si>
  <si>
    <t>25MA20799S</t>
  </si>
  <si>
    <t>25LU24526M</t>
  </si>
  <si>
    <t>25NG21276L</t>
  </si>
  <si>
    <t>25AB93075A</t>
  </si>
  <si>
    <t>25DL33538O</t>
  </si>
  <si>
    <t>25GO87089I</t>
  </si>
  <si>
    <t>25GU525223A</t>
  </si>
  <si>
    <t>25KA96416B</t>
  </si>
  <si>
    <t>25MA27554A</t>
  </si>
  <si>
    <t>25PO06128U</t>
  </si>
  <si>
    <t>25TS14441L</t>
  </si>
  <si>
    <t>25AL24873O</t>
  </si>
  <si>
    <t>25BO31515S</t>
  </si>
  <si>
    <t>25HO26013I</t>
  </si>
  <si>
    <t>6u542</t>
  </si>
  <si>
    <t>25MA95011M</t>
  </si>
  <si>
    <t>25MR30241S</t>
  </si>
  <si>
    <t>25NC224226S</t>
  </si>
  <si>
    <t>25ND45981Z</t>
  </si>
  <si>
    <t>25NO43756N</t>
  </si>
  <si>
    <t>25NO23569L</t>
  </si>
  <si>
    <t>25ST06759N</t>
  </si>
  <si>
    <t>25BA18068U</t>
  </si>
  <si>
    <t>25BU80355A</t>
  </si>
  <si>
    <t>25DU53240O</t>
  </si>
  <si>
    <t>25DY02247O</t>
  </si>
  <si>
    <t>25FI35543X</t>
  </si>
  <si>
    <t>25FU79956A</t>
  </si>
  <si>
    <t>25FU01087S</t>
  </si>
  <si>
    <t>25GQ03038A</t>
  </si>
  <si>
    <t>25IS59774N</t>
  </si>
  <si>
    <t>25JA19956U</t>
  </si>
  <si>
    <t>25JA43957A</t>
  </si>
  <si>
    <t>25MA67686S</t>
  </si>
  <si>
    <t>25MA95050L</t>
  </si>
  <si>
    <t>25FO24673L</t>
  </si>
  <si>
    <t>25MA18463S</t>
  </si>
  <si>
    <t>25MA62533H</t>
  </si>
  <si>
    <t>25MA28653E</t>
  </si>
  <si>
    <t>25MB58640S</t>
  </si>
  <si>
    <t>25ME80890S</t>
  </si>
  <si>
    <t>25ML48224T</t>
  </si>
  <si>
    <t>25MQ66367Q</t>
  </si>
  <si>
    <t>25MT12111O</t>
  </si>
  <si>
    <t>25MZ77090O</t>
  </si>
  <si>
    <t>25NJ67345A</t>
  </si>
  <si>
    <t>25NK53760S</t>
  </si>
  <si>
    <t>25NT29997I</t>
  </si>
  <si>
    <t>25NY61990S</t>
  </si>
  <si>
    <t>25OT00634E</t>
  </si>
  <si>
    <t>25QH42303O</t>
  </si>
  <si>
    <t>25QO20888J</t>
  </si>
  <si>
    <t>25QO4995S</t>
  </si>
  <si>
    <t>25RE75830A</t>
  </si>
  <si>
    <t>25SE97219E</t>
  </si>
  <si>
    <t>25TE62165S</t>
  </si>
  <si>
    <t>25TO25687M</t>
  </si>
  <si>
    <t>25TO85684S</t>
  </si>
  <si>
    <t>25YO14388S</t>
  </si>
  <si>
    <t>25GQ11276Z</t>
  </si>
  <si>
    <t>25JO19120H</t>
  </si>
  <si>
    <t>25KH84064K</t>
  </si>
  <si>
    <t>25MF15443S</t>
  </si>
  <si>
    <t>Akumintomfanta</t>
  </si>
  <si>
    <t>25MK21294N</t>
  </si>
  <si>
    <t>25TI16212L</t>
  </si>
  <si>
    <t>25VA15670O</t>
  </si>
  <si>
    <t>25XE19640A</t>
  </si>
  <si>
    <t>25KE37765N</t>
  </si>
  <si>
    <t>25MP14651F</t>
  </si>
  <si>
    <t>25SA67382A</t>
  </si>
  <si>
    <t>25SI78828M</t>
  </si>
  <si>
    <t>36854\43898</t>
  </si>
  <si>
    <t>25NK08239S</t>
  </si>
  <si>
    <t>25AD58091S</t>
  </si>
  <si>
    <t>25GO02392H</t>
  </si>
  <si>
    <t>25MA43352S</t>
  </si>
  <si>
    <t>25MA20640Y</t>
  </si>
  <si>
    <t>25MH01808K</t>
  </si>
  <si>
    <t>Elethu Divine Gwaxula</t>
  </si>
  <si>
    <t>25JA48324L</t>
  </si>
  <si>
    <t>25HU63366O</t>
  </si>
  <si>
    <t>25FA63705E</t>
  </si>
  <si>
    <t>25MN70860U</t>
  </si>
  <si>
    <t>25KU80388B</t>
  </si>
  <si>
    <t>25JA53471S</t>
  </si>
  <si>
    <t>25MA63941A</t>
  </si>
  <si>
    <t>25MP54893S</t>
  </si>
  <si>
    <t>25MZ42975I</t>
  </si>
  <si>
    <t>25NK01176A</t>
  </si>
  <si>
    <t>25SC81834S</t>
  </si>
  <si>
    <t>25SN14642Z</t>
  </si>
  <si>
    <t>25TO85170T</t>
  </si>
  <si>
    <t>25WI86811R</t>
  </si>
  <si>
    <t>25BE97983M</t>
  </si>
  <si>
    <t>25BI43942A</t>
  </si>
  <si>
    <t>25BO48316S</t>
  </si>
  <si>
    <t>25BR28992A</t>
  </si>
  <si>
    <t>25BU17405S</t>
  </si>
  <si>
    <t>25BU56708L</t>
  </si>
  <si>
    <t>25DI48801A</t>
  </si>
  <si>
    <t>25DI43659L</t>
  </si>
  <si>
    <t>25BO75718E</t>
  </si>
  <si>
    <t>25MH48501Y</t>
  </si>
  <si>
    <t>25CH47978C</t>
  </si>
  <si>
    <t>25DU19705L</t>
  </si>
  <si>
    <t>25ML82774A</t>
  </si>
  <si>
    <t>25DY61495A</t>
  </si>
  <si>
    <t>25MQ87676L</t>
  </si>
  <si>
    <t>25GU61031S</t>
  </si>
  <si>
    <t>Cannot Proceed</t>
  </si>
  <si>
    <t>25KA47652S</t>
  </si>
  <si>
    <t>25KA12734O</t>
  </si>
  <si>
    <t>25NE44777V</t>
  </si>
  <si>
    <t>25LA05432E</t>
  </si>
  <si>
    <t>25LL16249Z</t>
  </si>
  <si>
    <t>25NG60724U</t>
  </si>
  <si>
    <t>25MA77670M</t>
  </si>
  <si>
    <t>25MA23128Z</t>
  </si>
  <si>
    <t>25MA56677E</t>
  </si>
  <si>
    <t>25NY82458M</t>
  </si>
  <si>
    <t>25PE87204L</t>
  </si>
  <si>
    <t>25TE26532S</t>
  </si>
  <si>
    <t>25NJ97178A</t>
  </si>
  <si>
    <t>25TO08669A</t>
  </si>
  <si>
    <t>25XA49011O</t>
  </si>
  <si>
    <t>25NO84167N</t>
  </si>
  <si>
    <t>25ZW45449I</t>
  </si>
  <si>
    <t>25NO47417L</t>
  </si>
  <si>
    <t>25WE28178S</t>
  </si>
  <si>
    <t>25YA28403N</t>
  </si>
  <si>
    <t>25NC25171T</t>
  </si>
  <si>
    <t>#east11Goofy!@</t>
  </si>
  <si>
    <t>25NQ41989S</t>
  </si>
  <si>
    <t>25SO32905P</t>
  </si>
  <si>
    <t>25TI62152B</t>
  </si>
  <si>
    <t>25MA59314B</t>
  </si>
  <si>
    <t>25ME21123S</t>
  </si>
  <si>
    <t>25ME62340A</t>
  </si>
  <si>
    <t>25MG71089A</t>
  </si>
  <si>
    <t>25MT61839S</t>
  </si>
  <si>
    <t>25NQ58391N</t>
  </si>
  <si>
    <t>25PE52507O</t>
  </si>
  <si>
    <t>25SK60177S</t>
  </si>
  <si>
    <t>25TS62219A</t>
  </si>
  <si>
    <t>25VE63522L</t>
  </si>
  <si>
    <t>25HA12074M</t>
  </si>
  <si>
    <t>25AS21912G</t>
  </si>
  <si>
    <t>25KA88255U</t>
  </si>
  <si>
    <t>25KO95349J</t>
  </si>
  <si>
    <t>25MA68979M</t>
  </si>
  <si>
    <t>Kuyintando@9</t>
  </si>
  <si>
    <t>25MA83289S</t>
  </si>
  <si>
    <t>25MA82500O</t>
  </si>
  <si>
    <t>25MB62459S</t>
  </si>
  <si>
    <t>25NW80726L</t>
  </si>
  <si>
    <t>25TA61893L</t>
  </si>
  <si>
    <t>25MV77018A</t>
  </si>
  <si>
    <t>25NA62167A</t>
  </si>
  <si>
    <t>25RA63217M</t>
  </si>
  <si>
    <t>25TE93106S</t>
  </si>
  <si>
    <t>25XO80847M</t>
  </si>
  <si>
    <t>25ND77000M</t>
  </si>
  <si>
    <t>25NK95403S</t>
  </si>
  <si>
    <t>25NY93866A</t>
  </si>
  <si>
    <t>25TY45825Y</t>
  </si>
  <si>
    <t>25VE58314Y</t>
  </si>
  <si>
    <t>25AH62745C</t>
  </si>
  <si>
    <t>25PE59489O</t>
  </si>
  <si>
    <t>25RA94247E</t>
  </si>
  <si>
    <t>25TS96763S</t>
  </si>
  <si>
    <t>25GE18063M</t>
  </si>
  <si>
    <t>25MK13953A</t>
  </si>
  <si>
    <t>25SI02538L</t>
  </si>
  <si>
    <t>25TSH76337U</t>
  </si>
  <si>
    <t>25TU00068S</t>
  </si>
  <si>
    <t>25ML56344S</t>
  </si>
  <si>
    <t>Sinovuyomlisa@123</t>
  </si>
  <si>
    <t>25MN59217L</t>
  </si>
  <si>
    <t>25NT61772S</t>
  </si>
  <si>
    <t>25ZI38488L</t>
  </si>
  <si>
    <t>25MN40724I</t>
  </si>
  <si>
    <t>25HL67658O</t>
  </si>
  <si>
    <t>25QI15438N</t>
  </si>
  <si>
    <t>NATHIqina298!</t>
  </si>
  <si>
    <t>25MA97386A</t>
  </si>
  <si>
    <t>25ND97937A</t>
  </si>
  <si>
    <t>25KA64688L</t>
  </si>
  <si>
    <t>25KA95097A</t>
  </si>
  <si>
    <t>4EF1195D</t>
  </si>
  <si>
    <t>25KO56651E</t>
  </si>
  <si>
    <t>25MA32896O</t>
  </si>
  <si>
    <t>25MA98742L</t>
  </si>
  <si>
    <t>25MA44709L</t>
  </si>
  <si>
    <t>25MA85786L</t>
  </si>
  <si>
    <t>25MA57238R</t>
  </si>
  <si>
    <t>25MB58670Y</t>
  </si>
  <si>
    <t>25MB49346S</t>
  </si>
  <si>
    <t>25ME98613A</t>
  </si>
  <si>
    <t>C91020DF</t>
  </si>
  <si>
    <t>25ME24393L</t>
  </si>
  <si>
    <t>25MF44506A</t>
  </si>
  <si>
    <t>25MF64240S</t>
  </si>
  <si>
    <t>25MG358800</t>
  </si>
  <si>
    <t>25MI44889L</t>
  </si>
  <si>
    <t>25MJ65391T</t>
  </si>
  <si>
    <t>25MN99155L</t>
  </si>
  <si>
    <t>25MD33559O</t>
  </si>
  <si>
    <t>25MN22713S</t>
  </si>
  <si>
    <t>25MO63770S</t>
  </si>
  <si>
    <t>25NC43391L</t>
  </si>
  <si>
    <t>25NE29623S</t>
  </si>
  <si>
    <t>25NG37774</t>
  </si>
  <si>
    <t>25NO20410A</t>
  </si>
  <si>
    <t>25NO65041S</t>
  </si>
  <si>
    <t>25OL53735A</t>
  </si>
  <si>
    <t>25SI65471S</t>
  </si>
  <si>
    <t>25SO21531A</t>
  </si>
  <si>
    <t>25SO43745A</t>
  </si>
  <si>
    <t>25TY86515S</t>
  </si>
  <si>
    <t>25TY55299S</t>
  </si>
  <si>
    <t>25VA65918E</t>
  </si>
  <si>
    <t>25ZE74552N</t>
  </si>
  <si>
    <t>25DU61343L</t>
  </si>
  <si>
    <t>25BE72359A</t>
  </si>
  <si>
    <t>25FU72667O</t>
  </si>
  <si>
    <t>25NY60035I</t>
  </si>
  <si>
    <t>25SL74327A</t>
  </si>
  <si>
    <t>25ST29654P</t>
  </si>
  <si>
    <t>25TY75866M</t>
  </si>
  <si>
    <t>25ZO30961E</t>
  </si>
  <si>
    <t>25KU75884P</t>
  </si>
  <si>
    <t>25BO82233S</t>
  </si>
  <si>
    <t>25DO66079S</t>
  </si>
  <si>
    <t>25HE24171L</t>
  </si>
  <si>
    <t>25KH32667K</t>
  </si>
  <si>
    <t>25MA58975A</t>
  </si>
  <si>
    <t>25MA911085</t>
  </si>
  <si>
    <t>25MG32853S</t>
  </si>
  <si>
    <t>25MN62003N</t>
  </si>
  <si>
    <t>25MO81659T</t>
  </si>
  <si>
    <t>Dip(Accountancy</t>
  </si>
  <si>
    <t>Provisionally Accepted</t>
  </si>
  <si>
    <t>25ND16415S</t>
  </si>
  <si>
    <t>25DR05917M</t>
  </si>
  <si>
    <t>25DU37833A</t>
  </si>
  <si>
    <t>25JO81395M</t>
  </si>
  <si>
    <t>25KI33644A</t>
  </si>
  <si>
    <t>25KI80681H</t>
  </si>
  <si>
    <t>25KL53457I</t>
  </si>
  <si>
    <t>25MA27842Y</t>
  </si>
  <si>
    <t>25MA65489L</t>
  </si>
  <si>
    <t>25M059731E</t>
  </si>
  <si>
    <t>motlogeloa_emihle</t>
  </si>
  <si>
    <t>25MR80940L</t>
  </si>
  <si>
    <t>25NC28728M</t>
  </si>
  <si>
    <t>25WO81118L</t>
  </si>
  <si>
    <t>25JO42049A</t>
  </si>
  <si>
    <t>yes</t>
  </si>
  <si>
    <t>25KO94129I</t>
  </si>
  <si>
    <t>25MA11772L</t>
  </si>
  <si>
    <t>25AL20725O</t>
  </si>
  <si>
    <t>25MH50195Y</t>
  </si>
  <si>
    <t>25GW10230T</t>
  </si>
  <si>
    <t>25MA12647L</t>
  </si>
  <si>
    <t>25HO23179N</t>
  </si>
  <si>
    <t>25HO11317L</t>
  </si>
  <si>
    <t>25MA10774I</t>
  </si>
  <si>
    <t>25TS02620V</t>
  </si>
  <si>
    <t>25GA04050A</t>
  </si>
  <si>
    <t>25GO25757A</t>
  </si>
  <si>
    <t>25MA05386S</t>
  </si>
  <si>
    <t>25DY06016S</t>
  </si>
  <si>
    <t>25ST05642L</t>
  </si>
  <si>
    <t>25MA05163L</t>
  </si>
  <si>
    <t>25MX06890L</t>
  </si>
  <si>
    <t>25MA15582A</t>
  </si>
  <si>
    <t>25MK16149U</t>
  </si>
  <si>
    <t>Dates</t>
  </si>
  <si>
    <t>Total No. of Applications Remaining</t>
  </si>
  <si>
    <t>Total Number of Applications</t>
  </si>
  <si>
    <r>
      <rPr>
        <b/>
        <sz val="10"/>
        <color theme="1"/>
        <rFont val="Calibri"/>
      </rPr>
      <t xml:space="preserve">Total No. Applied at </t>
    </r>
    <r>
      <rPr>
        <b/>
        <sz val="10"/>
        <color theme="1"/>
        <rFont val="Calibri"/>
      </rPr>
      <t>NMU</t>
    </r>
  </si>
  <si>
    <r>
      <rPr>
        <b/>
        <sz val="10"/>
        <color theme="1"/>
        <rFont val="Calibri"/>
      </rPr>
      <t xml:space="preserve">Total No. Applied at </t>
    </r>
    <r>
      <rPr>
        <b/>
        <sz val="10"/>
        <color theme="1"/>
        <rFont val="Calibri"/>
      </rPr>
      <t>UWC</t>
    </r>
  </si>
  <si>
    <r>
      <rPr>
        <b/>
        <sz val="10"/>
        <color theme="1"/>
        <rFont val="Calibri"/>
      </rPr>
      <t xml:space="preserve">Total No. Applied at </t>
    </r>
    <r>
      <rPr>
        <b/>
        <sz val="10"/>
        <color theme="1"/>
        <rFont val="Calibri"/>
      </rPr>
      <t>UJ</t>
    </r>
  </si>
  <si>
    <r>
      <rPr>
        <b/>
        <sz val="10"/>
        <color theme="1"/>
        <rFont val="Calibri"/>
      </rPr>
      <t xml:space="preserve">Total No. Applied at </t>
    </r>
    <r>
      <rPr>
        <b/>
        <sz val="10"/>
        <color theme="1"/>
        <rFont val="Calibri"/>
      </rPr>
      <t>CPUT</t>
    </r>
  </si>
  <si>
    <t xml:space="preserve">Total No. Applied for </t>
  </si>
  <si>
    <t>Daily Applications Captured</t>
  </si>
  <si>
    <t>Cumulative Applications Captured</t>
  </si>
  <si>
    <t>Total Number of App. Outstanding</t>
  </si>
  <si>
    <t>Applications captured</t>
  </si>
  <si>
    <t>Daily</t>
  </si>
  <si>
    <t>Cumulative</t>
  </si>
  <si>
    <t xml:space="preserve">Total </t>
  </si>
  <si>
    <t>some are self-applied</t>
  </si>
  <si>
    <t>still need to do 13 more at UJ</t>
  </si>
  <si>
    <t>TLs Missing on Uni Tab</t>
  </si>
  <si>
    <t>TLs Missing on HS Tab</t>
  </si>
  <si>
    <t>Present</t>
  </si>
  <si>
    <t>Missing</t>
  </si>
  <si>
    <t>Litsatsi Kalashe</t>
  </si>
  <si>
    <t>Aqeelah Jobson</t>
  </si>
  <si>
    <t>Lisakhanya Mateketa</t>
  </si>
  <si>
    <t>Yolanda Precious Mhlatuzana</t>
  </si>
  <si>
    <t>Mathematics Level 5</t>
  </si>
  <si>
    <t>NMU Course Accepted For</t>
  </si>
  <si>
    <t>Sifundile Ntshota</t>
  </si>
  <si>
    <t>Provisionally accepted</t>
  </si>
  <si>
    <t>Thimna Matiwane</t>
  </si>
  <si>
    <t>Hlengiwe Zimasa</t>
  </si>
  <si>
    <t>Cowan</t>
  </si>
  <si>
    <t>Lilitha Brukwe</t>
  </si>
  <si>
    <t xml:space="preserve">BCom (General Accounting) Extended
</t>
  </si>
  <si>
    <t xml:space="preserve"> Provisionally accepted </t>
  </si>
  <si>
    <t>Phumelela Adam</t>
  </si>
  <si>
    <t>Okuhle Ngcolomba</t>
  </si>
  <si>
    <t xml:space="preserve"> BCom (General Accounting)</t>
  </si>
  <si>
    <t>Lutho Nodada</t>
  </si>
  <si>
    <t xml:space="preserve"> Zintle Mpolongwana</t>
  </si>
  <si>
    <t>Sihlumile Morano</t>
  </si>
  <si>
    <t>BCom (Accounting Science: Eco &amp; Bus Mgt)</t>
  </si>
  <si>
    <t>Zintle Kembu</t>
  </si>
  <si>
    <t>UJ Course Accepted for</t>
  </si>
  <si>
    <t xml:space="preserve">Bachelor of Commerce in Accounting&amp;BCom in Economics and Econometrics </t>
  </si>
  <si>
    <t>Provisionally Selected</t>
  </si>
  <si>
    <t>Douglas Mbopa HS</t>
  </si>
  <si>
    <t>Bachelor of Commerce in Accounting&amp;BCom in Economics and Econometrics</t>
  </si>
  <si>
    <t>Anathi Tshaka</t>
  </si>
  <si>
    <t>BEng Tech in Mechanical Engineering&amp;Bachelor of Commerce in Accounting</t>
  </si>
  <si>
    <t>Owam Jongola</t>
  </si>
  <si>
    <t>Zipho Miti</t>
  </si>
  <si>
    <t>Diploma in Accountancy&amp;BCom in Business Management</t>
  </si>
  <si>
    <t>Vuyokazi Khazimla Sinuka</t>
  </si>
  <si>
    <t>Bachelor of Accounting &amp;BHS in Complementary Medicine</t>
  </si>
  <si>
    <t>Mathole Athandwa</t>
  </si>
  <si>
    <t>KwaMagxaki HS</t>
  </si>
  <si>
    <t>Oyama Jim</t>
  </si>
  <si>
    <t>Diploma in Accountancy&amp;Dip in Public Relations &amp; Communication</t>
  </si>
  <si>
    <t>Ondela Faith Ndzwaiba</t>
  </si>
  <si>
    <t>Nokulunga Bokuva</t>
  </si>
  <si>
    <t>Vulumzi HS</t>
  </si>
  <si>
    <t>Diploma in Accountancy&amp;Dip in Business Information Technology</t>
  </si>
  <si>
    <t>Khanyisa Tsekoa</t>
  </si>
  <si>
    <t>Inathi Mashiqana</t>
  </si>
  <si>
    <t>Liyema Harmanus</t>
  </si>
  <si>
    <t>Motherwell High</t>
  </si>
  <si>
    <t>Tango Nabe</t>
  </si>
  <si>
    <t>Oyena Nongolwana</t>
  </si>
  <si>
    <t>Thando Mtwesi</t>
  </si>
  <si>
    <t>Ntombodidi Madikane</t>
  </si>
  <si>
    <t>Angela Thimna Stali</t>
  </si>
  <si>
    <t xml:space="preserve">Anelisiwe Budaza </t>
  </si>
  <si>
    <t>Lukhanyo Peter</t>
  </si>
  <si>
    <t>Liyahluma Gxaweni</t>
  </si>
  <si>
    <t>Qhama Tshangana</t>
  </si>
  <si>
    <t>Zusakhe Mayekiso</t>
  </si>
  <si>
    <t>Zenande Gwavu</t>
  </si>
  <si>
    <t>Anele Rubusana</t>
  </si>
  <si>
    <t>Amanda Nqinana</t>
  </si>
  <si>
    <t>Lilitha Mgidi</t>
  </si>
  <si>
    <t>Thandokazi Ncede</t>
  </si>
  <si>
    <t>Lunathi Bifu</t>
  </si>
  <si>
    <t>Asekho Somdaka</t>
  </si>
  <si>
    <t>Anga Mvimbeni</t>
  </si>
  <si>
    <t>Sibahle Nelani</t>
  </si>
  <si>
    <t>Asivenathi Hani</t>
  </si>
  <si>
    <t>Nasima Ngqamfana</t>
  </si>
  <si>
    <t>Asive Gwavu</t>
  </si>
  <si>
    <t>Avela Vela</t>
  </si>
  <si>
    <t>Kwakhanya Mati</t>
  </si>
  <si>
    <t>Melissa Sesona Sesman</t>
  </si>
  <si>
    <t>Liyabona Hloyi</t>
  </si>
  <si>
    <t>Nontlantla Myaleni</t>
  </si>
  <si>
    <t>Oviweyo Ngoyi</t>
  </si>
  <si>
    <t>Lukhanye Bangilifa</t>
  </si>
  <si>
    <t>Anathi Maranjana</t>
  </si>
  <si>
    <t>Lilitha Twani</t>
  </si>
  <si>
    <t>Somilangaye Siyalana</t>
  </si>
  <si>
    <t>Simamkele Magwa</t>
  </si>
  <si>
    <t>Hlumelo Tokwe</t>
  </si>
  <si>
    <t>Zenande Khonza</t>
  </si>
  <si>
    <t>Silindokuhle Mwahla</t>
  </si>
  <si>
    <t>Hluma Stemele</t>
  </si>
  <si>
    <t>Bongolethu Gibe</t>
  </si>
  <si>
    <t>Sinoxolo Mbola</t>
  </si>
  <si>
    <t>Esonasipho Zondi</t>
  </si>
  <si>
    <t>Ababalwe Gonise</t>
  </si>
  <si>
    <t>Lethu Kalipa</t>
  </si>
  <si>
    <t>ST Thomas SS</t>
  </si>
  <si>
    <t>Likhona Rala</t>
  </si>
  <si>
    <t>Sizwe Junior Apleni</t>
  </si>
  <si>
    <t>Thulisa Dume</t>
  </si>
  <si>
    <t>Mkey code</t>
  </si>
  <si>
    <t>Mentors</t>
  </si>
  <si>
    <t>Reference</t>
  </si>
  <si>
    <t>Username</t>
  </si>
  <si>
    <t>Password</t>
  </si>
  <si>
    <t>Status</t>
  </si>
  <si>
    <t>Bursary ID</t>
  </si>
  <si>
    <t xml:space="preserve">Password </t>
  </si>
  <si>
    <t>Combinations</t>
  </si>
  <si>
    <t>1st Intake Study Packs</t>
  </si>
  <si>
    <t>1st &amp; 2nd Intake Study Packs</t>
  </si>
  <si>
    <t>TBP</t>
  </si>
  <si>
    <t>M,A,B,H</t>
  </si>
  <si>
    <t>M,A,H,L</t>
  </si>
  <si>
    <t>M,B,A,G</t>
  </si>
  <si>
    <t>M,L,B,H</t>
  </si>
  <si>
    <t>M,P,G,B</t>
  </si>
  <si>
    <t>M,P,H,A</t>
  </si>
  <si>
    <t>M,P,L,A</t>
  </si>
  <si>
    <t>M,P,L,B</t>
  </si>
  <si>
    <t>M,P,L,H</t>
  </si>
  <si>
    <t>ML,B,A,L</t>
  </si>
  <si>
    <t>ML,B,G</t>
  </si>
  <si>
    <t>ML,B,H,E</t>
  </si>
  <si>
    <t>ML,H,E</t>
  </si>
  <si>
    <t>ML,P,G,H</t>
  </si>
  <si>
    <t>TOTAL=34</t>
  </si>
  <si>
    <t>Name &amp; Suname</t>
  </si>
  <si>
    <t>Contact no.</t>
  </si>
  <si>
    <t>Universities Applied At</t>
  </si>
  <si>
    <t>Mcode</t>
  </si>
  <si>
    <t xml:space="preserve">Surname </t>
  </si>
  <si>
    <t>Last updated</t>
  </si>
  <si>
    <t>Paid</t>
  </si>
  <si>
    <t>NMU Fees</t>
  </si>
  <si>
    <t>Amount</t>
  </si>
  <si>
    <t>Amount2</t>
  </si>
  <si>
    <t>Student No.2</t>
  </si>
  <si>
    <t>Pin3</t>
  </si>
  <si>
    <t>Admission status4</t>
  </si>
  <si>
    <t xml:space="preserve">UP </t>
  </si>
  <si>
    <t>Amount3</t>
  </si>
  <si>
    <t>Student No</t>
  </si>
  <si>
    <t>Pin5</t>
  </si>
  <si>
    <t>Admission status6</t>
  </si>
  <si>
    <t>STELLENBOSCH</t>
  </si>
  <si>
    <t>Amount4</t>
  </si>
  <si>
    <t>Student No.7</t>
  </si>
  <si>
    <t>Pin8</t>
  </si>
  <si>
    <t>Admission Status9</t>
  </si>
  <si>
    <t>Amount5</t>
  </si>
  <si>
    <t>Student No.10</t>
  </si>
  <si>
    <t>Pin11</t>
  </si>
  <si>
    <t>Admission status12</t>
  </si>
  <si>
    <t>RHODES</t>
  </si>
  <si>
    <t>Amount6</t>
  </si>
  <si>
    <t>Student No.14</t>
  </si>
  <si>
    <t>Pin15</t>
  </si>
  <si>
    <t>Admission status16</t>
  </si>
  <si>
    <t/>
  </si>
  <si>
    <t>Dip (Sport Management)</t>
  </si>
  <si>
    <t>BNurs Ext</t>
  </si>
  <si>
    <t>HCert (IT) (User Support Services)</t>
  </si>
  <si>
    <t>Dip (Architectural Technology)</t>
  </si>
  <si>
    <t>BCom (General - Tourism) Extended</t>
  </si>
  <si>
    <t>Dip (Human Resource Management)</t>
  </si>
  <si>
    <t>BSc (Computer Science)</t>
  </si>
  <si>
    <t>BCom (General - Tourism)</t>
  </si>
  <si>
    <t>BEd SP &amp; FET (Humanities)</t>
  </si>
  <si>
    <t>BCom (Law)</t>
  </si>
  <si>
    <t>B (Environmental Health)</t>
  </si>
  <si>
    <t>Dip (Operations Management)</t>
  </si>
  <si>
    <t>Dip (Public Relations Management)</t>
  </si>
  <si>
    <t>BIT</t>
  </si>
  <si>
    <t>BNurs</t>
  </si>
  <si>
    <t>BCom (Accounting Science)</t>
  </si>
  <si>
    <t>BEd SP &amp; FET (Science)</t>
  </si>
  <si>
    <t>BSc (Geosciences:Geography&amp;Geology) Ext</t>
  </si>
  <si>
    <t>BCom (General - Business Management)</t>
  </si>
  <si>
    <t>BSc (Environmental Sciences) Ext</t>
  </si>
  <si>
    <t>Dip Mus (Curriculum 1)</t>
  </si>
  <si>
    <t>Dip (Economics) Extended Programme</t>
  </si>
  <si>
    <t>Dip (Marketing) Extended Programme</t>
  </si>
  <si>
    <t>Dip (Information Technology)</t>
  </si>
  <si>
    <t>BHSc (Medical Laboratory Science)</t>
  </si>
  <si>
    <t>Dip (Public Management)</t>
  </si>
  <si>
    <t>Dip (Tourism Management)</t>
  </si>
  <si>
    <t>BAdmin</t>
  </si>
  <si>
    <t>B (EMC)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</si>
</sst>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4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b/>
      <sz val="14"/>
      <color theme="1"/>
      <name val="Calibri"/>
    </font>
    <font>
      <sz val="14"/>
      <color theme="1"/>
      <name val="Calibri"/>
    </font>
    <font>
      <sz val="9"/>
      <color rgb="FF000000"/>
      <name val="&quot;Google Sans Mono&quot;"/>
    </font>
    <font>
      <b/>
      <i/>
      <sz val="12"/>
      <color rgb="FFE8E8E8"/>
      <name val="Calibri"/>
    </font>
    <font>
      <b/>
      <i/>
      <sz val="12"/>
      <color theme="1"/>
      <name val="Calibri"/>
    </font>
    <font>
      <sz val="10"/>
      <color rgb="FF000000"/>
      <name val="Calibri"/>
    </font>
    <font>
      <sz val="11"/>
      <color rgb="FF000000"/>
      <name val="Calibri"/>
    </font>
    <font>
      <sz val="10"/>
      <color rgb="FF000000"/>
      <name val="&quot;Aptos Narrow&quot;"/>
    </font>
    <font>
      <sz val="10"/>
      <color rgb="FF000000"/>
      <name val="Arial"/>
    </font>
    <font>
      <sz val="10"/>
      <color theme="1"/>
      <name val="Calibri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rgb="FF222222"/>
      <name val="Calibri"/>
    </font>
    <font>
      <sz val="11"/>
      <color rgb="FF202124"/>
      <name val="Calibri"/>
    </font>
    <font>
      <sz val="11"/>
      <color rgb="FF212529"/>
      <name val="Nunito Sans"/>
    </font>
    <font>
      <sz val="11"/>
      <color rgb="FF212529"/>
      <name val="Calibri"/>
    </font>
    <font>
      <sz val="11"/>
      <color rgb="FF212529"/>
      <name val="Arial"/>
    </font>
    <font>
      <b/>
      <sz val="12"/>
      <color theme="1"/>
      <name val="Calibri"/>
    </font>
    <font>
      <sz val="12"/>
      <color rgb="FF000000"/>
      <name val="Calibri"/>
    </font>
    <font>
      <sz val="7"/>
      <color theme="1"/>
      <name val="Calibri"/>
    </font>
    <font>
      <sz val="11"/>
      <color rgb="FF000000"/>
      <name val="Calibri"/>
      <scheme val="minor"/>
    </font>
    <font>
      <b/>
      <sz val="11"/>
      <color rgb="FF000000"/>
      <name val="Verdana"/>
    </font>
    <font>
      <sz val="11"/>
      <color rgb="FF333333"/>
      <name val="Open Sans"/>
    </font>
    <font>
      <sz val="11"/>
      <color rgb="FF222222"/>
      <name val="Arial"/>
    </font>
    <font>
      <sz val="11"/>
      <color rgb="FF000080"/>
      <name val="Calibri"/>
    </font>
    <font>
      <sz val="11"/>
      <color rgb="FF333333"/>
      <name val="Calibri"/>
    </font>
    <font>
      <sz val="11"/>
      <color rgb="FF222222"/>
      <name val="Calibri"/>
      <scheme val="minor"/>
    </font>
    <font>
      <sz val="9"/>
      <color rgb="FF515151"/>
      <name val="Arial"/>
    </font>
    <font>
      <sz val="12"/>
      <color theme="1"/>
      <name val="Calibri"/>
    </font>
    <font>
      <sz val="11"/>
      <color rgb="FF212529"/>
      <name val="&quot;Nunito Sans&quot;"/>
    </font>
    <font>
      <sz val="11"/>
      <color rgb="FF333333"/>
      <name val="Arial"/>
    </font>
    <font>
      <sz val="9"/>
      <color theme="1"/>
      <name val="Calibri"/>
    </font>
    <font>
      <sz val="9"/>
      <color rgb="FF000000"/>
      <name val="Montserrat"/>
    </font>
    <font>
      <b/>
      <sz val="10"/>
      <color theme="1"/>
      <name val="Calibri"/>
    </font>
    <font>
      <sz val="11"/>
      <color rgb="FF212529"/>
      <name val="Open Sans"/>
    </font>
    <font>
      <b/>
      <sz val="16"/>
      <color rgb="FF000000"/>
      <name val="Calibri"/>
    </font>
    <font>
      <b/>
      <sz val="12"/>
      <color rgb="FF000000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97132"/>
        <bgColor rgb="FFE97132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E69138"/>
        <bgColor rgb="FFE69138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8"/>
        <bgColor theme="8"/>
      </patternFill>
    </fill>
    <fill>
      <patternFill patternType="solid">
        <fgColor rgb="FF7030A0"/>
        <bgColor rgb="FF7030A0"/>
      </patternFill>
    </fill>
    <fill>
      <patternFill patternType="solid">
        <fgColor rgb="FF7F7F7F"/>
        <bgColor rgb="FF7F7F7F"/>
      </patternFill>
    </fill>
    <fill>
      <patternFill patternType="solid">
        <fgColor rgb="FF6C3250"/>
        <bgColor rgb="FF6C3250"/>
      </patternFill>
    </fill>
    <fill>
      <patternFill patternType="solid">
        <fgColor rgb="FFA8D08D"/>
        <bgColor rgb="FFA8D08D"/>
      </patternFill>
    </fill>
    <fill>
      <patternFill patternType="solid">
        <fgColor rgb="FF6D9EEB"/>
        <bgColor rgb="FF6D9EEB"/>
      </patternFill>
    </fill>
    <fill>
      <patternFill patternType="solid">
        <fgColor rgb="FFB7E1CD"/>
        <bgColor rgb="FFB7E1C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D9D9D9"/>
        <bgColor rgb="FFD9D9D9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DEE2E6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2" xfId="0" applyFont="1" applyBorder="1"/>
    <xf numFmtId="0" fontId="4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6" xfId="0" applyFont="1" applyBorder="1"/>
    <xf numFmtId="0" fontId="4" fillId="0" borderId="6" xfId="0" applyFont="1" applyBorder="1" applyAlignment="1">
      <alignment wrapText="1"/>
    </xf>
    <xf numFmtId="0" fontId="4" fillId="0" borderId="10" xfId="0" applyFont="1" applyBorder="1"/>
    <xf numFmtId="0" fontId="4" fillId="3" borderId="1" xfId="0" applyFont="1" applyFill="1" applyBorder="1"/>
    <xf numFmtId="0" fontId="4" fillId="0" borderId="4" xfId="0" applyFont="1" applyBorder="1"/>
    <xf numFmtId="0" fontId="4" fillId="4" borderId="1" xfId="0" applyFont="1" applyFill="1" applyBorder="1"/>
    <xf numFmtId="0" fontId="4" fillId="0" borderId="11" xfId="0" applyFont="1" applyBorder="1"/>
    <xf numFmtId="0" fontId="4" fillId="5" borderId="12" xfId="0" applyFont="1" applyFill="1" applyBorder="1"/>
    <xf numFmtId="0" fontId="4" fillId="0" borderId="13" xfId="0" applyFont="1" applyBorder="1"/>
    <xf numFmtId="0" fontId="4" fillId="0" borderId="13" xfId="0" applyFont="1" applyBorder="1" applyAlignment="1">
      <alignment wrapText="1"/>
    </xf>
    <xf numFmtId="0" fontId="4" fillId="5" borderId="1" xfId="0" applyFont="1" applyFill="1" applyBorder="1"/>
    <xf numFmtId="0" fontId="1" fillId="0" borderId="11" xfId="0" applyFont="1" applyBorder="1"/>
    <xf numFmtId="0" fontId="4" fillId="6" borderId="1" xfId="0" applyFont="1" applyFill="1" applyBorder="1"/>
    <xf numFmtId="0" fontId="5" fillId="0" borderId="6" xfId="0" applyFont="1" applyBorder="1"/>
    <xf numFmtId="0" fontId="4" fillId="7" borderId="1" xfId="0" applyFont="1" applyFill="1" applyBorder="1"/>
    <xf numFmtId="0" fontId="4" fillId="0" borderId="14" xfId="0" applyFont="1" applyBorder="1"/>
    <xf numFmtId="0" fontId="4" fillId="2" borderId="6" xfId="0" applyFont="1" applyFill="1" applyBorder="1"/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right"/>
    </xf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0" borderId="20" xfId="0" applyFont="1" applyBorder="1"/>
    <xf numFmtId="0" fontId="1" fillId="0" borderId="21" xfId="0" applyFont="1" applyBorder="1"/>
    <xf numFmtId="0" fontId="1" fillId="0" borderId="15" xfId="0" applyFont="1" applyBorder="1"/>
    <xf numFmtId="0" fontId="1" fillId="0" borderId="22" xfId="0" applyFont="1" applyBorder="1"/>
    <xf numFmtId="0" fontId="6" fillId="8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7" fillId="9" borderId="23" xfId="0" applyFont="1" applyFill="1" applyBorder="1"/>
    <xf numFmtId="0" fontId="1" fillId="9" borderId="23" xfId="0" applyFont="1" applyFill="1" applyBorder="1"/>
    <xf numFmtId="0" fontId="8" fillId="9" borderId="23" xfId="0" applyFont="1" applyFill="1" applyBorder="1"/>
    <xf numFmtId="0" fontId="8" fillId="0" borderId="0" xfId="0" applyFont="1"/>
    <xf numFmtId="0" fontId="6" fillId="0" borderId="6" xfId="0" applyFont="1" applyBorder="1" applyAlignment="1">
      <alignment horizontal="center" vertical="center"/>
    </xf>
    <xf numFmtId="0" fontId="4" fillId="10" borderId="6" xfId="0" applyFont="1" applyFill="1" applyBorder="1" applyAlignment="1">
      <alignment horizontal="center"/>
    </xf>
    <xf numFmtId="0" fontId="5" fillId="0" borderId="0" xfId="0" applyFont="1"/>
    <xf numFmtId="0" fontId="9" fillId="9" borderId="0" xfId="0" applyFont="1" applyFill="1" applyAlignment="1">
      <alignment horizontal="left"/>
    </xf>
    <xf numFmtId="0" fontId="10" fillId="11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6" fillId="12" borderId="6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17" fontId="6" fillId="12" borderId="6" xfId="0" applyNumberFormat="1" applyFont="1" applyFill="1" applyBorder="1" applyAlignment="1">
      <alignment horizontal="center" vertical="center"/>
    </xf>
    <xf numFmtId="0" fontId="6" fillId="12" borderId="23" xfId="0" applyFont="1" applyFill="1" applyBorder="1" applyAlignment="1">
      <alignment horizontal="center" vertical="center"/>
    </xf>
    <xf numFmtId="1" fontId="1" fillId="0" borderId="6" xfId="0" applyNumberFormat="1" applyFont="1" applyBorder="1" applyAlignment="1">
      <alignment horizontal="left"/>
    </xf>
    <xf numFmtId="0" fontId="1" fillId="9" borderId="6" xfId="0" applyFont="1" applyFill="1" applyBorder="1"/>
    <xf numFmtId="0" fontId="13" fillId="9" borderId="6" xfId="0" applyFont="1" applyFill="1" applyBorder="1"/>
    <xf numFmtId="0" fontId="1" fillId="0" borderId="6" xfId="0" applyFont="1" applyBorder="1" applyAlignment="1">
      <alignment horizontal="left"/>
    </xf>
    <xf numFmtId="0" fontId="13" fillId="0" borderId="0" xfId="0" applyFont="1"/>
    <xf numFmtId="0" fontId="13" fillId="0" borderId="6" xfId="0" applyFont="1" applyBorder="1"/>
    <xf numFmtId="0" fontId="1" fillId="9" borderId="6" xfId="0" applyFont="1" applyFill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3" fillId="9" borderId="6" xfId="0" applyFont="1" applyFill="1" applyBorder="1" applyAlignment="1">
      <alignment horizontal="left"/>
    </xf>
    <xf numFmtId="0" fontId="13" fillId="9" borderId="23" xfId="0" applyFont="1" applyFill="1" applyBorder="1"/>
    <xf numFmtId="0" fontId="1" fillId="0" borderId="0" xfId="0" applyFont="1" applyAlignment="1">
      <alignment horizontal="left"/>
    </xf>
    <xf numFmtId="0" fontId="13" fillId="0" borderId="6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6" xfId="0" applyNumberFormat="1" applyFont="1" applyBorder="1"/>
    <xf numFmtId="0" fontId="13" fillId="0" borderId="0" xfId="0" applyFont="1" applyAlignment="1">
      <alignment horizontal="left"/>
    </xf>
    <xf numFmtId="0" fontId="13" fillId="13" borderId="23" xfId="0" applyFont="1" applyFill="1" applyBorder="1"/>
    <xf numFmtId="0" fontId="1" fillId="0" borderId="6" xfId="0" applyFont="1" applyBorder="1" applyAlignment="1">
      <alignment wrapText="1"/>
    </xf>
    <xf numFmtId="0" fontId="20" fillId="0" borderId="6" xfId="0" applyFont="1" applyBorder="1" applyAlignment="1">
      <alignment horizontal="left"/>
    </xf>
    <xf numFmtId="0" fontId="20" fillId="9" borderId="6" xfId="0" applyFont="1" applyFill="1" applyBorder="1" applyAlignment="1">
      <alignment horizontal="left"/>
    </xf>
    <xf numFmtId="0" fontId="1" fillId="13" borderId="23" xfId="0" applyFont="1" applyFill="1" applyBorder="1"/>
    <xf numFmtId="0" fontId="1" fillId="0" borderId="6" xfId="0" applyFont="1" applyBorder="1" applyAlignment="1">
      <alignment horizontal="right"/>
    </xf>
    <xf numFmtId="165" fontId="1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9" borderId="24" xfId="0" applyFont="1" applyFill="1" applyBorder="1"/>
    <xf numFmtId="0" fontId="13" fillId="0" borderId="5" xfId="0" applyFont="1" applyBorder="1" applyAlignment="1">
      <alignment horizontal="right"/>
    </xf>
    <xf numFmtId="0" fontId="1" fillId="0" borderId="25" xfId="0" applyFont="1" applyBorder="1"/>
    <xf numFmtId="0" fontId="21" fillId="9" borderId="6" xfId="0" applyFont="1" applyFill="1" applyBorder="1" applyAlignment="1">
      <alignment horizontal="left" vertical="top"/>
    </xf>
    <xf numFmtId="0" fontId="13" fillId="0" borderId="0" xfId="0" applyFont="1" applyAlignment="1">
      <alignment vertical="top"/>
    </xf>
    <xf numFmtId="0" fontId="1" fillId="14" borderId="6" xfId="0" applyFont="1" applyFill="1" applyBorder="1"/>
    <xf numFmtId="0" fontId="1" fillId="14" borderId="6" xfId="0" applyFont="1" applyFill="1" applyBorder="1" applyAlignment="1">
      <alignment horizontal="center"/>
    </xf>
    <xf numFmtId="0" fontId="13" fillId="0" borderId="5" xfId="0" applyFont="1" applyBorder="1"/>
    <xf numFmtId="165" fontId="1" fillId="0" borderId="6" xfId="0" applyNumberFormat="1" applyFont="1" applyBorder="1"/>
    <xf numFmtId="0" fontId="1" fillId="9" borderId="0" xfId="0" applyFont="1" applyFill="1" applyAlignment="1">
      <alignment horizontal="left"/>
    </xf>
    <xf numFmtId="0" fontId="22" fillId="9" borderId="0" xfId="0" applyFont="1" applyFill="1" applyAlignment="1">
      <alignment horizontal="left"/>
    </xf>
    <xf numFmtId="0" fontId="1" fillId="0" borderId="23" xfId="0" applyFont="1" applyBorder="1"/>
    <xf numFmtId="0" fontId="13" fillId="9" borderId="0" xfId="0" applyFont="1" applyFill="1"/>
    <xf numFmtId="0" fontId="13" fillId="0" borderId="9" xfId="0" applyFont="1" applyBorder="1"/>
    <xf numFmtId="0" fontId="1" fillId="0" borderId="9" xfId="0" applyFont="1" applyBorder="1"/>
    <xf numFmtId="0" fontId="13" fillId="0" borderId="9" xfId="0" applyFont="1" applyBorder="1" applyAlignment="1">
      <alignment horizontal="left"/>
    </xf>
    <xf numFmtId="0" fontId="1" fillId="9" borderId="26" xfId="0" applyFont="1" applyFill="1" applyBorder="1"/>
    <xf numFmtId="0" fontId="13" fillId="0" borderId="25" xfId="0" applyFont="1" applyBorder="1"/>
    <xf numFmtId="0" fontId="1" fillId="0" borderId="25" xfId="0" applyFont="1" applyBorder="1" applyAlignment="1">
      <alignment horizontal="left"/>
    </xf>
    <xf numFmtId="0" fontId="1" fillId="9" borderId="27" xfId="0" applyFont="1" applyFill="1" applyBorder="1"/>
    <xf numFmtId="0" fontId="13" fillId="0" borderId="25" xfId="0" applyFont="1" applyBorder="1" applyAlignment="1">
      <alignment horizontal="left"/>
    </xf>
    <xf numFmtId="0" fontId="13" fillId="9" borderId="27" xfId="0" applyFont="1" applyFill="1" applyBorder="1" applyAlignment="1">
      <alignment horizontal="left"/>
    </xf>
    <xf numFmtId="0" fontId="13" fillId="9" borderId="27" xfId="0" applyFont="1" applyFill="1" applyBorder="1"/>
    <xf numFmtId="0" fontId="1" fillId="0" borderId="2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4" fontId="1" fillId="0" borderId="6" xfId="0" applyNumberFormat="1" applyFont="1" applyBorder="1"/>
    <xf numFmtId="0" fontId="13" fillId="9" borderId="24" xfId="0" applyFont="1" applyFill="1" applyBorder="1" applyAlignment="1">
      <alignment horizontal="left"/>
    </xf>
    <xf numFmtId="0" fontId="13" fillId="9" borderId="24" xfId="0" applyFont="1" applyFill="1" applyBorder="1"/>
    <xf numFmtId="0" fontId="1" fillId="9" borderId="27" xfId="0" applyFont="1" applyFill="1" applyBorder="1" applyAlignment="1">
      <alignment horizontal="left"/>
    </xf>
    <xf numFmtId="0" fontId="1" fillId="9" borderId="25" xfId="0" applyFont="1" applyFill="1" applyBorder="1"/>
    <xf numFmtId="0" fontId="1" fillId="0" borderId="25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0" fontId="1" fillId="0" borderId="27" xfId="0" applyFont="1" applyBorder="1" applyAlignment="1">
      <alignment horizontal="left"/>
    </xf>
    <xf numFmtId="0" fontId="13" fillId="0" borderId="27" xfId="0" applyFont="1" applyBorder="1"/>
    <xf numFmtId="0" fontId="1" fillId="0" borderId="23" xfId="0" applyFont="1" applyBorder="1" applyAlignment="1">
      <alignment horizontal="left"/>
    </xf>
    <xf numFmtId="165" fontId="1" fillId="0" borderId="25" xfId="0" applyNumberFormat="1" applyFont="1" applyBorder="1"/>
    <xf numFmtId="0" fontId="13" fillId="9" borderId="6" xfId="0" applyFont="1" applyFill="1" applyBorder="1" applyAlignment="1">
      <alignment wrapText="1"/>
    </xf>
    <xf numFmtId="0" fontId="23" fillId="0" borderId="6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2" borderId="23" xfId="0" applyFont="1" applyFill="1" applyBorder="1"/>
    <xf numFmtId="0" fontId="1" fillId="0" borderId="9" xfId="0" applyFont="1" applyBorder="1" applyAlignment="1">
      <alignment horizontal="center"/>
    </xf>
    <xf numFmtId="0" fontId="1" fillId="14" borderId="6" xfId="0" applyFont="1" applyFill="1" applyBorder="1" applyAlignment="1">
      <alignment horizontal="left"/>
    </xf>
    <xf numFmtId="0" fontId="1" fillId="15" borderId="6" xfId="0" applyFont="1" applyFill="1" applyBorder="1"/>
    <xf numFmtId="1" fontId="1" fillId="9" borderId="6" xfId="0" applyNumberFormat="1" applyFont="1" applyFill="1" applyBorder="1" applyAlignment="1">
      <alignment horizontal="left"/>
    </xf>
    <xf numFmtId="0" fontId="1" fillId="13" borderId="6" xfId="0" applyFont="1" applyFill="1" applyBorder="1"/>
    <xf numFmtId="0" fontId="1" fillId="2" borderId="6" xfId="0" applyFont="1" applyFill="1" applyBorder="1"/>
    <xf numFmtId="0" fontId="1" fillId="0" borderId="9" xfId="0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1" fillId="9" borderId="6" xfId="0" applyFont="1" applyFill="1" applyBorder="1" applyAlignment="1">
      <alignment horizontal="right"/>
    </xf>
    <xf numFmtId="0" fontId="6" fillId="16" borderId="6" xfId="0" applyFont="1" applyFill="1" applyBorder="1" applyAlignment="1">
      <alignment horizontal="left" vertical="center" wrapText="1"/>
    </xf>
    <xf numFmtId="0" fontId="6" fillId="17" borderId="6" xfId="0" applyFont="1" applyFill="1" applyBorder="1" applyAlignment="1">
      <alignment horizontal="left" vertical="center" wrapText="1"/>
    </xf>
    <xf numFmtId="0" fontId="6" fillId="18" borderId="6" xfId="0" applyFont="1" applyFill="1" applyBorder="1" applyAlignment="1">
      <alignment horizontal="left" vertical="center" wrapText="1"/>
    </xf>
    <xf numFmtId="0" fontId="6" fillId="19" borderId="6" xfId="0" applyFont="1" applyFill="1" applyBorder="1" applyAlignment="1">
      <alignment horizontal="left" vertical="center" wrapText="1"/>
    </xf>
    <xf numFmtId="0" fontId="6" fillId="20" borderId="6" xfId="0" applyFont="1" applyFill="1" applyBorder="1" applyAlignment="1">
      <alignment horizontal="left" vertical="center" wrapText="1"/>
    </xf>
    <xf numFmtId="0" fontId="6" fillId="21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2" borderId="6" xfId="0" applyFont="1" applyFill="1" applyBorder="1" applyAlignment="1">
      <alignment horizontal="left" vertical="center" wrapText="1"/>
    </xf>
    <xf numFmtId="0" fontId="24" fillId="23" borderId="6" xfId="0" applyFont="1" applyFill="1" applyBorder="1" applyAlignment="1">
      <alignment horizontal="left" vertical="center" wrapText="1"/>
    </xf>
    <xf numFmtId="0" fontId="4" fillId="23" borderId="6" xfId="0" applyFont="1" applyFill="1" applyBorder="1" applyAlignment="1">
      <alignment horizontal="left" vertical="center" wrapText="1"/>
    </xf>
    <xf numFmtId="0" fontId="6" fillId="23" borderId="6" xfId="0" applyFont="1" applyFill="1" applyBorder="1" applyAlignment="1">
      <alignment horizontal="left" vertical="center" wrapText="1"/>
    </xf>
    <xf numFmtId="0" fontId="4" fillId="24" borderId="6" xfId="0" applyFont="1" applyFill="1" applyBorder="1" applyAlignment="1">
      <alignment horizontal="left" vertical="center" wrapText="1"/>
    </xf>
    <xf numFmtId="0" fontId="4" fillId="25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18" borderId="6" xfId="0" applyFont="1" applyFill="1" applyBorder="1" applyAlignment="1">
      <alignment horizontal="center"/>
    </xf>
    <xf numFmtId="0" fontId="1" fillId="18" borderId="6" xfId="0" applyFont="1" applyFill="1" applyBorder="1"/>
    <xf numFmtId="0" fontId="1" fillId="19" borderId="6" xfId="0" applyFont="1" applyFill="1" applyBorder="1" applyAlignment="1">
      <alignment horizontal="center"/>
    </xf>
    <xf numFmtId="0" fontId="13" fillId="19" borderId="6" xfId="0" applyFont="1" applyFill="1" applyBorder="1" applyAlignment="1">
      <alignment horizontal="center"/>
    </xf>
    <xf numFmtId="0" fontId="1" fillId="19" borderId="6" xfId="0" applyFont="1" applyFill="1" applyBorder="1"/>
    <xf numFmtId="0" fontId="13" fillId="20" borderId="6" xfId="0" applyFont="1" applyFill="1" applyBorder="1"/>
    <xf numFmtId="0" fontId="1" fillId="20" borderId="6" xfId="0" applyFont="1" applyFill="1" applyBorder="1"/>
    <xf numFmtId="0" fontId="1" fillId="21" borderId="6" xfId="0" applyFont="1" applyFill="1" applyBorder="1"/>
    <xf numFmtId="0" fontId="13" fillId="21" borderId="6" xfId="0" applyFont="1" applyFill="1" applyBorder="1"/>
    <xf numFmtId="0" fontId="13" fillId="21" borderId="6" xfId="0" applyFont="1" applyFill="1" applyBorder="1" applyAlignment="1">
      <alignment horizontal="right"/>
    </xf>
    <xf numFmtId="0" fontId="1" fillId="22" borderId="6" xfId="0" applyFont="1" applyFill="1" applyBorder="1"/>
    <xf numFmtId="0" fontId="25" fillId="23" borderId="6" xfId="0" applyFont="1" applyFill="1" applyBorder="1"/>
    <xf numFmtId="0" fontId="1" fillId="23" borderId="6" xfId="0" applyFont="1" applyFill="1" applyBorder="1"/>
    <xf numFmtId="0" fontId="1" fillId="24" borderId="6" xfId="0" applyFont="1" applyFill="1" applyBorder="1"/>
    <xf numFmtId="0" fontId="1" fillId="25" borderId="6" xfId="0" applyFont="1" applyFill="1" applyBorder="1"/>
    <xf numFmtId="0" fontId="1" fillId="9" borderId="23" xfId="0" applyFont="1" applyFill="1" applyBorder="1" applyAlignment="1">
      <alignment wrapText="1"/>
    </xf>
    <xf numFmtId="0" fontId="13" fillId="20" borderId="6" xfId="0" applyFont="1" applyFill="1" applyBorder="1" applyAlignment="1">
      <alignment horizontal="right"/>
    </xf>
    <xf numFmtId="0" fontId="1" fillId="22" borderId="6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6" fillId="19" borderId="6" xfId="0" applyFont="1" applyFill="1" applyBorder="1"/>
    <xf numFmtId="0" fontId="26" fillId="20" borderId="6" xfId="0" applyFont="1" applyFill="1" applyBorder="1"/>
    <xf numFmtId="0" fontId="26" fillId="21" borderId="6" xfId="0" applyFont="1" applyFill="1" applyBorder="1"/>
    <xf numFmtId="0" fontId="26" fillId="2" borderId="6" xfId="0" applyFont="1" applyFill="1" applyBorder="1"/>
    <xf numFmtId="0" fontId="26" fillId="22" borderId="6" xfId="0" applyFont="1" applyFill="1" applyBorder="1"/>
    <xf numFmtId="0" fontId="26" fillId="22" borderId="6" xfId="0" applyFont="1" applyFill="1" applyBorder="1" applyAlignment="1">
      <alignment wrapText="1"/>
    </xf>
    <xf numFmtId="0" fontId="26" fillId="23" borderId="6" xfId="0" applyFont="1" applyFill="1" applyBorder="1"/>
    <xf numFmtId="0" fontId="26" fillId="24" borderId="6" xfId="0" applyFont="1" applyFill="1" applyBorder="1"/>
    <xf numFmtId="0" fontId="26" fillId="25" borderId="6" xfId="0" applyFont="1" applyFill="1" applyBorder="1"/>
    <xf numFmtId="0" fontId="27" fillId="19" borderId="6" xfId="0" applyFont="1" applyFill="1" applyBorder="1" applyAlignment="1">
      <alignment horizontal="center"/>
    </xf>
    <xf numFmtId="0" fontId="28" fillId="19" borderId="6" xfId="0" applyFont="1" applyFill="1" applyBorder="1" applyAlignment="1">
      <alignment horizontal="center"/>
    </xf>
    <xf numFmtId="0" fontId="1" fillId="21" borderId="6" xfId="0" applyFont="1" applyFill="1" applyBorder="1" applyAlignment="1">
      <alignment horizontal="right"/>
    </xf>
    <xf numFmtId="0" fontId="13" fillId="19" borderId="6" xfId="0" applyFont="1" applyFill="1" applyBorder="1" applyAlignment="1">
      <alignment horizontal="left"/>
    </xf>
    <xf numFmtId="0" fontId="1" fillId="20" borderId="6" xfId="0" applyFont="1" applyFill="1" applyBorder="1" applyAlignment="1">
      <alignment wrapText="1"/>
    </xf>
    <xf numFmtId="0" fontId="1" fillId="21" borderId="6" xfId="0" applyFont="1" applyFill="1" applyBorder="1" applyAlignment="1">
      <alignment horizontal="center"/>
    </xf>
    <xf numFmtId="0" fontId="1" fillId="19" borderId="6" xfId="0" applyFont="1" applyFill="1" applyBorder="1" applyAlignment="1">
      <alignment horizontal="left"/>
    </xf>
    <xf numFmtId="0" fontId="19" fillId="20" borderId="6" xfId="0" applyFont="1" applyFill="1" applyBorder="1"/>
    <xf numFmtId="0" fontId="19" fillId="19" borderId="6" xfId="0" applyFont="1" applyFill="1" applyBorder="1" applyAlignment="1">
      <alignment horizontal="center"/>
    </xf>
    <xf numFmtId="0" fontId="19" fillId="19" borderId="6" xfId="0" applyFont="1" applyFill="1" applyBorder="1"/>
    <xf numFmtId="0" fontId="1" fillId="23" borderId="6" xfId="0" applyFont="1" applyFill="1" applyBorder="1" applyAlignment="1">
      <alignment horizontal="right"/>
    </xf>
    <xf numFmtId="0" fontId="13" fillId="21" borderId="6" xfId="0" applyFont="1" applyFill="1" applyBorder="1" applyAlignment="1">
      <alignment horizontal="center"/>
    </xf>
    <xf numFmtId="0" fontId="1" fillId="23" borderId="6" xfId="0" applyFont="1" applyFill="1" applyBorder="1" applyAlignment="1">
      <alignment wrapText="1"/>
    </xf>
    <xf numFmtId="0" fontId="1" fillId="24" borderId="6" xfId="0" applyFont="1" applyFill="1" applyBorder="1" applyAlignment="1">
      <alignment wrapText="1"/>
    </xf>
    <xf numFmtId="0" fontId="1" fillId="25" borderId="6" xfId="0" applyFont="1" applyFill="1" applyBorder="1" applyAlignment="1">
      <alignment wrapText="1"/>
    </xf>
    <xf numFmtId="0" fontId="1" fillId="20" borderId="6" xfId="0" applyFont="1" applyFill="1" applyBorder="1" applyAlignment="1">
      <alignment horizontal="right"/>
    </xf>
    <xf numFmtId="0" fontId="19" fillId="2" borderId="6" xfId="0" applyFont="1" applyFill="1" applyBorder="1"/>
    <xf numFmtId="0" fontId="1" fillId="23" borderId="6" xfId="0" quotePrefix="1" applyFont="1" applyFill="1" applyBorder="1" applyAlignment="1">
      <alignment horizontal="right" wrapText="1"/>
    </xf>
    <xf numFmtId="0" fontId="1" fillId="20" borderId="6" xfId="0" applyFont="1" applyFill="1" applyBorder="1" applyAlignment="1">
      <alignment horizontal="left"/>
    </xf>
    <xf numFmtId="0" fontId="13" fillId="21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2" borderId="6" xfId="0" applyFont="1" applyFill="1" applyBorder="1" applyAlignment="1">
      <alignment horizontal="left"/>
    </xf>
    <xf numFmtId="0" fontId="1" fillId="22" borderId="6" xfId="0" applyFont="1" applyFill="1" applyBorder="1" applyAlignment="1">
      <alignment horizontal="left" wrapText="1"/>
    </xf>
    <xf numFmtId="0" fontId="13" fillId="23" borderId="6" xfId="0" applyFont="1" applyFill="1" applyBorder="1" applyAlignment="1">
      <alignment horizontal="left"/>
    </xf>
    <xf numFmtId="0" fontId="1" fillId="23" borderId="6" xfId="0" applyFont="1" applyFill="1" applyBorder="1" applyAlignment="1">
      <alignment horizontal="left"/>
    </xf>
    <xf numFmtId="0" fontId="1" fillId="24" borderId="6" xfId="0" applyFont="1" applyFill="1" applyBorder="1" applyAlignment="1">
      <alignment horizontal="left"/>
    </xf>
    <xf numFmtId="0" fontId="1" fillId="25" borderId="6" xfId="0" applyFont="1" applyFill="1" applyBorder="1" applyAlignment="1">
      <alignment horizontal="left"/>
    </xf>
    <xf numFmtId="0" fontId="1" fillId="21" borderId="6" xfId="0" applyFont="1" applyFill="1" applyBorder="1" applyAlignment="1">
      <alignment horizontal="left"/>
    </xf>
    <xf numFmtId="0" fontId="13" fillId="23" borderId="6" xfId="0" applyFont="1" applyFill="1" applyBorder="1"/>
    <xf numFmtId="0" fontId="1" fillId="23" borderId="6" xfId="0" quotePrefix="1" applyFont="1" applyFill="1" applyBorder="1" applyAlignment="1">
      <alignment horizontal="right"/>
    </xf>
    <xf numFmtId="0" fontId="19" fillId="19" borderId="6" xfId="0" applyFont="1" applyFill="1" applyBorder="1" applyAlignment="1">
      <alignment horizontal="left"/>
    </xf>
    <xf numFmtId="0" fontId="13" fillId="20" borderId="6" xfId="0" applyFont="1" applyFill="1" applyBorder="1" applyAlignment="1">
      <alignment horizontal="left"/>
    </xf>
    <xf numFmtId="0" fontId="13" fillId="2" borderId="6" xfId="0" applyFont="1" applyFill="1" applyBorder="1"/>
    <xf numFmtId="0" fontId="13" fillId="19" borderId="6" xfId="0" applyFont="1" applyFill="1" applyBorder="1" applyAlignment="1">
      <alignment wrapText="1"/>
    </xf>
    <xf numFmtId="0" fontId="18" fillId="2" borderId="6" xfId="0" applyFont="1" applyFill="1" applyBorder="1"/>
    <xf numFmtId="0" fontId="1" fillId="24" borderId="6" xfId="0" quotePrefix="1" applyFont="1" applyFill="1" applyBorder="1"/>
    <xf numFmtId="0" fontId="29" fillId="21" borderId="6" xfId="0" applyFont="1" applyFill="1" applyBorder="1" applyAlignment="1">
      <alignment horizontal="left"/>
    </xf>
    <xf numFmtId="0" fontId="30" fillId="21" borderId="6" xfId="0" applyFont="1" applyFill="1" applyBorder="1"/>
    <xf numFmtId="0" fontId="19" fillId="21" borderId="6" xfId="0" applyFont="1" applyFill="1" applyBorder="1" applyAlignment="1">
      <alignment horizontal="right"/>
    </xf>
    <xf numFmtId="0" fontId="13" fillId="2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0" borderId="6" xfId="0" applyFont="1" applyFill="1" applyBorder="1" applyAlignment="1">
      <alignment horizontal="left" wrapText="1"/>
    </xf>
    <xf numFmtId="0" fontId="1" fillId="20" borderId="5" xfId="0" applyFont="1" applyFill="1" applyBorder="1" applyAlignment="1">
      <alignment horizontal="right"/>
    </xf>
    <xf numFmtId="0" fontId="1" fillId="20" borderId="25" xfId="0" applyFont="1" applyFill="1" applyBorder="1" applyAlignment="1">
      <alignment horizontal="right"/>
    </xf>
    <xf numFmtId="0" fontId="31" fillId="19" borderId="6" xfId="0" applyFont="1" applyFill="1" applyBorder="1"/>
    <xf numFmtId="0" fontId="26" fillId="0" borderId="0" xfId="0" applyFont="1"/>
    <xf numFmtId="0" fontId="29" fillId="21" borderId="6" xfId="0" applyFont="1" applyFill="1" applyBorder="1" applyAlignment="1">
      <alignment horizontal="left" vertical="top"/>
    </xf>
    <xf numFmtId="0" fontId="32" fillId="21" borderId="6" xfId="0" applyFont="1" applyFill="1" applyBorder="1" applyAlignment="1">
      <alignment horizontal="left"/>
    </xf>
    <xf numFmtId="0" fontId="33" fillId="20" borderId="6" xfId="0" applyFont="1" applyFill="1" applyBorder="1"/>
    <xf numFmtId="0" fontId="1" fillId="20" borderId="24" xfId="0" applyFont="1" applyFill="1" applyBorder="1" applyAlignment="1">
      <alignment horizontal="right"/>
    </xf>
    <xf numFmtId="0" fontId="32" fillId="21" borderId="6" xfId="0" applyFont="1" applyFill="1" applyBorder="1" applyAlignment="1">
      <alignment horizontal="left" vertical="top"/>
    </xf>
    <xf numFmtId="0" fontId="1" fillId="23" borderId="6" xfId="0" applyFont="1" applyFill="1" applyBorder="1" applyAlignment="1">
      <alignment horizontal="right" wrapText="1"/>
    </xf>
    <xf numFmtId="0" fontId="34" fillId="23" borderId="6" xfId="0" applyFont="1" applyFill="1" applyBorder="1" applyAlignment="1">
      <alignment horizontal="left"/>
    </xf>
    <xf numFmtId="0" fontId="13" fillId="21" borderId="6" xfId="0" applyFont="1" applyFill="1" applyBorder="1" applyAlignment="1">
      <alignment horizontal="left" vertical="top"/>
    </xf>
    <xf numFmtId="0" fontId="35" fillId="23" borderId="6" xfId="0" applyFont="1" applyFill="1" applyBorder="1"/>
    <xf numFmtId="0" fontId="36" fillId="18" borderId="0" xfId="0" applyFont="1" applyFill="1" applyAlignment="1">
      <alignment horizontal="left"/>
    </xf>
    <xf numFmtId="0" fontId="16" fillId="22" borderId="6" xfId="0" applyFont="1" applyFill="1" applyBorder="1"/>
    <xf numFmtId="0" fontId="16" fillId="22" borderId="6" xfId="0" applyFont="1" applyFill="1" applyBorder="1" applyAlignment="1">
      <alignment wrapText="1"/>
    </xf>
    <xf numFmtId="0" fontId="16" fillId="23" borderId="6" xfId="0" applyFont="1" applyFill="1" applyBorder="1"/>
    <xf numFmtId="0" fontId="1" fillId="22" borderId="6" xfId="0" applyFont="1" applyFill="1" applyBorder="1" applyAlignment="1">
      <alignment horizontal="center"/>
    </xf>
    <xf numFmtId="0" fontId="37" fillId="21" borderId="6" xfId="0" applyFont="1" applyFill="1" applyBorder="1" applyAlignment="1">
      <alignment horizontal="left"/>
    </xf>
    <xf numFmtId="0" fontId="35" fillId="2" borderId="6" xfId="0" applyFont="1" applyFill="1" applyBorder="1"/>
    <xf numFmtId="0" fontId="5" fillId="21" borderId="0" xfId="0" applyFont="1" applyFill="1"/>
    <xf numFmtId="0" fontId="5" fillId="26" borderId="0" xfId="0" applyFont="1" applyFill="1"/>
    <xf numFmtId="0" fontId="16" fillId="20" borderId="6" xfId="0" applyFont="1" applyFill="1" applyBorder="1"/>
    <xf numFmtId="0" fontId="38" fillId="21" borderId="6" xfId="0" applyFont="1" applyFill="1" applyBorder="1"/>
    <xf numFmtId="0" fontId="16" fillId="21" borderId="6" xfId="0" applyFont="1" applyFill="1" applyBorder="1"/>
    <xf numFmtId="0" fontId="39" fillId="21" borderId="6" xfId="0" applyFont="1" applyFill="1" applyBorder="1" applyAlignment="1">
      <alignment horizontal="left"/>
    </xf>
    <xf numFmtId="0" fontId="26" fillId="13" borderId="23" xfId="0" applyFont="1" applyFill="1" applyBorder="1"/>
    <xf numFmtId="49" fontId="1" fillId="18" borderId="6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20" borderId="5" xfId="0" applyFont="1" applyFill="1" applyBorder="1"/>
    <xf numFmtId="0" fontId="1" fillId="26" borderId="5" xfId="0" applyFont="1" applyFill="1" applyBorder="1"/>
    <xf numFmtId="0" fontId="26" fillId="0" borderId="5" xfId="0" applyFont="1" applyBorder="1"/>
    <xf numFmtId="0" fontId="35" fillId="0" borderId="5" xfId="0" applyFont="1" applyBorder="1"/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1" fillId="26" borderId="6" xfId="0" applyFont="1" applyFill="1" applyBorder="1"/>
    <xf numFmtId="0" fontId="26" fillId="0" borderId="6" xfId="0" applyFont="1" applyBorder="1"/>
    <xf numFmtId="0" fontId="35" fillId="0" borderId="6" xfId="0" applyFont="1" applyBorder="1"/>
    <xf numFmtId="0" fontId="1" fillId="27" borderId="6" xfId="0" applyFont="1" applyFill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0" borderId="6" xfId="0" applyFont="1" applyBorder="1" applyAlignment="1">
      <alignment horizontal="left"/>
    </xf>
    <xf numFmtId="0" fontId="40" fillId="0" borderId="0" xfId="0" applyFont="1" applyAlignment="1">
      <alignment horizontal="center" vertical="center" wrapText="1"/>
    </xf>
    <xf numFmtId="0" fontId="16" fillId="0" borderId="0" xfId="0" applyFont="1"/>
    <xf numFmtId="0" fontId="40" fillId="0" borderId="0" xfId="0" applyFont="1" applyAlignment="1">
      <alignment horizontal="center"/>
    </xf>
    <xf numFmtId="14" fontId="16" fillId="0" borderId="0" xfId="0" applyNumberFormat="1" applyFont="1"/>
    <xf numFmtId="0" fontId="16" fillId="0" borderId="0" xfId="0" applyFont="1" applyAlignment="1">
      <alignment horizontal="center"/>
    </xf>
    <xf numFmtId="0" fontId="16" fillId="13" borderId="23" xfId="0" applyFont="1" applyFill="1" applyBorder="1"/>
    <xf numFmtId="0" fontId="16" fillId="13" borderId="23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left" vertical="center"/>
    </xf>
    <xf numFmtId="0" fontId="6" fillId="16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6" fillId="16" borderId="6" xfId="0" applyFont="1" applyFill="1" applyBorder="1" applyAlignment="1">
      <alignment horizontal="left"/>
    </xf>
    <xf numFmtId="0" fontId="6" fillId="10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35" fillId="0" borderId="6" xfId="0" applyFont="1" applyBorder="1" applyAlignment="1">
      <alignment horizontal="left"/>
    </xf>
    <xf numFmtId="0" fontId="25" fillId="0" borderId="6" xfId="0" applyFont="1" applyBorder="1"/>
    <xf numFmtId="0" fontId="1" fillId="28" borderId="6" xfId="0" applyFont="1" applyFill="1" applyBorder="1"/>
    <xf numFmtId="0" fontId="13" fillId="29" borderId="6" xfId="0" applyFont="1" applyFill="1" applyBorder="1" applyAlignment="1">
      <alignment horizontal="left"/>
    </xf>
    <xf numFmtId="0" fontId="1" fillId="29" borderId="6" xfId="0" applyFont="1" applyFill="1" applyBorder="1"/>
    <xf numFmtId="0" fontId="13" fillId="2" borderId="6" xfId="0" applyFont="1" applyFill="1" applyBorder="1" applyAlignment="1">
      <alignment horizontal="left"/>
    </xf>
    <xf numFmtId="0" fontId="13" fillId="30" borderId="6" xfId="0" applyFont="1" applyFill="1" applyBorder="1" applyAlignment="1">
      <alignment horizontal="left"/>
    </xf>
    <xf numFmtId="0" fontId="1" fillId="30" borderId="6" xfId="0" applyFont="1" applyFill="1" applyBorder="1"/>
    <xf numFmtId="0" fontId="22" fillId="9" borderId="6" xfId="0" applyFont="1" applyFill="1" applyBorder="1"/>
    <xf numFmtId="0" fontId="41" fillId="9" borderId="23" xfId="0" applyFont="1" applyFill="1" applyBorder="1" applyAlignment="1">
      <alignment vertical="top"/>
    </xf>
    <xf numFmtId="0" fontId="41" fillId="9" borderId="23" xfId="0" applyFont="1" applyFill="1" applyBorder="1"/>
    <xf numFmtId="0" fontId="13" fillId="14" borderId="6" xfId="0" applyFont="1" applyFill="1" applyBorder="1" applyAlignment="1">
      <alignment horizontal="left"/>
    </xf>
    <xf numFmtId="0" fontId="1" fillId="14" borderId="24" xfId="0" applyFont="1" applyFill="1" applyBorder="1"/>
    <xf numFmtId="0" fontId="13" fillId="13" borderId="6" xfId="0" applyFont="1" applyFill="1" applyBorder="1"/>
    <xf numFmtId="0" fontId="13" fillId="14" borderId="6" xfId="0" applyFont="1" applyFill="1" applyBorder="1"/>
    <xf numFmtId="0" fontId="22" fillId="9" borderId="6" xfId="0" applyFont="1" applyFill="1" applyBorder="1" applyAlignment="1">
      <alignment vertical="top"/>
    </xf>
    <xf numFmtId="0" fontId="13" fillId="0" borderId="6" xfId="0" applyFont="1" applyBorder="1" applyAlignment="1">
      <alignment horizontal="left" wrapText="1"/>
    </xf>
    <xf numFmtId="0" fontId="1" fillId="28" borderId="6" xfId="0" applyFont="1" applyFill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15" borderId="6" xfId="0" applyFont="1" applyFill="1" applyBorder="1" applyAlignment="1">
      <alignment wrapText="1"/>
    </xf>
    <xf numFmtId="0" fontId="1" fillId="29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0" borderId="6" xfId="0" applyFont="1" applyFill="1" applyBorder="1" applyAlignment="1">
      <alignment wrapText="1"/>
    </xf>
    <xf numFmtId="0" fontId="1" fillId="0" borderId="6" xfId="0" applyFont="1" applyBorder="1" applyAlignment="1">
      <alignment vertical="top"/>
    </xf>
    <xf numFmtId="0" fontId="13" fillId="9" borderId="23" xfId="0" applyFont="1" applyFill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0" fontId="13" fillId="28" borderId="6" xfId="0" applyFont="1" applyFill="1" applyBorder="1" applyAlignment="1">
      <alignment horizontal="left"/>
    </xf>
    <xf numFmtId="0" fontId="13" fillId="13" borderId="6" xfId="0" applyFont="1" applyFill="1" applyBorder="1" applyAlignment="1">
      <alignment horizontal="left"/>
    </xf>
    <xf numFmtId="0" fontId="1" fillId="13" borderId="6" xfId="0" applyFont="1" applyFill="1" applyBorder="1" applyAlignment="1">
      <alignment horizontal="left"/>
    </xf>
    <xf numFmtId="0" fontId="13" fillId="15" borderId="6" xfId="0" applyFont="1" applyFill="1" applyBorder="1" applyAlignment="1">
      <alignment horizontal="left"/>
    </xf>
    <xf numFmtId="0" fontId="1" fillId="8" borderId="6" xfId="0" applyFont="1" applyFill="1" applyBorder="1"/>
    <xf numFmtId="0" fontId="13" fillId="10" borderId="6" xfId="0" applyFont="1" applyFill="1" applyBorder="1" applyAlignment="1">
      <alignment horizontal="left"/>
    </xf>
    <xf numFmtId="0" fontId="1" fillId="10" borderId="6" xfId="0" applyFont="1" applyFill="1" applyBorder="1"/>
    <xf numFmtId="0" fontId="1" fillId="10" borderId="6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1" fillId="15" borderId="23" xfId="0" applyFont="1" applyFill="1" applyBorder="1"/>
    <xf numFmtId="0" fontId="1" fillId="29" borderId="23" xfId="0" applyFont="1" applyFill="1" applyBorder="1"/>
    <xf numFmtId="0" fontId="1" fillId="30" borderId="23" xfId="0" applyFont="1" applyFill="1" applyBorder="1"/>
    <xf numFmtId="0" fontId="42" fillId="31" borderId="6" xfId="0" applyFont="1" applyFill="1" applyBorder="1"/>
    <xf numFmtId="0" fontId="42" fillId="31" borderId="26" xfId="0" applyFont="1" applyFill="1" applyBorder="1"/>
    <xf numFmtId="0" fontId="13" fillId="0" borderId="25" xfId="0" applyFont="1" applyBorder="1" applyAlignment="1">
      <alignment horizontal="right"/>
    </xf>
    <xf numFmtId="0" fontId="43" fillId="31" borderId="24" xfId="0" applyFont="1" applyFill="1" applyBorder="1"/>
    <xf numFmtId="0" fontId="43" fillId="31" borderId="27" xfId="0" applyFont="1" applyFill="1" applyBorder="1" applyAlignment="1">
      <alignment horizontal="right"/>
    </xf>
    <xf numFmtId="0" fontId="4" fillId="0" borderId="29" xfId="0" applyFont="1" applyBorder="1"/>
    <xf numFmtId="0" fontId="34" fillId="0" borderId="0" xfId="0" applyFont="1" applyAlignment="1">
      <alignment wrapText="1"/>
    </xf>
    <xf numFmtId="0" fontId="2" fillId="0" borderId="3" xfId="0" applyFont="1" applyBorder="1" applyAlignment="1">
      <alignment horizontal="right"/>
    </xf>
    <xf numFmtId="0" fontId="3" fillId="0" borderId="4" xfId="0" applyFont="1" applyBorder="1"/>
    <xf numFmtId="0" fontId="4" fillId="0" borderId="7" xfId="0" applyFont="1" applyBorder="1" applyAlignment="1">
      <alignment horizontal="right"/>
    </xf>
    <xf numFmtId="0" fontId="3" fillId="0" borderId="8" xfId="0" applyFont="1" applyBorder="1"/>
    <xf numFmtId="0" fontId="3" fillId="0" borderId="9" xfId="0" applyFont="1" applyBorder="1"/>
    <xf numFmtId="0" fontId="40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Dashboard!$B$88:$B$132</c:f>
              <c:strCache>
                <c:ptCount val="45"/>
                <c:pt idx="0">
                  <c:v>Chubekile SSS</c:v>
                </c:pt>
                <c:pt idx="1">
                  <c:v>Cingani HS</c:v>
                </c:pt>
                <c:pt idx="2">
                  <c:v>Coselelani HS</c:v>
                </c:pt>
                <c:pt idx="3">
                  <c:v>Cowan HS</c:v>
                </c:pt>
                <c:pt idx="4">
                  <c:v>Douglas Mbopa</c:v>
                </c:pt>
                <c:pt idx="5">
                  <c:v>EZ Kabane</c:v>
                </c:pt>
                <c:pt idx="6">
                  <c:v>Ithembelihle CS</c:v>
                </c:pt>
                <c:pt idx="7">
                  <c:v>James Jolobe SSS</c:v>
                </c:pt>
                <c:pt idx="8">
                  <c:v>Jeffrey's Bay CHS</c:v>
                </c:pt>
                <c:pt idx="9">
                  <c:v>Khanyisa</c:v>
                </c:pt>
                <c:pt idx="10">
                  <c:v>Khumbulani HS</c:v>
                </c:pt>
                <c:pt idx="11">
                  <c:v>Kwa Magxaki HS</c:v>
                </c:pt>
                <c:pt idx="12">
                  <c:v>Kwazakhele HS</c:v>
                </c:pt>
                <c:pt idx="13">
                  <c:v>Khwezi Lomso CS</c:v>
                </c:pt>
                <c:pt idx="14">
                  <c:v>Loyiso SS</c:v>
                </c:pt>
                <c:pt idx="15">
                  <c:v>Lungisa HS</c:v>
                </c:pt>
                <c:pt idx="16">
                  <c:v>Lungiso HS</c:v>
                </c:pt>
                <c:pt idx="17">
                  <c:v>Masibambane HS</c:v>
                </c:pt>
                <c:pt idx="18">
                  <c:v>Masiphathisane SS</c:v>
                </c:pt>
                <c:pt idx="19">
                  <c:v>Mfesane SSS</c:v>
                </c:pt>
                <c:pt idx="20">
                  <c:v>Motherwell HS</c:v>
                </c:pt>
                <c:pt idx="21">
                  <c:v>Ndyebo SS</c:v>
                </c:pt>
                <c:pt idx="22">
                  <c:v>Mzontsundu </c:v>
                </c:pt>
                <c:pt idx="23">
                  <c:v>Ncedo SSS</c:v>
                </c:pt>
                <c:pt idx="24">
                  <c:v>Ndzondelelo</c:v>
                </c:pt>
                <c:pt idx="25">
                  <c:v>Newell HS</c:v>
                </c:pt>
                <c:pt idx="26">
                  <c:v>Phakamisa SSS</c:v>
                </c:pt>
                <c:pt idx="27">
                  <c:v>Pearson HS</c:v>
                </c:pt>
                <c:pt idx="28">
                  <c:v>Qaphelani HS</c:v>
                </c:pt>
                <c:pt idx="29">
                  <c:v>Qhayiyalethu FET</c:v>
                </c:pt>
                <c:pt idx="30">
                  <c:v>Rocklands IS</c:v>
                </c:pt>
                <c:pt idx="31">
                  <c:v>Sakhisizwe SS</c:v>
                </c:pt>
                <c:pt idx="32">
                  <c:v>Sophakama</c:v>
                </c:pt>
                <c:pt idx="33">
                  <c:v>Soqhayisa SS</c:v>
                </c:pt>
                <c:pt idx="34">
                  <c:v>St James HS</c:v>
                </c:pt>
                <c:pt idx="35">
                  <c:v>St Thomas SS</c:v>
                </c:pt>
                <c:pt idx="36">
                  <c:v>Tyhilulwazi SS</c:v>
                </c:pt>
                <c:pt idx="37">
                  <c:v>V.M Kwinana SS</c:v>
                </c:pt>
                <c:pt idx="38">
                  <c:v>Vulumzi SS</c:v>
                </c:pt>
                <c:pt idx="39">
                  <c:v>Walmer SS</c:v>
                </c:pt>
                <c:pt idx="40">
                  <c:v>Westering HS</c:v>
                </c:pt>
                <c:pt idx="41">
                  <c:v>Zanolwazi SS</c:v>
                </c:pt>
                <c:pt idx="42">
                  <c:v>Samkelwe HS</c:v>
                </c:pt>
                <c:pt idx="43">
                  <c:v>Isilimela HS</c:v>
                </c:pt>
                <c:pt idx="44">
                  <c:v>TOTAL</c:v>
                </c:pt>
              </c:strCache>
            </c:strRef>
          </c:xVal>
          <c:yVal>
            <c:numRef>
              <c:f>Dashboard!$C$88:$C$132</c:f>
              <c:numCache>
                <c:formatCode>General</c:formatCode>
                <c:ptCount val="45"/>
                <c:pt idx="0">
                  <c:v>8</c:v>
                </c:pt>
                <c:pt idx="1">
                  <c:v>44</c:v>
                </c:pt>
                <c:pt idx="2">
                  <c:v>16</c:v>
                </c:pt>
                <c:pt idx="3">
                  <c:v>28</c:v>
                </c:pt>
                <c:pt idx="4">
                  <c:v>40</c:v>
                </c:pt>
                <c:pt idx="5">
                  <c:v>15</c:v>
                </c:pt>
                <c:pt idx="6">
                  <c:v>13</c:v>
                </c:pt>
                <c:pt idx="7">
                  <c:v>3</c:v>
                </c:pt>
                <c:pt idx="8">
                  <c:v>18</c:v>
                </c:pt>
                <c:pt idx="9">
                  <c:v>1</c:v>
                </c:pt>
                <c:pt idx="10">
                  <c:v>20</c:v>
                </c:pt>
                <c:pt idx="11">
                  <c:v>38</c:v>
                </c:pt>
                <c:pt idx="12">
                  <c:v>7</c:v>
                </c:pt>
                <c:pt idx="13">
                  <c:v>45</c:v>
                </c:pt>
                <c:pt idx="14">
                  <c:v>13</c:v>
                </c:pt>
                <c:pt idx="15">
                  <c:v>15</c:v>
                </c:pt>
                <c:pt idx="16">
                  <c:v>11</c:v>
                </c:pt>
                <c:pt idx="17">
                  <c:v>0</c:v>
                </c:pt>
                <c:pt idx="18">
                  <c:v>38</c:v>
                </c:pt>
                <c:pt idx="19">
                  <c:v>15</c:v>
                </c:pt>
                <c:pt idx="20">
                  <c:v>55</c:v>
                </c:pt>
                <c:pt idx="21">
                  <c:v>9</c:v>
                </c:pt>
                <c:pt idx="22">
                  <c:v>11</c:v>
                </c:pt>
                <c:pt idx="23">
                  <c:v>16</c:v>
                </c:pt>
                <c:pt idx="24">
                  <c:v>86</c:v>
                </c:pt>
                <c:pt idx="25">
                  <c:v>8</c:v>
                </c:pt>
                <c:pt idx="26">
                  <c:v>11</c:v>
                </c:pt>
                <c:pt idx="27">
                  <c:v>2</c:v>
                </c:pt>
                <c:pt idx="28">
                  <c:v>6</c:v>
                </c:pt>
                <c:pt idx="29">
                  <c:v>10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120</c:v>
                </c:pt>
                <c:pt idx="34">
                  <c:v>9</c:v>
                </c:pt>
                <c:pt idx="35">
                  <c:v>6</c:v>
                </c:pt>
                <c:pt idx="36">
                  <c:v>8</c:v>
                </c:pt>
                <c:pt idx="37">
                  <c:v>0</c:v>
                </c:pt>
                <c:pt idx="38">
                  <c:v>31</c:v>
                </c:pt>
                <c:pt idx="39">
                  <c:v>47</c:v>
                </c:pt>
                <c:pt idx="40">
                  <c:v>2</c:v>
                </c:pt>
                <c:pt idx="41">
                  <c:v>5</c:v>
                </c:pt>
                <c:pt idx="42">
                  <c:v>8</c:v>
                </c:pt>
                <c:pt idx="43">
                  <c:v>5</c:v>
                </c:pt>
                <c:pt idx="44">
                  <c:v>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20-4EBB-9C64-275A96ED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291189"/>
        <c:axId val="1772041355"/>
      </c:scatterChart>
      <c:valAx>
        <c:axId val="8712911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2041355"/>
        <c:crosses val="autoZero"/>
        <c:crossBetween val="midCat"/>
      </c:valAx>
      <c:valAx>
        <c:axId val="1772041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129118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60</xdr:row>
      <xdr:rowOff>76200</xdr:rowOff>
    </xdr:from>
    <xdr:ext cx="7505700" cy="4648200"/>
    <xdr:graphicFrame macro="">
      <xdr:nvGraphicFramePr>
        <xdr:cNvPr id="648648042" name="Chart 1" title="Chart">
          <a:extLst>
            <a:ext uri="{FF2B5EF4-FFF2-40B4-BE49-F238E27FC236}">
              <a16:creationId xmlns:a16="http://schemas.microsoft.com/office/drawing/2014/main" id="{00000000-0008-0000-0000-00006A95A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27BA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0"/>
  <sheetViews>
    <sheetView showGridLines="0" workbookViewId="0"/>
  </sheetViews>
  <sheetFormatPr defaultColWidth="14.44140625" defaultRowHeight="15" customHeight="1"/>
  <cols>
    <col min="1" max="1" width="8.6640625" customWidth="1"/>
    <col min="2" max="2" width="37.109375" customWidth="1"/>
    <col min="3" max="3" width="15.88671875" customWidth="1"/>
    <col min="4" max="4" width="10.44140625" customWidth="1"/>
    <col min="5" max="7" width="17.5546875" customWidth="1"/>
    <col min="8" max="8" width="24.109375" customWidth="1"/>
    <col min="9" max="9" width="12.44140625" customWidth="1"/>
    <col min="10" max="10" width="17.44140625" customWidth="1"/>
    <col min="11" max="11" width="9.88671875" customWidth="1"/>
  </cols>
  <sheetData>
    <row r="1" spans="1:15" ht="14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1">
      <c r="A2" s="1"/>
      <c r="B2" s="2" t="s">
        <v>1</v>
      </c>
      <c r="C2" s="3" t="s">
        <v>2</v>
      </c>
      <c r="D2" s="329">
        <v>2025</v>
      </c>
      <c r="E2" s="330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4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.4">
      <c r="A4" s="1"/>
      <c r="B4" s="5" t="s">
        <v>3</v>
      </c>
      <c r="C4" s="6" t="s">
        <v>4</v>
      </c>
      <c r="D4" s="6" t="s">
        <v>5</v>
      </c>
      <c r="E4" s="7" t="s">
        <v>6</v>
      </c>
      <c r="F4" s="8"/>
      <c r="G4" s="8"/>
      <c r="H4" s="5" t="s">
        <v>7</v>
      </c>
      <c r="I4" s="6" t="s">
        <v>4</v>
      </c>
      <c r="J4" s="6" t="s">
        <v>5</v>
      </c>
      <c r="K4" s="6" t="s">
        <v>6</v>
      </c>
      <c r="L4" s="1"/>
      <c r="M4" s="1"/>
      <c r="N4" s="1"/>
      <c r="O4" s="1"/>
    </row>
    <row r="5" spans="1:15" ht="14.4">
      <c r="A5" s="1"/>
      <c r="B5" s="9" t="s">
        <v>8</v>
      </c>
      <c r="C5" s="10" t="e">
        <f>COUNTIFS(#REF!,"Nelson Mandela Bay")</f>
        <v>#REF!</v>
      </c>
      <c r="D5" s="10" t="e">
        <f>COUNTIFS(#REF!,"Rurals")</f>
        <v>#REF!</v>
      </c>
      <c r="E5" s="10" t="e">
        <f t="shared" ref="E5:E8" si="0">SUM(C5:D5)</f>
        <v>#REF!</v>
      </c>
      <c r="F5" s="8"/>
      <c r="G5" s="8"/>
      <c r="H5" s="9" t="s">
        <v>9</v>
      </c>
      <c r="I5" s="11">
        <f>COUNTIFS('High School'!G:G,"NMB",'High School'!AM:AM,"Yes")</f>
        <v>216</v>
      </c>
      <c r="J5" s="11">
        <f>COUNTIFS('High School'!G:G,"Rural",'High School'!AM:AM,"Yes")</f>
        <v>25</v>
      </c>
      <c r="K5" s="11">
        <f t="shared" ref="K5:K11" si="1">SUM(I5+J5)</f>
        <v>241</v>
      </c>
      <c r="L5" s="1"/>
      <c r="M5" s="1"/>
      <c r="N5" s="1"/>
      <c r="O5" s="1"/>
    </row>
    <row r="6" spans="1:15" ht="14.4">
      <c r="A6" s="1"/>
      <c r="B6" s="12" t="s">
        <v>10</v>
      </c>
      <c r="C6" s="11">
        <f>COUNTIFS('High School'!G:G,"NMB")</f>
        <v>808</v>
      </c>
      <c r="D6" s="11">
        <f>COUNTIFS('High School'!G:G,"Rural")</f>
        <v>50</v>
      </c>
      <c r="E6" s="13">
        <f t="shared" si="0"/>
        <v>858</v>
      </c>
      <c r="F6" s="4"/>
      <c r="G6" s="4"/>
      <c r="H6" s="12" t="s">
        <v>11</v>
      </c>
      <c r="I6" s="11">
        <f>COUNTIFS('Other Universities'!E:E, "NMB",'Other Universities'!L:L,"Yes")</f>
        <v>411</v>
      </c>
      <c r="J6" s="11">
        <f>COUNTIFS('Other Universities'!E:E,"Rural",'Other Universities'!L:L,"Yes")</f>
        <v>21</v>
      </c>
      <c r="K6" s="11">
        <f t="shared" si="1"/>
        <v>432</v>
      </c>
      <c r="L6" s="1"/>
      <c r="M6" s="1"/>
      <c r="N6" s="1"/>
      <c r="O6" s="1"/>
    </row>
    <row r="7" spans="1:15" ht="14.4">
      <c r="A7" s="1"/>
      <c r="B7" s="12" t="s">
        <v>12</v>
      </c>
      <c r="C7" s="11">
        <f>COUNTIFS('High School'!G:G,"NMB",'High School'!AI:AI,"Yes")</f>
        <v>659</v>
      </c>
      <c r="D7" s="11">
        <f>COUNTIFS('High School'!G:G,"Rural",'High School'!AJ:AJ,"Yes")</f>
        <v>45</v>
      </c>
      <c r="E7" s="13">
        <f t="shared" si="0"/>
        <v>704</v>
      </c>
      <c r="F7" s="4"/>
      <c r="G7" s="4"/>
      <c r="H7" s="12" t="s">
        <v>13</v>
      </c>
      <c r="I7" s="11">
        <f>COUNTIFS('Other Universities'!E:E, "NMB",'Other Universities'!R:R,"Yes")</f>
        <v>316</v>
      </c>
      <c r="J7" s="11">
        <f>COUNTIFS('Other Universities'!E:E,"Rural",'Other Universities'!R:R,"Yes")</f>
        <v>19</v>
      </c>
      <c r="K7" s="11">
        <f t="shared" si="1"/>
        <v>335</v>
      </c>
      <c r="L7" s="1"/>
      <c r="M7" s="1"/>
      <c r="N7" s="1"/>
      <c r="O7" s="1"/>
    </row>
    <row r="8" spans="1:15" ht="14.4">
      <c r="A8" s="1"/>
      <c r="B8" s="12" t="s">
        <v>14</v>
      </c>
      <c r="C8" s="11">
        <f>COUNTIFS('High School'!G:G,"NMB",'High School'!AK:AK,"Yes")</f>
        <v>680</v>
      </c>
      <c r="D8" s="11">
        <f>COUNTIFS('High School'!G:G,"Rural",'High School'!AK:AK,"Yes")</f>
        <v>41</v>
      </c>
      <c r="E8" s="13">
        <f t="shared" si="0"/>
        <v>721</v>
      </c>
      <c r="F8" s="4"/>
      <c r="G8" s="4"/>
      <c r="H8" s="12" t="s">
        <v>15</v>
      </c>
      <c r="I8" s="11">
        <f>COUNTIFS('Other Universities'!E:E,"NMB",'Other Universities'!X:X,"Yes")</f>
        <v>462</v>
      </c>
      <c r="J8" s="11">
        <f>COUNTIFS('Other Universities'!E:E,"Rural",'Other Universities'!X:X,"Yes")</f>
        <v>17</v>
      </c>
      <c r="K8" s="11">
        <f t="shared" si="1"/>
        <v>479</v>
      </c>
      <c r="L8" s="1"/>
      <c r="M8" s="1"/>
      <c r="N8" s="1"/>
      <c r="O8" s="1"/>
    </row>
    <row r="9" spans="1:15" ht="14.4">
      <c r="A9" s="1"/>
      <c r="B9" s="12" t="s">
        <v>16</v>
      </c>
      <c r="C9" s="11">
        <f>COUNTIFS('High School'!G:G,"NMB",'High School'!J:J,"Yes")</f>
        <v>373</v>
      </c>
      <c r="D9" s="11">
        <f>COUNTIFS('High School'!G:G,"RURAL",'High School'!J:J,"Yes")</f>
        <v>26</v>
      </c>
      <c r="E9" s="13">
        <f>SUM(C9+D9)</f>
        <v>399</v>
      </c>
      <c r="F9" s="4"/>
      <c r="G9" s="4"/>
      <c r="H9" s="12" t="s">
        <v>17</v>
      </c>
      <c r="I9" s="11">
        <f>COUNTIFS('Other Universities'!E:E,"NMB",'Other Universities'!AJ:AJ,"Yes")</f>
        <v>17</v>
      </c>
      <c r="J9" s="11">
        <f>COUNTIFS('Other Universities'!E:E,"Rural",'Other Universities'!AJ:AJ,"Yes")</f>
        <v>11</v>
      </c>
      <c r="K9" s="11">
        <f t="shared" si="1"/>
        <v>28</v>
      </c>
      <c r="L9" s="1"/>
      <c r="M9" s="1"/>
      <c r="N9" s="1"/>
      <c r="O9" s="1"/>
    </row>
    <row r="10" spans="1:15" ht="14.4">
      <c r="A10" s="1"/>
      <c r="B10" s="12" t="s">
        <v>18</v>
      </c>
      <c r="C10" s="331">
        <f>COUNTIF(E88:E131, "Yes")</f>
        <v>43</v>
      </c>
      <c r="D10" s="332"/>
      <c r="E10" s="333"/>
      <c r="F10" s="4"/>
      <c r="G10" s="4"/>
      <c r="H10" s="12" t="s">
        <v>19</v>
      </c>
      <c r="I10" s="11">
        <f>COUNTIFS('Other Universities'!E:E,"NMB",'Other Universities'!AQ:AQ,"Yes")</f>
        <v>1</v>
      </c>
      <c r="J10" s="11">
        <f>COUNTIFS('Other Universities'!E:E,"Rural",'Other Universities'!AQ:AQ,"Yes")</f>
        <v>0</v>
      </c>
      <c r="K10" s="11">
        <f t="shared" si="1"/>
        <v>1</v>
      </c>
      <c r="L10" s="1"/>
      <c r="M10" s="1"/>
      <c r="N10" s="1"/>
      <c r="O10" s="1"/>
    </row>
    <row r="11" spans="1:15" ht="14.4">
      <c r="A11" s="1"/>
      <c r="B11" s="1"/>
      <c r="C11" s="4"/>
      <c r="D11" s="4"/>
      <c r="E11" s="4"/>
      <c r="F11" s="4"/>
      <c r="G11" s="4"/>
      <c r="H11" s="12" t="s">
        <v>20</v>
      </c>
      <c r="I11" s="11">
        <f>COUNTIFS('Other Universities'!E:E,"NMB",'Other Universities'!AD:AD,"Yes")</f>
        <v>0</v>
      </c>
      <c r="J11" s="11">
        <f>COUNTIFS('Other Universities'!E:E,"Rural",'Other Universities'!AD:AD,"Yes")</f>
        <v>0</v>
      </c>
      <c r="K11" s="11">
        <f t="shared" si="1"/>
        <v>0</v>
      </c>
      <c r="L11" s="1"/>
      <c r="M11" s="1"/>
      <c r="N11" s="1"/>
      <c r="O11" s="1"/>
    </row>
    <row r="12" spans="1:15" ht="14.4">
      <c r="A12" s="1"/>
      <c r="B12" s="1"/>
      <c r="C12" s="4"/>
      <c r="D12" s="4"/>
      <c r="E12" s="4"/>
      <c r="F12" s="4"/>
      <c r="G12" s="4"/>
      <c r="H12" s="1"/>
      <c r="I12" s="4"/>
      <c r="J12" s="4"/>
      <c r="K12" s="14">
        <f>SUM(K5:K11)</f>
        <v>1516</v>
      </c>
      <c r="L12" s="1"/>
      <c r="M12" s="1"/>
      <c r="N12" s="1"/>
      <c r="O12" s="1"/>
    </row>
    <row r="13" spans="1:15" ht="14.4">
      <c r="A13" s="1"/>
      <c r="B13" s="1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</row>
    <row r="14" spans="1:15" ht="14.4">
      <c r="A14" s="1"/>
      <c r="B14" s="15" t="s">
        <v>21</v>
      </c>
      <c r="C14" s="6" t="s">
        <v>4</v>
      </c>
      <c r="D14" s="6" t="s">
        <v>5</v>
      </c>
      <c r="E14" s="16" t="s">
        <v>6</v>
      </c>
      <c r="F14" s="8"/>
      <c r="G14" s="8"/>
      <c r="H14" s="17" t="s">
        <v>22</v>
      </c>
      <c r="I14" s="6" t="s">
        <v>4</v>
      </c>
      <c r="J14" s="6" t="s">
        <v>5</v>
      </c>
      <c r="K14" s="6" t="s">
        <v>6</v>
      </c>
      <c r="L14" s="1"/>
      <c r="M14" s="1"/>
      <c r="N14" s="1"/>
      <c r="O14" s="1"/>
    </row>
    <row r="15" spans="1:15" ht="14.4">
      <c r="A15" s="1"/>
      <c r="B15" s="10" t="s">
        <v>23</v>
      </c>
      <c r="C15" s="10">
        <f>COUNTIFS('High School'!G:G, "NMB", 'High School'!AM:AM, "S/A")</f>
        <v>261</v>
      </c>
      <c r="D15" s="10">
        <f>COUNTIFS('High School'!G:G, "Rural", 'High School'!AM:AM, "S/A")</f>
        <v>8</v>
      </c>
      <c r="E15" s="10">
        <f t="shared" ref="E15:E17" si="2">SUM(C15+D15)</f>
        <v>269</v>
      </c>
      <c r="F15" s="4"/>
      <c r="G15" s="4"/>
      <c r="H15" s="9" t="s">
        <v>24</v>
      </c>
      <c r="I15" s="10"/>
      <c r="J15" s="10"/>
      <c r="K15" s="10">
        <f t="shared" ref="K15:K18" si="3">SUM(I15+J15)</f>
        <v>0</v>
      </c>
      <c r="L15" s="1"/>
      <c r="M15" s="1"/>
      <c r="N15" s="1"/>
      <c r="O15" s="1"/>
    </row>
    <row r="16" spans="1:15" ht="14.4">
      <c r="A16" s="1"/>
      <c r="B16" s="11" t="s">
        <v>25</v>
      </c>
      <c r="C16" s="11">
        <f>COUNTIFS('Other Universities'!E:E, "NMB", 'Other Universities'!R:R, "S/A")</f>
        <v>193</v>
      </c>
      <c r="D16" s="11">
        <f>COUNTIFS('Other Universities'!E:E, "Rural", 'Other Universities'!R:R, "S/A")</f>
        <v>4</v>
      </c>
      <c r="E16" s="10">
        <f t="shared" si="2"/>
        <v>197</v>
      </c>
      <c r="F16" s="4"/>
      <c r="G16" s="4"/>
      <c r="H16" s="12" t="s">
        <v>26</v>
      </c>
      <c r="I16" s="11">
        <f>COUNTIFS('High School'!G:G,"NMB",'High School'!AK:AK,"NO")</f>
        <v>128</v>
      </c>
      <c r="J16" s="11">
        <f>COUNTIFS('High School'!G:G,"Rural",'High School'!AK:AK,"NO")</f>
        <v>9</v>
      </c>
      <c r="K16" s="10">
        <f t="shared" si="3"/>
        <v>137</v>
      </c>
      <c r="L16" s="1"/>
      <c r="M16" s="1"/>
      <c r="N16" s="1"/>
      <c r="O16" s="1"/>
    </row>
    <row r="17" spans="1:15" ht="14.4">
      <c r="A17" s="1"/>
      <c r="B17" s="11" t="s">
        <v>27</v>
      </c>
      <c r="C17" s="11">
        <f>COUNTIFS('Other Universities'!E:E, "NMB", 'Other Universities'!L:L, "S/A")</f>
        <v>255</v>
      </c>
      <c r="D17" s="11">
        <f>COUNTIFS('Other Universities'!E:E, "Rural", 'Other Universities'!L:L, "S/A")</f>
        <v>4</v>
      </c>
      <c r="E17" s="10">
        <f t="shared" si="2"/>
        <v>259</v>
      </c>
      <c r="F17" s="4"/>
      <c r="G17" s="4"/>
      <c r="H17" s="12" t="s">
        <v>28</v>
      </c>
      <c r="I17" s="11"/>
      <c r="J17" s="11"/>
      <c r="K17" s="10">
        <f t="shared" si="3"/>
        <v>0</v>
      </c>
      <c r="L17" s="1"/>
      <c r="M17" s="1"/>
      <c r="N17" s="1"/>
      <c r="O17" s="1"/>
    </row>
    <row r="18" spans="1:15" ht="14.4">
      <c r="A18" s="1"/>
      <c r="B18" s="11" t="s">
        <v>29</v>
      </c>
      <c r="C18" s="11">
        <f>COUNTIFS('Other Universities'!E:E, "NMB", 'Other Universities'!X:X, "S/A")</f>
        <v>132</v>
      </c>
      <c r="D18" s="11">
        <f>COUNTIFS('Other Universities'!E:E, "Rural", 'Other Universities'!X:X, "S/A")</f>
        <v>3</v>
      </c>
      <c r="E18" s="10">
        <f>SUM(C18:D18)</f>
        <v>135</v>
      </c>
      <c r="F18" s="4"/>
      <c r="G18" s="4"/>
      <c r="H18" s="12" t="s">
        <v>30</v>
      </c>
      <c r="I18" s="12">
        <f>COUNTIFS('High School'!G:G,"NMB",'High School'!AN:AN,"Does Not Qualify")+COUNTIFS('Other Universities'!E:E,"NMB",'Other Universities'!S:S,"Does Not Qualify")+COUNTIFS('Other Universities'!E:E,"NMB",'Other Universities'!Y:Y,"Does Not Qualify")</f>
        <v>11</v>
      </c>
      <c r="J18" s="12">
        <f>COUNTIFS('High School'!G:G,"Rural",'High School'!AK:AK,"NO")+COUNTIFS('Other Universities'!E:E,"Rural",'Other Universities'!M:M,"Does Not Qualify")+COUNTIFS('Other Universities'!E:E,"NMB",'Other Universities'!S:S,"Does Not Qualify")</f>
        <v>25</v>
      </c>
      <c r="K18" s="10">
        <f t="shared" si="3"/>
        <v>36</v>
      </c>
      <c r="L18" s="1"/>
      <c r="M18" s="1"/>
      <c r="N18" s="1"/>
      <c r="O18" s="1"/>
    </row>
    <row r="19" spans="1:15" ht="14.4">
      <c r="A19" s="1"/>
      <c r="B19" s="11" t="s">
        <v>31</v>
      </c>
      <c r="C19" s="11">
        <f>COUNTIFS('Other Universities'!E:E, "NMB",'Other Universities'!AQ:AQ,"S/A")</f>
        <v>15</v>
      </c>
      <c r="D19" s="11">
        <f>COUNTIFS('Other Universities'!F:F, "NMB",'Other Universities'!AQ:AQ,"S/A")</f>
        <v>0</v>
      </c>
      <c r="E19" s="11">
        <f t="shared" ref="E19:E21" si="4">SUM(C19+D19)</f>
        <v>15</v>
      </c>
      <c r="F19" s="4"/>
      <c r="G19" s="4"/>
      <c r="H19" s="1"/>
      <c r="I19" s="1"/>
      <c r="J19" s="1"/>
      <c r="K19" s="1"/>
      <c r="L19" s="1"/>
      <c r="M19" s="1"/>
      <c r="N19" s="1"/>
      <c r="O19" s="1"/>
    </row>
    <row r="20" spans="1:15" ht="14.4">
      <c r="A20" s="1"/>
      <c r="B20" s="11" t="s">
        <v>32</v>
      </c>
      <c r="C20" s="11">
        <f>COUNTIFS('Other Universities'!E:E, "NMB",'Other Universities'!AJ:AJ,"S/A")</f>
        <v>8</v>
      </c>
      <c r="D20" s="11">
        <f>COUNTIFS('Other Universities'!E:E,"Rural",'Other Universities'!AJ:AJ,"S/A")</f>
        <v>1</v>
      </c>
      <c r="E20" s="11">
        <f t="shared" si="4"/>
        <v>9</v>
      </c>
      <c r="F20" s="4"/>
      <c r="G20" s="4"/>
      <c r="H20" s="1"/>
      <c r="I20" s="1"/>
      <c r="J20" s="1"/>
      <c r="K20" s="1"/>
      <c r="L20" s="1"/>
      <c r="M20" s="1"/>
      <c r="N20" s="1"/>
      <c r="O20" s="1"/>
    </row>
    <row r="21" spans="1:15" ht="14.4">
      <c r="A21" s="1"/>
      <c r="B21" s="11" t="s">
        <v>33</v>
      </c>
      <c r="C21" s="11">
        <f>COUNTIFS('Other Universities'!E:E, "NMB",'Other Universities'!AD:AD,"Yes")</f>
        <v>0</v>
      </c>
      <c r="D21" s="11">
        <f>COUNTIFS('Other Universities'!E:E,"Rural",'Other Universities'!AD:AD,"Yes")</f>
        <v>0</v>
      </c>
      <c r="E21" s="11">
        <f t="shared" si="4"/>
        <v>0</v>
      </c>
      <c r="F21" s="4"/>
      <c r="G21" s="4"/>
      <c r="H21" s="1"/>
      <c r="I21" s="1"/>
      <c r="J21" s="1"/>
      <c r="K21" s="1"/>
      <c r="L21" s="1"/>
      <c r="M21" s="1"/>
      <c r="N21" s="1"/>
      <c r="O21" s="1"/>
    </row>
    <row r="22" spans="1:15" ht="14.4">
      <c r="A22" s="1"/>
      <c r="B22" s="1"/>
      <c r="C22" s="1"/>
      <c r="D22" s="1"/>
      <c r="E22" s="18">
        <f>SUM(E15:E21)</f>
        <v>884</v>
      </c>
      <c r="F22" s="4"/>
      <c r="G22" s="4"/>
      <c r="H22" s="1"/>
      <c r="I22" s="1"/>
      <c r="J22" s="1"/>
      <c r="K22" s="1"/>
      <c r="L22" s="1"/>
      <c r="M22" s="1"/>
      <c r="N22" s="1"/>
      <c r="O22" s="1"/>
    </row>
    <row r="23" spans="1:15" ht="14.4">
      <c r="A23" s="1"/>
      <c r="B23" s="1"/>
      <c r="C23" s="1"/>
      <c r="D23" s="1"/>
      <c r="E23" s="18"/>
      <c r="F23" s="4"/>
      <c r="G23" s="4"/>
      <c r="H23" s="1"/>
      <c r="I23" s="1"/>
      <c r="J23" s="1"/>
      <c r="K23" s="1"/>
      <c r="L23" s="1"/>
      <c r="M23" s="1"/>
      <c r="N23" s="1"/>
      <c r="O23" s="1"/>
    </row>
    <row r="24" spans="1:15" ht="14.4">
      <c r="A24" s="1"/>
      <c r="B24" s="19" t="s">
        <v>34</v>
      </c>
      <c r="C24" s="20" t="s">
        <v>4</v>
      </c>
      <c r="D24" s="20" t="s">
        <v>5</v>
      </c>
      <c r="E24" s="21" t="s">
        <v>6</v>
      </c>
      <c r="F24" s="4"/>
      <c r="G24" s="4"/>
      <c r="H24" s="22" t="s">
        <v>7</v>
      </c>
      <c r="I24" s="6" t="s">
        <v>4</v>
      </c>
      <c r="J24" s="6" t="s">
        <v>5</v>
      </c>
      <c r="K24" s="6" t="s">
        <v>6</v>
      </c>
      <c r="L24" s="1"/>
      <c r="M24" s="1"/>
      <c r="N24" s="1"/>
      <c r="O24" s="1"/>
    </row>
    <row r="25" spans="1:15" ht="14.4">
      <c r="A25" s="1"/>
      <c r="B25" s="12" t="s">
        <v>8</v>
      </c>
      <c r="C25" s="11" t="e">
        <f>COUNTIF(#REF!,"Nelson Mandela Bay")</f>
        <v>#REF!</v>
      </c>
      <c r="D25" s="11" t="e">
        <f>COUNTIF(#REF!,"Rurals")</f>
        <v>#REF!</v>
      </c>
      <c r="E25" s="11" t="e">
        <f t="shared" ref="E25:E30" si="5">SUM(C25,D25)</f>
        <v>#REF!</v>
      </c>
      <c r="F25" s="4"/>
      <c r="G25" s="4"/>
      <c r="H25" s="9" t="s">
        <v>35</v>
      </c>
      <c r="I25" s="11">
        <f>COUNTIFS('High School'!D:D,"Second",'High School'!G:G,"NMB",'High School'!AM:AM,"Yes")</f>
        <v>36</v>
      </c>
      <c r="J25" s="11">
        <f>COUNTIFS('High School'!D:D,"Second",'High School'!G:G,"Rural",'High School'!AM:AM,"Yes")</f>
        <v>5</v>
      </c>
      <c r="K25" s="11">
        <f t="shared" ref="K25:K29" si="6">SUM(I25,J25)</f>
        <v>41</v>
      </c>
      <c r="L25" s="1"/>
      <c r="M25" s="1"/>
      <c r="N25" s="1"/>
      <c r="O25" s="1"/>
    </row>
    <row r="26" spans="1:15" ht="14.4">
      <c r="A26" s="1"/>
      <c r="B26" s="12" t="s">
        <v>10</v>
      </c>
      <c r="C26" s="11">
        <f>COUNTIFS('High School'!D1:D852,"Second",'High School'!G1:G852,"NMB")</f>
        <v>496</v>
      </c>
      <c r="D26" s="11">
        <f>COUNTIFS('High School'!D1:D852,"Second",'High School'!G1:G852,"Rural")</f>
        <v>26</v>
      </c>
      <c r="E26" s="13">
        <f t="shared" si="5"/>
        <v>522</v>
      </c>
      <c r="F26" s="4"/>
      <c r="G26" s="4"/>
      <c r="H26" s="12" t="s">
        <v>36</v>
      </c>
      <c r="I26" s="11">
        <f>COUNTIFS('Other Universities'!B:B,"Second",'Other Universities'!E:E,"NMB",'Other Universities'!L:L,"Yes")</f>
        <v>196</v>
      </c>
      <c r="J26" s="11">
        <f>COUNTIFS('Other Universities'!B:B,"Second",'Other Universities'!E:E,"Rural",'Other Universities'!L:L,"Yes")</f>
        <v>4</v>
      </c>
      <c r="K26" s="11">
        <f t="shared" si="6"/>
        <v>200</v>
      </c>
      <c r="L26" s="1"/>
      <c r="M26" s="1"/>
      <c r="N26" s="1"/>
      <c r="O26" s="1"/>
    </row>
    <row r="27" spans="1:15" ht="14.4">
      <c r="A27" s="1"/>
      <c r="B27" s="12" t="s">
        <v>12</v>
      </c>
      <c r="C27" s="11">
        <f>COUNTIFS('High School'!D:D,"Second",'High School'!G:G,"NMB",'High School'!AI:AI,"Yes")</f>
        <v>356</v>
      </c>
      <c r="D27" s="11">
        <f>COUNTIFS('High School'!D:D,"Second",'High School'!G:G,"Rural",'High School'!AI:AI,"Yes")</f>
        <v>21</v>
      </c>
      <c r="E27" s="13">
        <f t="shared" si="5"/>
        <v>377</v>
      </c>
      <c r="F27" s="4"/>
      <c r="G27" s="4"/>
      <c r="H27" s="12" t="s">
        <v>37</v>
      </c>
      <c r="I27" s="11">
        <f>COUNTIFS('Other Universities'!B:B,"Second",'Other Universities'!E:E,"NMB",'Other Universities'!R:R,"Yes")</f>
        <v>103</v>
      </c>
      <c r="J27" s="11">
        <f>COUNTIFS('Other Universities'!B:B,"Second",'Other Universities'!E:E,"Rural",'Other Universities'!R:R,"Yes")</f>
        <v>3</v>
      </c>
      <c r="K27" s="11">
        <f t="shared" si="6"/>
        <v>106</v>
      </c>
      <c r="L27" s="1"/>
      <c r="M27" s="1"/>
      <c r="N27" s="1"/>
      <c r="O27" s="1"/>
    </row>
    <row r="28" spans="1:15" ht="14.4">
      <c r="A28" s="1"/>
      <c r="B28" s="12" t="s">
        <v>14</v>
      </c>
      <c r="C28" s="11">
        <f>COUNTIFS('High School'!D:D,"Second",'High School'!G:G,"NMB",'High School'!AK:AK,"Yes")</f>
        <v>399</v>
      </c>
      <c r="D28" s="11">
        <f>COUNTIFS('High School'!D:D,"Second",'High School'!G:G,"Rural",'High School'!AK:AK,"Yes")</f>
        <v>19</v>
      </c>
      <c r="E28" s="13">
        <f t="shared" si="5"/>
        <v>418</v>
      </c>
      <c r="F28" s="4"/>
      <c r="G28" s="4"/>
      <c r="H28" s="12" t="s">
        <v>38</v>
      </c>
      <c r="I28" s="11">
        <f>COUNTIFS('Other Universities'!B:B,"Second",'Other Universities'!E:E,"NMB",'Other Universities'!X:X,"Yes")</f>
        <v>252</v>
      </c>
      <c r="J28" s="11">
        <f>COUNTIFS('Other Universities'!B:B,"Second",'Other Universities'!E:E,"Rural",'Other Universities'!X:X,"Yes")</f>
        <v>15</v>
      </c>
      <c r="K28" s="11">
        <f t="shared" si="6"/>
        <v>267</v>
      </c>
      <c r="L28" s="1"/>
      <c r="M28" s="1"/>
      <c r="N28" s="1"/>
      <c r="O28" s="1"/>
    </row>
    <row r="29" spans="1:15" ht="14.4">
      <c r="A29" s="1"/>
      <c r="B29" s="12" t="s">
        <v>16</v>
      </c>
      <c r="C29" s="11">
        <f>COUNTIFS('High School'!D:D,"Second",'High School'!G:G,"NMB",'High School'!J:J,"Yes")</f>
        <v>153</v>
      </c>
      <c r="D29" s="11">
        <f>COUNTIFS('High School'!D:D,"Second",'High School'!G:G,"Rural",'High School'!J:J,"Yes")</f>
        <v>5</v>
      </c>
      <c r="E29" s="13">
        <f t="shared" si="5"/>
        <v>158</v>
      </c>
      <c r="F29" s="4"/>
      <c r="G29" s="4"/>
      <c r="H29" s="12" t="s">
        <v>39</v>
      </c>
      <c r="I29" s="11">
        <f>COUNTIFS('Other Universities'!B:B,"Second",'Other Universities'!E:E,"NMB",'Other Universities'!AJ:AJ,"Yes")</f>
        <v>17</v>
      </c>
      <c r="J29" s="11">
        <f>COUNTIFS('Other Universities'!B:B,"Second",'Other Universities'!E:E,"Rural",'Other Universities'!AJ:AJ,"Yes")</f>
        <v>11</v>
      </c>
      <c r="K29" s="11">
        <f t="shared" si="6"/>
        <v>28</v>
      </c>
      <c r="L29" s="1"/>
      <c r="M29" s="1"/>
      <c r="N29" s="1"/>
      <c r="O29" s="1"/>
    </row>
    <row r="30" spans="1:15" ht="14.4">
      <c r="A30" s="1"/>
      <c r="B30" s="12" t="s">
        <v>18</v>
      </c>
      <c r="C30" s="11" t="e">
        <f>COUNTIFS(#REF!,"Nelson Mandela Bay",#REF!,"Yes")</f>
        <v>#REF!</v>
      </c>
      <c r="D30" s="11" t="e">
        <f>COUNTIFS(#REF!,"Rurals",#REF!,"Yes")</f>
        <v>#REF!</v>
      </c>
      <c r="E30" s="13" t="e">
        <f t="shared" si="5"/>
        <v>#REF!</v>
      </c>
      <c r="F30" s="4"/>
      <c r="G30" s="4"/>
      <c r="L30" s="1"/>
      <c r="M30" s="1"/>
      <c r="N30" s="1"/>
      <c r="O30" s="1"/>
    </row>
    <row r="31" spans="1:15" ht="14.4">
      <c r="A31" s="1"/>
      <c r="B31" s="12"/>
      <c r="C31" s="331"/>
      <c r="D31" s="332"/>
      <c r="E31" s="333"/>
      <c r="F31" s="4"/>
      <c r="G31" s="4"/>
      <c r="L31" s="1"/>
      <c r="M31" s="1"/>
      <c r="N31" s="1"/>
      <c r="O31" s="1"/>
    </row>
    <row r="32" spans="1:15" ht="14.4">
      <c r="A32" s="1"/>
      <c r="B32" s="1"/>
      <c r="C32" s="1"/>
      <c r="D32" s="1"/>
      <c r="E32" s="4"/>
      <c r="F32" s="4"/>
      <c r="G32" s="4"/>
      <c r="H32" s="23"/>
      <c r="I32" s="1"/>
      <c r="J32" s="1"/>
      <c r="K32" s="1"/>
      <c r="L32" s="1"/>
      <c r="M32" s="1"/>
      <c r="N32" s="1"/>
      <c r="O32" s="1"/>
    </row>
    <row r="33" spans="1:15" ht="14.4">
      <c r="A33" s="1"/>
      <c r="B33" s="1"/>
      <c r="C33" s="1"/>
      <c r="D33" s="1"/>
      <c r="E33" s="18"/>
      <c r="F33" s="4"/>
      <c r="G33" s="4"/>
      <c r="H33" s="1"/>
      <c r="I33" s="4"/>
      <c r="J33" s="4"/>
      <c r="K33" s="14">
        <f>SUM(K25:K32)</f>
        <v>642</v>
      </c>
      <c r="L33" s="1"/>
      <c r="M33" s="1"/>
      <c r="N33" s="1"/>
      <c r="O33" s="1"/>
    </row>
    <row r="34" spans="1:15" ht="14.4">
      <c r="A34" s="1"/>
      <c r="B34" s="1"/>
      <c r="C34" s="1"/>
      <c r="D34" s="1"/>
      <c r="E34" s="18"/>
      <c r="F34" s="4"/>
      <c r="G34" s="4"/>
      <c r="H34" s="1"/>
      <c r="I34" s="1"/>
      <c r="J34" s="1"/>
      <c r="K34" s="1"/>
      <c r="L34" s="1"/>
      <c r="M34" s="1"/>
      <c r="N34" s="1"/>
      <c r="O34" s="1"/>
    </row>
    <row r="35" spans="1:15" ht="14.4">
      <c r="A35" s="1"/>
      <c r="B35" s="24" t="s">
        <v>40</v>
      </c>
      <c r="C35" s="6" t="s">
        <v>4</v>
      </c>
      <c r="D35" s="6" t="s">
        <v>5</v>
      </c>
      <c r="E35" s="16" t="s">
        <v>6</v>
      </c>
      <c r="F35" s="4"/>
      <c r="G35" s="4"/>
      <c r="H35" s="24" t="s">
        <v>22</v>
      </c>
      <c r="I35" s="6" t="s">
        <v>4</v>
      </c>
      <c r="J35" s="6" t="s">
        <v>5</v>
      </c>
      <c r="K35" s="6" t="s">
        <v>6</v>
      </c>
      <c r="L35" s="1"/>
      <c r="M35" s="1"/>
      <c r="N35" s="1"/>
      <c r="O35" s="1"/>
    </row>
    <row r="36" spans="1:15" ht="14.4">
      <c r="A36" s="1"/>
      <c r="B36" s="10" t="s">
        <v>23</v>
      </c>
      <c r="C36" s="10">
        <f>COUNTIFS('High School'!D:D,"Second",'High School'!G:G,"NMB",'High School'!AM:AM,"S/A")</f>
        <v>160</v>
      </c>
      <c r="D36" s="10">
        <f>COUNTIFS('High School'!D:D,"Second",'High School'!G:G,"Rural",'High School'!AM:AM,"S/A")</f>
        <v>6</v>
      </c>
      <c r="E36" s="10">
        <f t="shared" ref="E36:E39" si="7">SUM(C36,D36)</f>
        <v>166</v>
      </c>
      <c r="F36" s="4"/>
      <c r="G36" s="4"/>
      <c r="H36" s="9" t="s">
        <v>24</v>
      </c>
      <c r="I36" s="10">
        <f>COUNTIFS('Other Universities'!B:B,"Second",'Other Universities'!E:E,"NMB",'Other Universities'!M:M,"Missing Documents",'Other Universities'!S:S,"Missing Documents",'Other Universities'!Y:Y,"Missing Documents")</f>
        <v>0</v>
      </c>
      <c r="J36" s="10">
        <f>COUNTIFS('Other Universities'!B:B,"Second",'Other Universities'!E:E,"Rural",'Other Universities'!M:M,"Missing Documents",'Other Universities'!S:S,"Missing Documents",'Other Universities'!Y:Y,"Missing Documents")</f>
        <v>0</v>
      </c>
      <c r="K36" s="10">
        <f>I36+J36</f>
        <v>0</v>
      </c>
      <c r="L36" s="1"/>
      <c r="M36" s="1"/>
      <c r="N36" s="1"/>
      <c r="O36" s="1"/>
    </row>
    <row r="37" spans="1:15" ht="14.4">
      <c r="A37" s="1"/>
      <c r="B37" s="11" t="s">
        <v>25</v>
      </c>
      <c r="C37" s="11">
        <f>COUNTIFS('Other Universities'!B:B,"Second",'Other Universities'!E:E,"NMB",'Other Universities'!R:R,"S/A")</f>
        <v>111</v>
      </c>
      <c r="D37" s="11">
        <f>COUNTIFS('Other Universities'!B:B,"Second",'Other Universities'!E:E,"Rural",'Other Universities'!R:R,"S/A")</f>
        <v>2</v>
      </c>
      <c r="E37" s="10">
        <f t="shared" si="7"/>
        <v>113</v>
      </c>
      <c r="F37" s="4"/>
      <c r="G37" s="4"/>
      <c r="H37" s="12" t="s">
        <v>26</v>
      </c>
      <c r="I37" s="10">
        <f>COUNTIFS('High School'!D:D,"Second",'High School'!G:G,"NMB",'High School'!AK:AK,"No")</f>
        <v>104</v>
      </c>
      <c r="J37" s="10">
        <f>COUNTIFS('High School'!D:D,"Second",'High School'!G:G,"Rural",'High School'!AK:AK,"No")</f>
        <v>7</v>
      </c>
      <c r="K37" s="10">
        <f>SUM(I37:J37)</f>
        <v>111</v>
      </c>
      <c r="L37" s="1"/>
      <c r="M37" s="1"/>
      <c r="N37" s="1"/>
      <c r="O37" s="1"/>
    </row>
    <row r="38" spans="1:15" ht="14.4">
      <c r="A38" s="1"/>
      <c r="B38" s="11" t="s">
        <v>27</v>
      </c>
      <c r="C38" s="11">
        <f>COUNTIFS('Other Universities'!B:B,"Second",'Other Universities'!E:E,"NMB",'Other Universities'!L:L,"S/A")</f>
        <v>173</v>
      </c>
      <c r="D38" s="11">
        <f>COUNTIFS('Other Universities'!B:B,"Second",'Other Universities'!E:E,"Rural",'Other Universities'!L:L,"S/A")</f>
        <v>3</v>
      </c>
      <c r="E38" s="10">
        <f t="shared" si="7"/>
        <v>176</v>
      </c>
      <c r="F38" s="4"/>
      <c r="G38" s="4"/>
      <c r="H38" s="12" t="s">
        <v>28</v>
      </c>
      <c r="I38" s="10">
        <f>COUNTIFS('Other Universities'!B:B,"Second",'Other Universities'!E:E,"NMB",'Other Universities'!M:M,"Foreign Student",'Other Universities'!S:S,"Foreign Student",'Other Universities'!Y:Y,"Foreign Student")</f>
        <v>0</v>
      </c>
      <c r="J38" s="11"/>
      <c r="K38" s="10"/>
      <c r="L38" s="1"/>
      <c r="M38" s="1"/>
      <c r="N38" s="1"/>
      <c r="O38" s="1"/>
    </row>
    <row r="39" spans="1:15" ht="14.4">
      <c r="A39" s="1"/>
      <c r="B39" s="11" t="s">
        <v>29</v>
      </c>
      <c r="C39" s="11">
        <f>COUNTIFS('Other Universities'!B:B,"Second",'Other Universities'!E:E,"NMB",'Other Universities'!X:X,"S/A")</f>
        <v>127</v>
      </c>
      <c r="D39" s="11">
        <f>COUNTIFS('Other Universities'!B:B,"Second",'Other Universities'!E:E,"Rural",'Other Universities'!X:X,"S/A)")</f>
        <v>0</v>
      </c>
      <c r="E39" s="10">
        <f t="shared" si="7"/>
        <v>127</v>
      </c>
      <c r="F39" s="4"/>
      <c r="G39" s="4"/>
      <c r="H39" s="25" t="s">
        <v>41</v>
      </c>
      <c r="I39" s="10">
        <f>COUNTIFS('High School'!D:D,"Second",'High School'!G:G,"NMB",'High School'!AN:AN,"Does Not Qualify")</f>
        <v>0</v>
      </c>
      <c r="J39" s="12">
        <f>COUNTIFS('High School'!D:D,"Second",'High School'!G:G,"Rural",'High School'!AN:AN,"Does Not Qualify")</f>
        <v>1</v>
      </c>
      <c r="K39" s="10">
        <f t="shared" ref="K39:K42" si="8">I39+J39</f>
        <v>1</v>
      </c>
      <c r="L39" s="1"/>
      <c r="M39" s="1"/>
      <c r="N39" s="1"/>
      <c r="O39" s="1"/>
    </row>
    <row r="40" spans="1:15" ht="14.4">
      <c r="A40" s="1"/>
      <c r="B40" s="11" t="s">
        <v>31</v>
      </c>
      <c r="C40" s="11"/>
      <c r="D40" s="11"/>
      <c r="E40" s="11"/>
      <c r="F40" s="4"/>
      <c r="G40" s="4"/>
      <c r="H40" s="25" t="s">
        <v>42</v>
      </c>
      <c r="I40" s="12">
        <f>COUNTIFS('Other Universities'!B:B,"Second",'Other Universities'!E:E,"NMB",'Other Universities'!S:S,"Does Not Qualify")</f>
        <v>2</v>
      </c>
      <c r="J40" s="12">
        <f>COUNTIFS('Other Universities'!B:B,"Second",'Other Universities'!E:E,"Rural",'Other Universities'!S:S,"Does Not Qualify")</f>
        <v>11</v>
      </c>
      <c r="K40" s="12">
        <f t="shared" si="8"/>
        <v>13</v>
      </c>
      <c r="L40" s="1"/>
      <c r="M40" s="1"/>
      <c r="N40" s="1"/>
      <c r="O40" s="1"/>
    </row>
    <row r="41" spans="1:15" ht="14.4">
      <c r="A41" s="1"/>
      <c r="B41" s="11" t="s">
        <v>32</v>
      </c>
      <c r="C41" s="11"/>
      <c r="D41" s="11">
        <f>COUNTIFS('Other Universities'!B:B,"Second",'Other Universities'!E:E,"Rural",'Other Universities'!AJ:AJ,"S/A")</f>
        <v>1</v>
      </c>
      <c r="E41" s="11">
        <f>SUM(C41,D41)</f>
        <v>1</v>
      </c>
      <c r="F41" s="4"/>
      <c r="G41" s="4"/>
      <c r="H41" s="12" t="s">
        <v>43</v>
      </c>
      <c r="I41" s="12">
        <f>COUNTIFS('Other Universities'!B:B,"Second",'Other Universities'!E:E,"NMB",'Other Universities'!Y:Y,"Does Not Qualify")</f>
        <v>0</v>
      </c>
      <c r="J41" s="12">
        <f>COUNTIFS('Other Universities'!B:B,"Second",'Other Universities'!E:E,"Rural",'Other Universities'!Y:Y,"Does Not Qualify")</f>
        <v>0</v>
      </c>
      <c r="K41" s="12">
        <f t="shared" si="8"/>
        <v>0</v>
      </c>
      <c r="L41" s="1"/>
      <c r="M41" s="1"/>
      <c r="N41" s="1"/>
      <c r="O41" s="1"/>
    </row>
    <row r="42" spans="1:15" ht="14.4">
      <c r="A42" s="1"/>
      <c r="B42" s="11" t="s">
        <v>33</v>
      </c>
      <c r="C42" s="11"/>
      <c r="D42" s="11"/>
      <c r="E42" s="11"/>
      <c r="F42" s="4"/>
      <c r="G42" s="4"/>
      <c r="H42" s="12" t="s">
        <v>44</v>
      </c>
      <c r="I42" s="12">
        <f>COUNTIFS('Other Universities'!B:B,"Second",'Other Universities'!E:E,"NMB",'Other Universities'!M:M,"Does Not Qualify")</f>
        <v>10</v>
      </c>
      <c r="J42" s="12">
        <f>COUNTIFS('Other Universities'!B:B,"Second",'Other Universities'!E:E,"Rural",'Other Universities'!M:M,"Does Not Qualify")</f>
        <v>11</v>
      </c>
      <c r="K42" s="12">
        <f t="shared" si="8"/>
        <v>21</v>
      </c>
      <c r="L42" s="1"/>
      <c r="M42" s="1"/>
      <c r="N42" s="1"/>
      <c r="O42" s="1"/>
    </row>
    <row r="43" spans="1:15" ht="14.4">
      <c r="A43" s="1"/>
      <c r="B43" s="1"/>
      <c r="C43" s="1"/>
      <c r="D43" s="1"/>
      <c r="E43" s="18">
        <f>SUM(E36:E42)</f>
        <v>583</v>
      </c>
      <c r="F43" s="4"/>
      <c r="G43" s="4"/>
      <c r="H43" s="1"/>
      <c r="I43" s="1"/>
      <c r="J43" s="1"/>
      <c r="K43" s="1"/>
      <c r="L43" s="1"/>
      <c r="M43" s="1"/>
      <c r="N43" s="1"/>
      <c r="O43" s="1"/>
    </row>
    <row r="44" spans="1:15" ht="14.4">
      <c r="A44" s="1"/>
      <c r="B44" s="1"/>
      <c r="C44" s="1"/>
      <c r="D44" s="1"/>
      <c r="E44" s="18"/>
      <c r="F44" s="4"/>
      <c r="G44" s="4"/>
      <c r="H44" s="1"/>
      <c r="I44" s="1"/>
      <c r="J44" s="1"/>
      <c r="K44" s="1"/>
      <c r="L44" s="1"/>
      <c r="M44" s="1"/>
      <c r="N44" s="1"/>
      <c r="O44" s="1"/>
    </row>
    <row r="45" spans="1:15" ht="14.4">
      <c r="A45" s="1"/>
      <c r="B45" s="26" t="s">
        <v>45</v>
      </c>
      <c r="C45" s="6" t="s">
        <v>6</v>
      </c>
      <c r="D45" s="6" t="s">
        <v>46</v>
      </c>
      <c r="E45" s="27" t="s">
        <v>47</v>
      </c>
      <c r="F45" s="27" t="s">
        <v>48</v>
      </c>
      <c r="G45" s="4"/>
      <c r="H45" s="28" t="s">
        <v>49</v>
      </c>
      <c r="I45" s="28" t="s">
        <v>4</v>
      </c>
      <c r="J45" s="28" t="s">
        <v>50</v>
      </c>
      <c r="K45" s="28" t="s">
        <v>51</v>
      </c>
      <c r="L45" s="1"/>
      <c r="M45" s="1"/>
      <c r="N45" s="1"/>
      <c r="O45" s="1"/>
    </row>
    <row r="46" spans="1:15" ht="14.4">
      <c r="A46" s="1"/>
      <c r="B46" s="9" t="s">
        <v>52</v>
      </c>
      <c r="C46" s="9">
        <f>COUNTIFS(NSFAS!C2:C851,"Okuhle",NSFAS!G2:G851,"Yes")</f>
        <v>103</v>
      </c>
      <c r="D46" s="9">
        <f>COUNTIFS(NSFAS!C2:C851,"Okuhle",NSFAS!E2:E851,"Yes")</f>
        <v>0</v>
      </c>
      <c r="E46" s="12">
        <f>COUNTIFS(NSFAS!C2:C851,"Okuhle",NSFAS!E2:E851,"S/A")</f>
        <v>0</v>
      </c>
      <c r="F46" s="12">
        <f t="shared" ref="F46:F51" si="9">C46-D46-E46</f>
        <v>103</v>
      </c>
      <c r="G46" s="4"/>
      <c r="H46" s="11" t="s">
        <v>53</v>
      </c>
      <c r="I46" s="12">
        <f>COUNTIFS(Funding!F:F, "NMB", Funding!H:H, "Yes")</f>
        <v>0</v>
      </c>
      <c r="J46" s="12">
        <f>COUNTIFS(Funding!F:F, "Rural", Funding!H:H, "Yes")</f>
        <v>0</v>
      </c>
      <c r="K46" s="12">
        <f>SUM($I$46+J46)</f>
        <v>0</v>
      </c>
      <c r="L46" s="1"/>
      <c r="M46" s="1"/>
      <c r="N46" s="1"/>
      <c r="O46" s="1"/>
    </row>
    <row r="47" spans="1:15" ht="14.4">
      <c r="A47" s="1"/>
      <c r="B47" s="12" t="s">
        <v>54</v>
      </c>
      <c r="C47" s="9">
        <f>COUNTIFS(NSFAS!C2:C851,"Thuto",NSFAS!G2:G851,"Yes")</f>
        <v>168</v>
      </c>
      <c r="D47" s="9">
        <f>COUNTIFS(NSFAS!C2:C851,"Thuto",NSFAS!E2:E851,"Yes")</f>
        <v>0</v>
      </c>
      <c r="E47" s="12">
        <f>COUNTIFS(NSFAS!C3:C852,"Thuto",NSFAS!E2:E851,"S/A")</f>
        <v>0</v>
      </c>
      <c r="F47" s="12">
        <f t="shared" si="9"/>
        <v>168</v>
      </c>
      <c r="G47" s="4"/>
      <c r="H47" s="11" t="s">
        <v>55</v>
      </c>
      <c r="I47" s="12">
        <f>COUNTIFS(Funding!F:F, "NMB", Funding!N:N, "Yes")</f>
        <v>0</v>
      </c>
      <c r="J47" s="12">
        <f>COUNTIFS(Funding!F:F, "Rural", Funding!N:N, "Yes")</f>
        <v>0</v>
      </c>
      <c r="K47" s="12">
        <f t="shared" ref="K47:K50" si="10">SUM(I47+J47)</f>
        <v>0</v>
      </c>
      <c r="L47" s="1"/>
      <c r="M47" s="1"/>
      <c r="N47" s="1"/>
      <c r="O47" s="1"/>
    </row>
    <row r="48" spans="1:15" ht="14.4">
      <c r="A48" s="1"/>
      <c r="B48" s="12" t="s">
        <v>56</v>
      </c>
      <c r="C48" s="9">
        <f>COUNTIFS(NSFAS!C2:C851,"Nosisa",NSFAS!G2:G851,"Yes")</f>
        <v>118</v>
      </c>
      <c r="D48" s="9">
        <f>COUNTIFS(NSFAS!C2:C851,"Nosisa",NSFAS!E2:E851,"Yes")</f>
        <v>0</v>
      </c>
      <c r="E48" s="12">
        <f>COUNTIFS(NSFAS!C2:C851,"Nosisa",NSFAS!E2:E851,"S/A")</f>
        <v>0</v>
      </c>
      <c r="F48" s="12">
        <f t="shared" si="9"/>
        <v>118</v>
      </c>
      <c r="G48" s="4"/>
      <c r="H48" s="11" t="s">
        <v>57</v>
      </c>
      <c r="I48" s="12">
        <f>COUNTIFS(Funding!F:F, "NMB", Funding!W:W, "Yes")</f>
        <v>0</v>
      </c>
      <c r="J48" s="12">
        <f>COUNTIFS(Funding!F:F, "Rural", Funding!W:W, "Yes")</f>
        <v>0</v>
      </c>
      <c r="K48" s="12">
        <f t="shared" si="10"/>
        <v>0</v>
      </c>
      <c r="L48" s="1"/>
      <c r="M48" s="1"/>
      <c r="N48" s="1"/>
      <c r="O48" s="1"/>
    </row>
    <row r="49" spans="1:15" ht="14.4">
      <c r="A49" s="1"/>
      <c r="B49" s="12" t="s">
        <v>58</v>
      </c>
      <c r="C49" s="9">
        <f>COUNTIFS(NSFAS!C2:C851,"Sivu",NSFAS!G2:G851,"Yes")</f>
        <v>73</v>
      </c>
      <c r="D49" s="9">
        <f>COUNTIFS(NSFAS!C2:C851,"Sivu",NSFAS!E2:E851,"Yes")</f>
        <v>25</v>
      </c>
      <c r="E49" s="12">
        <f>COUNTIFS(NSFAS!C2:C851,"Sivu",NSFAS!E2:E851,"S/A")</f>
        <v>1</v>
      </c>
      <c r="F49" s="12">
        <f t="shared" si="9"/>
        <v>47</v>
      </c>
      <c r="G49" s="4"/>
      <c r="H49" s="11" t="s">
        <v>59</v>
      </c>
      <c r="I49" s="12">
        <f>COUNTIFS(Funding!F:F, "NMB", Funding!S:S, "Yes")</f>
        <v>0</v>
      </c>
      <c r="J49" s="12">
        <f>COUNTIFS(Funding!F:F, "Rural", Funding!S:S, "Yes")</f>
        <v>0</v>
      </c>
      <c r="K49" s="12">
        <f t="shared" si="10"/>
        <v>0</v>
      </c>
      <c r="L49" s="1"/>
      <c r="M49" s="1"/>
      <c r="N49" s="1"/>
      <c r="O49" s="1"/>
    </row>
    <row r="50" spans="1:15" ht="14.4">
      <c r="A50" s="1"/>
      <c r="B50" s="12" t="s">
        <v>60</v>
      </c>
      <c r="C50" s="9">
        <f>COUNTIFS(NSFAS!C2:C851,"Sihle",NSFAS!G2:G851,"Yes")</f>
        <v>130</v>
      </c>
      <c r="D50" s="9">
        <f>COUNTIFS(NSFAS!C2:C851,"Sihle",NSFAS!E2:E851,"Yes")</f>
        <v>0</v>
      </c>
      <c r="E50" s="12">
        <f>COUNTIFS(NSFAS!C2:C851,"Sihle",NSFAS!E2:E851,"S/A")</f>
        <v>0</v>
      </c>
      <c r="F50" s="12">
        <f t="shared" si="9"/>
        <v>130</v>
      </c>
      <c r="G50" s="4"/>
      <c r="H50" s="11" t="s">
        <v>61</v>
      </c>
      <c r="I50" s="12">
        <f>COUNTIFS(Funding!F:F, "NMB", Funding!AA:AA, "Yes")</f>
        <v>0</v>
      </c>
      <c r="J50" s="12">
        <f>COUNTIFS(Funding!F:F, "Rural", Funding!AA:AA, "Yes")</f>
        <v>0</v>
      </c>
      <c r="K50" s="12">
        <f t="shared" si="10"/>
        <v>0</v>
      </c>
      <c r="L50" s="1"/>
      <c r="M50" s="1"/>
      <c r="N50" s="1"/>
      <c r="O50" s="1"/>
    </row>
    <row r="51" spans="1:15" ht="14.4">
      <c r="A51" s="1"/>
      <c r="B51" s="12" t="s">
        <v>62</v>
      </c>
      <c r="C51" s="12">
        <f>COUNTIFS(NSFAS!C2:C851,"Anelisa",NSFAS!G2:G851,"Yes")</f>
        <v>141</v>
      </c>
      <c r="D51" s="12">
        <f>COUNTIFS(NSFAS!C2:C851,"Anelisa",NSFAS!E2:E851,"Yes")</f>
        <v>0</v>
      </c>
      <c r="E51" s="12">
        <f>COUNTIFS(NSFAS!C2:C851,"Anelisa",NSFAS!E2:E851,"S/A")</f>
        <v>0</v>
      </c>
      <c r="F51" s="12">
        <f t="shared" si="9"/>
        <v>141</v>
      </c>
      <c r="G51" s="4"/>
      <c r="H51" s="1"/>
      <c r="I51" s="1"/>
      <c r="J51" s="1"/>
      <c r="K51" s="1"/>
      <c r="L51" s="1"/>
      <c r="M51" s="1"/>
      <c r="N51" s="1"/>
      <c r="O51" s="1"/>
    </row>
    <row r="52" spans="1:15" ht="14.4">
      <c r="A52" s="1"/>
      <c r="B52" s="29"/>
      <c r="C52" s="30">
        <f t="shared" ref="C52:E52" si="11">SUM(C46:C51)</f>
        <v>733</v>
      </c>
      <c r="D52" s="30">
        <f t="shared" si="11"/>
        <v>25</v>
      </c>
      <c r="E52" s="30">
        <f t="shared" si="11"/>
        <v>1</v>
      </c>
      <c r="F52" s="30">
        <f>SUM(F46:F51)</f>
        <v>707</v>
      </c>
      <c r="G52" s="4"/>
      <c r="H52" s="1"/>
      <c r="I52" s="1"/>
      <c r="J52" s="1"/>
      <c r="K52" s="1"/>
      <c r="L52" s="1"/>
      <c r="M52" s="1"/>
      <c r="N52" s="1"/>
      <c r="O52" s="1"/>
    </row>
    <row r="53" spans="1:15" ht="14.4">
      <c r="A53" s="1"/>
      <c r="B53" s="29"/>
      <c r="C53" s="29"/>
      <c r="D53" s="29"/>
      <c r="E53" s="29"/>
      <c r="F53" s="4"/>
      <c r="G53" s="4"/>
      <c r="H53" s="1"/>
      <c r="I53" s="1"/>
      <c r="J53" s="1"/>
      <c r="K53" s="1"/>
      <c r="L53" s="1"/>
      <c r="M53" s="1"/>
      <c r="N53" s="1"/>
      <c r="O53" s="1"/>
    </row>
    <row r="54" spans="1:15" ht="14.4">
      <c r="A54" s="1"/>
      <c r="B54" s="31" t="s">
        <v>22</v>
      </c>
      <c r="C54" s="32"/>
      <c r="D54" s="33"/>
      <c r="E54" s="34"/>
      <c r="F54" s="4"/>
      <c r="G54" s="4"/>
      <c r="H54" s="1"/>
      <c r="I54" s="1"/>
      <c r="J54" s="1"/>
      <c r="K54" s="1"/>
      <c r="L54" s="1"/>
      <c r="M54" s="1"/>
      <c r="N54" s="1"/>
      <c r="O54" s="1"/>
    </row>
    <row r="55" spans="1:15" ht="14.4">
      <c r="A55" s="1"/>
      <c r="B55" s="9" t="s">
        <v>63</v>
      </c>
      <c r="C55" s="9">
        <f>SUM(E46:E51)</f>
        <v>1</v>
      </c>
      <c r="D55" s="1"/>
      <c r="E55" s="35"/>
      <c r="F55" s="4"/>
      <c r="G55" s="4"/>
      <c r="I55" s="1"/>
      <c r="J55" s="1"/>
      <c r="K55" s="1"/>
      <c r="L55" s="1"/>
      <c r="M55" s="1"/>
      <c r="N55" s="1"/>
      <c r="O55" s="1"/>
    </row>
    <row r="56" spans="1:15" ht="14.4">
      <c r="A56" s="1"/>
      <c r="B56" s="12" t="s">
        <v>64</v>
      </c>
      <c r="C56" s="9">
        <f>COUNTIF(Funding!I:I,"unreachable")</f>
        <v>0</v>
      </c>
      <c r="D56" s="1"/>
      <c r="E56" s="36"/>
      <c r="F56" s="4"/>
      <c r="G56" s="4"/>
      <c r="H56" s="1"/>
      <c r="I56" s="1"/>
      <c r="J56" s="1"/>
      <c r="K56" s="1"/>
      <c r="L56" s="1"/>
      <c r="M56" s="1"/>
      <c r="N56" s="1"/>
      <c r="O56" s="1"/>
    </row>
    <row r="57" spans="1:15" ht="14.4">
      <c r="A57" s="1"/>
      <c r="B57" s="12" t="s">
        <v>65</v>
      </c>
      <c r="C57" s="12">
        <f>COUNTIF(NSFAS!F2:F839,"Foreign Student")</f>
        <v>7</v>
      </c>
      <c r="D57" s="1"/>
      <c r="E57" s="36"/>
      <c r="F57" s="4"/>
      <c r="G57" s="4"/>
      <c r="H57" s="1"/>
      <c r="I57" s="1"/>
      <c r="J57" s="1"/>
      <c r="K57" s="1"/>
      <c r="L57" s="1"/>
      <c r="M57" s="1"/>
      <c r="N57" s="1"/>
      <c r="O57" s="1"/>
    </row>
    <row r="58" spans="1:15" ht="14.4">
      <c r="A58" s="1"/>
      <c r="B58" s="12" t="s">
        <v>66</v>
      </c>
      <c r="C58" s="12">
        <f>COUNTIF(NSFAS!F2:F839,"Did not Submit")</f>
        <v>114</v>
      </c>
      <c r="D58" s="1"/>
      <c r="E58" s="36"/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 ht="14.4">
      <c r="A59" s="1"/>
      <c r="B59" s="12" t="s">
        <v>67</v>
      </c>
      <c r="C59" s="12">
        <f>COUNTIF(Funding!I:I,"does not qualify")</f>
        <v>0</v>
      </c>
      <c r="D59" s="37"/>
      <c r="E59" s="38"/>
      <c r="F59" s="4"/>
      <c r="G59" s="4"/>
      <c r="H59" s="1"/>
      <c r="I59" s="1"/>
      <c r="J59" s="1"/>
      <c r="K59" s="1"/>
      <c r="L59" s="1"/>
      <c r="M59" s="1"/>
      <c r="N59" s="1"/>
      <c r="O59" s="1"/>
    </row>
    <row r="60" spans="1:15" ht="14.4">
      <c r="A60" s="1"/>
      <c r="D60" s="1"/>
      <c r="E60" s="1"/>
      <c r="F60" s="4"/>
      <c r="G60" s="4"/>
      <c r="H60" s="1"/>
      <c r="I60" s="1"/>
      <c r="J60" s="1"/>
      <c r="K60" s="1"/>
      <c r="L60" s="1"/>
      <c r="M60" s="1"/>
      <c r="N60" s="1"/>
      <c r="O60" s="1"/>
    </row>
    <row r="61" spans="1:15" ht="15.75" customHeight="1">
      <c r="A61" s="1"/>
      <c r="D61" s="1"/>
      <c r="E61" s="1"/>
      <c r="F61" s="1"/>
      <c r="G61" s="1"/>
      <c r="H61" s="1"/>
      <c r="I61" s="1"/>
      <c r="J61" s="1"/>
      <c r="K61" s="1"/>
    </row>
    <row r="62" spans="1:15" ht="15.75" customHeight="1">
      <c r="A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>
      <c r="A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>
      <c r="A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>
      <c r="A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>
      <c r="A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>
      <c r="A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>
      <c r="A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>
      <c r="A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>
      <c r="A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>
      <c r="A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>
      <c r="A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>
      <c r="A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>
      <c r="A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>
      <c r="A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>
      <c r="A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>
      <c r="A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>
      <c r="A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>
      <c r="A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>
      <c r="A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>
      <c r="A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>
      <c r="A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>
      <c r="A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8.8">
      <c r="A85" s="1"/>
      <c r="B85" s="39" t="s">
        <v>68</v>
      </c>
      <c r="C85" s="40" t="s">
        <v>69</v>
      </c>
      <c r="D85" s="40" t="s">
        <v>70</v>
      </c>
      <c r="E85" s="41" t="s">
        <v>71</v>
      </c>
      <c r="F85" s="41"/>
      <c r="G85" s="41" t="s">
        <v>72</v>
      </c>
      <c r="H85" s="1"/>
      <c r="I85" s="1"/>
      <c r="J85" s="1"/>
      <c r="K85" s="1"/>
      <c r="L85" s="1"/>
      <c r="M85" s="1"/>
      <c r="N85" s="1"/>
      <c r="O85" s="1"/>
    </row>
    <row r="86" spans="1:15" ht="15.75" customHeight="1">
      <c r="A86" s="1"/>
      <c r="B86" s="42" t="s">
        <v>73</v>
      </c>
      <c r="C86" s="43">
        <f>COUNTIF('High School'!F1:F852,Dashboard!B86)</f>
        <v>10</v>
      </c>
      <c r="D86" s="43"/>
      <c r="E86" s="44" t="s">
        <v>74</v>
      </c>
      <c r="F86" s="44"/>
      <c r="G86" s="44" t="s">
        <v>74</v>
      </c>
      <c r="H86" s="1"/>
      <c r="I86" s="1"/>
      <c r="J86" s="1"/>
      <c r="K86" s="1"/>
      <c r="L86" s="1"/>
      <c r="M86" s="1"/>
      <c r="N86" s="1"/>
      <c r="O86" s="1"/>
    </row>
    <row r="87" spans="1:15" ht="15.75" customHeight="1">
      <c r="A87" s="1"/>
      <c r="B87" s="42" t="s">
        <v>75</v>
      </c>
      <c r="C87" s="43">
        <f>COUNTIF('High School'!F:F,B87)</f>
        <v>2</v>
      </c>
      <c r="D87" s="43"/>
      <c r="E87" s="44" t="s">
        <v>74</v>
      </c>
      <c r="F87" s="44"/>
      <c r="G87" s="44" t="s">
        <v>74</v>
      </c>
      <c r="H87" s="1"/>
      <c r="I87" s="1"/>
      <c r="J87" s="1"/>
      <c r="K87" s="1"/>
      <c r="L87" s="1"/>
      <c r="M87" s="1"/>
      <c r="N87" s="1"/>
      <c r="O87" s="1"/>
    </row>
    <row r="88" spans="1:15" ht="15.75" customHeight="1">
      <c r="A88" s="1"/>
      <c r="B88" s="42" t="s">
        <v>76</v>
      </c>
      <c r="C88" s="43">
        <f>COUNTIF('High School'!F:F,B88)</f>
        <v>8</v>
      </c>
      <c r="D88" s="43" t="s">
        <v>56</v>
      </c>
      <c r="E88" s="44" t="s">
        <v>74</v>
      </c>
      <c r="F88" s="44"/>
      <c r="G88" s="44" t="s">
        <v>74</v>
      </c>
      <c r="H88" s="1"/>
      <c r="I88" s="1"/>
      <c r="J88" s="1"/>
      <c r="K88" s="1"/>
      <c r="L88" s="1"/>
      <c r="M88" s="1"/>
      <c r="N88" s="1"/>
      <c r="O88" s="1"/>
    </row>
    <row r="89" spans="1:15" ht="18">
      <c r="A89" s="1"/>
      <c r="B89" s="45" t="s">
        <v>77</v>
      </c>
      <c r="C89" s="43">
        <f>COUNTIF('High School'!F:F,B89)</f>
        <v>44</v>
      </c>
      <c r="D89" s="46" t="s">
        <v>78</v>
      </c>
      <c r="E89" s="47" t="s">
        <v>74</v>
      </c>
      <c r="F89" s="47"/>
      <c r="G89" s="47" t="s">
        <v>74</v>
      </c>
      <c r="H89" s="48"/>
      <c r="I89" s="49"/>
      <c r="J89" s="1"/>
      <c r="K89" s="1"/>
      <c r="L89" s="1"/>
      <c r="M89" s="1"/>
      <c r="N89" s="1"/>
      <c r="O89" s="1"/>
    </row>
    <row r="90" spans="1:15" ht="15.75" customHeight="1">
      <c r="A90" s="1"/>
      <c r="B90" s="45" t="s">
        <v>79</v>
      </c>
      <c r="C90" s="43">
        <f>COUNTIF('High School'!F:F,B90)</f>
        <v>16</v>
      </c>
      <c r="D90" s="43" t="s">
        <v>56</v>
      </c>
      <c r="E90" s="47" t="s">
        <v>74</v>
      </c>
      <c r="F90" s="47"/>
      <c r="G90" s="47" t="s">
        <v>74</v>
      </c>
      <c r="H90" s="50"/>
      <c r="I90" s="49"/>
      <c r="J90" s="1"/>
      <c r="K90" s="1"/>
      <c r="L90" s="1"/>
      <c r="M90" s="1"/>
      <c r="N90" s="1"/>
      <c r="O90" s="1"/>
    </row>
    <row r="91" spans="1:15" ht="15.75" customHeight="1">
      <c r="A91" s="1"/>
      <c r="B91" s="42" t="s">
        <v>80</v>
      </c>
      <c r="C91" s="43">
        <f>COUNTIF('High School'!F:F,B91)</f>
        <v>28</v>
      </c>
      <c r="D91" s="46" t="s">
        <v>54</v>
      </c>
      <c r="E91" s="47" t="s">
        <v>74</v>
      </c>
      <c r="F91" s="47"/>
      <c r="G91" s="47" t="s">
        <v>74</v>
      </c>
      <c r="H91" s="50"/>
      <c r="I91" s="49"/>
      <c r="J91" s="1"/>
      <c r="K91" s="1"/>
      <c r="L91" s="1"/>
      <c r="M91" s="1"/>
      <c r="N91" s="1"/>
      <c r="O91" s="1"/>
    </row>
    <row r="92" spans="1:15" ht="15.75" customHeight="1">
      <c r="A92" s="1"/>
      <c r="B92" s="42" t="s">
        <v>81</v>
      </c>
      <c r="C92" s="43">
        <f>COUNTIF('High School'!F:F,B92)</f>
        <v>40</v>
      </c>
      <c r="D92" s="46" t="s">
        <v>78</v>
      </c>
      <c r="E92" s="47" t="s">
        <v>74</v>
      </c>
      <c r="F92" s="47"/>
      <c r="G92" s="47" t="s">
        <v>74</v>
      </c>
      <c r="H92" s="50"/>
      <c r="I92" s="49"/>
      <c r="J92" s="1"/>
      <c r="K92" s="1"/>
      <c r="L92" s="1"/>
      <c r="M92" s="1"/>
      <c r="N92" s="1"/>
      <c r="O92" s="1"/>
    </row>
    <row r="93" spans="1:15" ht="15.75" customHeight="1">
      <c r="A93" s="1"/>
      <c r="B93" s="43" t="s">
        <v>82</v>
      </c>
      <c r="C93" s="43">
        <f>COUNTIF('High School'!F:F,B93)</f>
        <v>15</v>
      </c>
      <c r="D93" s="46" t="s">
        <v>62</v>
      </c>
      <c r="E93" s="47" t="s">
        <v>74</v>
      </c>
      <c r="F93" s="47"/>
      <c r="G93" s="47" t="s">
        <v>74</v>
      </c>
      <c r="H93" s="50"/>
      <c r="I93" s="49"/>
      <c r="J93" s="1"/>
      <c r="K93" s="1"/>
      <c r="L93" s="1"/>
      <c r="M93" s="1"/>
      <c r="N93" s="1"/>
      <c r="O93" s="1"/>
    </row>
    <row r="94" spans="1:15" ht="15.75" customHeight="1">
      <c r="A94" s="1"/>
      <c r="B94" s="42" t="s">
        <v>83</v>
      </c>
      <c r="C94" s="43">
        <f>COUNTIF('High School'!F:F,B94)</f>
        <v>13</v>
      </c>
      <c r="D94" s="46" t="s">
        <v>54</v>
      </c>
      <c r="E94" s="47" t="s">
        <v>74</v>
      </c>
      <c r="F94" s="47"/>
      <c r="G94" s="47" t="s">
        <v>74</v>
      </c>
      <c r="H94" s="50"/>
      <c r="I94" s="49"/>
      <c r="J94" s="1"/>
      <c r="K94" s="1"/>
      <c r="L94" s="1"/>
      <c r="M94" s="1"/>
      <c r="N94" s="1"/>
      <c r="O94" s="1"/>
    </row>
    <row r="95" spans="1:15" ht="15.75" customHeight="1">
      <c r="A95" s="1"/>
      <c r="B95" s="43" t="s">
        <v>84</v>
      </c>
      <c r="C95" s="43">
        <f>COUNTIF('High School'!F:F,B95)</f>
        <v>3</v>
      </c>
      <c r="D95" s="43" t="s">
        <v>56</v>
      </c>
      <c r="E95" s="44" t="s">
        <v>74</v>
      </c>
      <c r="F95" s="44"/>
      <c r="G95" s="44" t="s">
        <v>74</v>
      </c>
      <c r="H95" s="51"/>
      <c r="I95" s="1"/>
      <c r="J95" s="1"/>
      <c r="K95" s="1"/>
      <c r="L95" s="1"/>
      <c r="M95" s="1"/>
      <c r="N95" s="1"/>
      <c r="O95" s="1"/>
    </row>
    <row r="96" spans="1:15" ht="15.75" customHeight="1">
      <c r="A96" s="1"/>
      <c r="B96" s="43" t="s">
        <v>85</v>
      </c>
      <c r="C96" s="43">
        <f>COUNTIF('High School'!F:F,B96)</f>
        <v>18</v>
      </c>
      <c r="D96" s="46" t="s">
        <v>58</v>
      </c>
      <c r="E96" s="44" t="s">
        <v>74</v>
      </c>
      <c r="F96" s="44"/>
      <c r="G96" s="44" t="s">
        <v>74</v>
      </c>
      <c r="H96" s="1"/>
      <c r="I96" s="1"/>
      <c r="J96" s="1"/>
      <c r="K96" s="1"/>
      <c r="L96" s="1"/>
      <c r="M96" s="1"/>
      <c r="N96" s="1"/>
      <c r="O96" s="1"/>
    </row>
    <row r="97" spans="1:15" ht="15.75" customHeight="1">
      <c r="A97" s="1"/>
      <c r="B97" s="43" t="s">
        <v>86</v>
      </c>
      <c r="C97" s="43">
        <v>1</v>
      </c>
      <c r="D97" s="46" t="s">
        <v>54</v>
      </c>
      <c r="E97" s="44" t="s">
        <v>74</v>
      </c>
      <c r="F97" s="44"/>
      <c r="G97" s="44" t="s">
        <v>74</v>
      </c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1"/>
      <c r="B98" s="43" t="s">
        <v>87</v>
      </c>
      <c r="C98" s="43">
        <f>COUNTIF('High School'!F:F,B98)</f>
        <v>20</v>
      </c>
      <c r="D98" s="46" t="s">
        <v>52</v>
      </c>
      <c r="E98" s="44" t="s">
        <v>74</v>
      </c>
      <c r="F98" s="44"/>
      <c r="G98" s="44" t="s">
        <v>74</v>
      </c>
      <c r="H98" s="1"/>
      <c r="I98" s="1"/>
      <c r="J98" s="1"/>
      <c r="K98" s="1"/>
      <c r="L98" s="1"/>
      <c r="M98" s="1"/>
      <c r="N98" s="1"/>
      <c r="O98" s="1"/>
    </row>
    <row r="99" spans="1:15" ht="15.75" customHeight="1">
      <c r="A99" s="1"/>
      <c r="B99" s="45" t="s">
        <v>88</v>
      </c>
      <c r="C99" s="43">
        <f>COUNTIF('High School'!F:F,B99)</f>
        <v>38</v>
      </c>
      <c r="D99" s="46" t="s">
        <v>52</v>
      </c>
      <c r="E99" s="44" t="s">
        <v>74</v>
      </c>
      <c r="F99" s="44"/>
      <c r="G99" s="44" t="s">
        <v>74</v>
      </c>
      <c r="H99" s="1"/>
      <c r="I99" s="1"/>
      <c r="J99" s="1"/>
      <c r="K99" s="1"/>
      <c r="L99" s="1"/>
      <c r="M99" s="1"/>
      <c r="N99" s="1"/>
      <c r="O99" s="1"/>
    </row>
    <row r="100" spans="1:15" ht="15.75" customHeight="1">
      <c r="A100" s="1"/>
      <c r="B100" s="42" t="s">
        <v>89</v>
      </c>
      <c r="C100" s="43">
        <f>COUNTIF('High School'!F:F,B100)</f>
        <v>7</v>
      </c>
      <c r="D100" s="46" t="s">
        <v>54</v>
      </c>
      <c r="E100" s="44" t="s">
        <v>74</v>
      </c>
      <c r="F100" s="44"/>
      <c r="G100" s="44" t="s">
        <v>74</v>
      </c>
      <c r="H100" s="1"/>
      <c r="I100" s="1"/>
      <c r="J100" s="1"/>
      <c r="K100" s="1"/>
      <c r="L100" s="1"/>
      <c r="M100" s="1"/>
      <c r="N100" s="1"/>
      <c r="O100" s="1"/>
    </row>
    <row r="101" spans="1:15" ht="15.75" customHeight="1">
      <c r="A101" s="1"/>
      <c r="B101" s="43" t="s">
        <v>90</v>
      </c>
      <c r="C101" s="43">
        <f>COUNTIF('High School'!F:F,B101)</f>
        <v>45</v>
      </c>
      <c r="D101" s="46" t="s">
        <v>54</v>
      </c>
      <c r="E101" s="44" t="s">
        <v>74</v>
      </c>
      <c r="F101" s="44"/>
      <c r="G101" s="44" t="s">
        <v>74</v>
      </c>
      <c r="H101" s="1"/>
      <c r="I101" s="1"/>
      <c r="J101" s="1"/>
      <c r="K101" s="1"/>
      <c r="L101" s="1"/>
      <c r="M101" s="1"/>
      <c r="N101" s="1"/>
      <c r="O101" s="1"/>
    </row>
    <row r="102" spans="1:15" ht="15.75" customHeight="1">
      <c r="A102" s="1"/>
      <c r="B102" s="43" t="s">
        <v>91</v>
      </c>
      <c r="C102" s="43">
        <f>COUNTIF('High School'!F:F,B102)</f>
        <v>13</v>
      </c>
      <c r="D102" s="46" t="s">
        <v>52</v>
      </c>
      <c r="E102" s="44" t="s">
        <v>74</v>
      </c>
      <c r="F102" s="44"/>
      <c r="G102" s="44" t="s">
        <v>74</v>
      </c>
      <c r="H102" s="1"/>
      <c r="I102" s="1"/>
      <c r="J102" s="1"/>
      <c r="K102" s="1"/>
      <c r="L102" s="1"/>
      <c r="M102" s="1"/>
      <c r="N102" s="1"/>
      <c r="O102" s="1"/>
    </row>
    <row r="103" spans="1:15" ht="15.75" customHeight="1">
      <c r="A103" s="1"/>
      <c r="B103" s="45" t="s">
        <v>92</v>
      </c>
      <c r="C103" s="43">
        <f>COUNTIF('High School'!F:F,B103)</f>
        <v>15</v>
      </c>
      <c r="D103" s="46" t="s">
        <v>78</v>
      </c>
      <c r="E103" s="44" t="s">
        <v>74</v>
      </c>
      <c r="F103" s="44"/>
      <c r="G103" s="44" t="s">
        <v>74</v>
      </c>
      <c r="H103" s="1"/>
      <c r="I103" s="1"/>
      <c r="J103" s="1"/>
      <c r="K103" s="1"/>
      <c r="L103" s="1"/>
      <c r="M103" s="1"/>
      <c r="N103" s="1"/>
      <c r="O103" s="1"/>
    </row>
    <row r="104" spans="1:15" ht="15.75" customHeight="1">
      <c r="A104" s="1"/>
      <c r="B104" s="43" t="s">
        <v>93</v>
      </c>
      <c r="C104" s="43">
        <f>COUNTIF('High School'!F:F,B104)</f>
        <v>11</v>
      </c>
      <c r="D104" s="46" t="s">
        <v>58</v>
      </c>
      <c r="E104" s="44" t="s">
        <v>74</v>
      </c>
      <c r="F104" s="44"/>
      <c r="G104" s="44" t="s">
        <v>74</v>
      </c>
      <c r="H104" s="1"/>
      <c r="I104" s="1"/>
      <c r="J104" s="1"/>
      <c r="K104" s="1"/>
      <c r="L104" s="1"/>
      <c r="M104" s="1"/>
      <c r="N104" s="1"/>
      <c r="O104" s="1"/>
    </row>
    <row r="105" spans="1:15" ht="15.75" customHeight="1">
      <c r="A105" s="1"/>
      <c r="B105" s="42" t="s">
        <v>94</v>
      </c>
      <c r="C105" s="43">
        <f>COUNTIF('High School'!F:F,B105)</f>
        <v>0</v>
      </c>
      <c r="D105" s="46" t="s">
        <v>54</v>
      </c>
      <c r="E105" s="44" t="s">
        <v>74</v>
      </c>
      <c r="F105" s="44"/>
      <c r="G105" s="44" t="s">
        <v>74</v>
      </c>
      <c r="H105" s="1"/>
      <c r="I105" s="1"/>
      <c r="J105" s="1"/>
      <c r="K105" s="1"/>
      <c r="L105" s="1"/>
      <c r="M105" s="1"/>
      <c r="N105" s="1"/>
      <c r="O105" s="1"/>
    </row>
    <row r="106" spans="1:15" ht="15.75" customHeight="1">
      <c r="A106" s="1"/>
      <c r="B106" s="42" t="s">
        <v>95</v>
      </c>
      <c r="C106" s="43">
        <f>COUNTIF('High School'!F:F,B106)</f>
        <v>38</v>
      </c>
      <c r="D106" s="43" t="s">
        <v>56</v>
      </c>
      <c r="E106" s="44" t="s">
        <v>74</v>
      </c>
      <c r="F106" s="44"/>
      <c r="G106" s="44" t="s">
        <v>74</v>
      </c>
      <c r="H106" s="1"/>
      <c r="I106" s="1"/>
      <c r="J106" s="1"/>
      <c r="K106" s="1"/>
      <c r="L106" s="1"/>
      <c r="M106" s="1"/>
      <c r="N106" s="1"/>
      <c r="O106" s="1"/>
    </row>
    <row r="107" spans="1:15" ht="15.75" customHeight="1">
      <c r="A107" s="1"/>
      <c r="B107" s="43" t="s">
        <v>96</v>
      </c>
      <c r="C107" s="43">
        <f>COUNTIF('High School'!F:F,B107)</f>
        <v>15</v>
      </c>
      <c r="D107" s="46" t="s">
        <v>62</v>
      </c>
      <c r="E107" s="44" t="s">
        <v>74</v>
      </c>
      <c r="F107" s="44"/>
      <c r="G107" s="44" t="s">
        <v>74</v>
      </c>
      <c r="H107" s="1"/>
      <c r="I107" s="1"/>
      <c r="J107" s="1"/>
      <c r="K107" s="1"/>
      <c r="L107" s="1"/>
      <c r="M107" s="1"/>
      <c r="N107" s="1"/>
      <c r="O107" s="1"/>
    </row>
    <row r="108" spans="1:15" ht="15.75" customHeight="1">
      <c r="A108" s="1"/>
      <c r="B108" s="43" t="s">
        <v>97</v>
      </c>
      <c r="C108" s="43">
        <f>COUNTIF('High School'!F:F,B108)</f>
        <v>55</v>
      </c>
      <c r="D108" s="43" t="s">
        <v>56</v>
      </c>
      <c r="E108" s="44" t="s">
        <v>74</v>
      </c>
      <c r="F108" s="44"/>
      <c r="G108" s="44" t="s">
        <v>74</v>
      </c>
      <c r="H108" s="1"/>
      <c r="I108" s="1"/>
      <c r="J108" s="1"/>
      <c r="K108" s="1"/>
      <c r="L108" s="1"/>
      <c r="M108" s="1"/>
      <c r="N108" s="1"/>
      <c r="O108" s="1"/>
    </row>
    <row r="109" spans="1:15" ht="15.75" customHeight="1">
      <c r="A109" s="1"/>
      <c r="B109" s="45" t="s">
        <v>98</v>
      </c>
      <c r="C109" s="43">
        <f>COUNTIF('High School'!F:F,B109)</f>
        <v>9</v>
      </c>
      <c r="D109" s="46" t="s">
        <v>52</v>
      </c>
      <c r="E109" s="44" t="s">
        <v>74</v>
      </c>
      <c r="F109" s="44"/>
      <c r="G109" s="44" t="s">
        <v>74</v>
      </c>
      <c r="H109" s="1"/>
      <c r="I109" s="1"/>
      <c r="J109" s="1"/>
      <c r="K109" s="1"/>
      <c r="L109" s="1"/>
      <c r="M109" s="1"/>
      <c r="N109" s="1"/>
      <c r="O109" s="1"/>
    </row>
    <row r="110" spans="1:15" ht="15.75" customHeight="1">
      <c r="A110" s="1"/>
      <c r="B110" s="42" t="s">
        <v>99</v>
      </c>
      <c r="C110" s="43">
        <f>COUNTIF('High School'!F:F,"Mzontsundu")</f>
        <v>11</v>
      </c>
      <c r="D110" s="46" t="s">
        <v>54</v>
      </c>
      <c r="E110" s="44" t="s">
        <v>74</v>
      </c>
      <c r="F110" s="44"/>
      <c r="G110" s="44" t="s">
        <v>74</v>
      </c>
      <c r="H110" s="1"/>
      <c r="I110" s="1"/>
      <c r="J110" s="1"/>
      <c r="K110" s="1"/>
      <c r="L110" s="1"/>
      <c r="M110" s="1"/>
      <c r="N110" s="1"/>
      <c r="O110" s="1"/>
    </row>
    <row r="111" spans="1:15" ht="15.75" customHeight="1">
      <c r="A111" s="1"/>
      <c r="B111" s="43" t="s">
        <v>100</v>
      </c>
      <c r="C111" s="43">
        <f>COUNTIF('High School'!F:F,B111)</f>
        <v>16</v>
      </c>
      <c r="D111" s="46" t="s">
        <v>52</v>
      </c>
      <c r="E111" s="44" t="s">
        <v>74</v>
      </c>
      <c r="F111" s="44"/>
      <c r="G111" s="44" t="s">
        <v>74</v>
      </c>
      <c r="H111" s="1"/>
      <c r="I111" s="1"/>
      <c r="J111" s="1"/>
      <c r="K111" s="1"/>
      <c r="L111" s="1"/>
      <c r="M111" s="1"/>
      <c r="N111" s="1"/>
      <c r="O111" s="1"/>
    </row>
    <row r="112" spans="1:15" ht="15.75" customHeight="1">
      <c r="A112" s="1"/>
      <c r="B112" s="52" t="s">
        <v>101</v>
      </c>
      <c r="C112" s="43">
        <f>COUNTIF('High School'!F:F,B112)</f>
        <v>86</v>
      </c>
      <c r="D112" s="46" t="s">
        <v>54</v>
      </c>
      <c r="E112" s="44" t="s">
        <v>74</v>
      </c>
      <c r="F112" s="44"/>
      <c r="G112" s="44" t="s">
        <v>74</v>
      </c>
      <c r="H112" s="1"/>
      <c r="I112" s="1"/>
      <c r="J112" s="1"/>
      <c r="K112" s="1"/>
      <c r="L112" s="1"/>
      <c r="M112" s="1"/>
      <c r="N112" s="1"/>
      <c r="O112" s="1"/>
    </row>
    <row r="113" spans="1:15" ht="15.75" customHeight="1">
      <c r="A113" s="1"/>
      <c r="B113" s="42" t="s">
        <v>102</v>
      </c>
      <c r="C113" s="43">
        <f>COUNTIF('High School'!F:F,B113)</f>
        <v>8</v>
      </c>
      <c r="D113" s="43" t="s">
        <v>56</v>
      </c>
      <c r="E113" s="44" t="s">
        <v>74</v>
      </c>
      <c r="F113" s="44"/>
      <c r="G113" s="44" t="s">
        <v>74</v>
      </c>
      <c r="H113" s="1"/>
      <c r="I113" s="1"/>
      <c r="J113" s="1"/>
      <c r="K113" s="1"/>
      <c r="L113" s="1"/>
      <c r="M113" s="1"/>
      <c r="N113" s="1"/>
      <c r="O113" s="1"/>
    </row>
    <row r="114" spans="1:15" ht="15.75" customHeight="1">
      <c r="A114" s="1"/>
      <c r="B114" s="42" t="s">
        <v>103</v>
      </c>
      <c r="C114" s="43">
        <f>COUNTIF('High School'!F:F,B114)</f>
        <v>11</v>
      </c>
      <c r="D114" s="46" t="s">
        <v>54</v>
      </c>
      <c r="E114" s="44" t="s">
        <v>74</v>
      </c>
      <c r="F114" s="44"/>
      <c r="G114" s="44" t="s">
        <v>74</v>
      </c>
      <c r="H114" s="1"/>
      <c r="I114" s="1"/>
      <c r="J114" s="1"/>
      <c r="K114" s="1"/>
      <c r="L114" s="1"/>
      <c r="M114" s="1"/>
      <c r="N114" s="1"/>
      <c r="O114" s="1"/>
    </row>
    <row r="115" spans="1:15" ht="15.75" customHeight="1">
      <c r="A115" s="1"/>
      <c r="B115" s="42" t="s">
        <v>104</v>
      </c>
      <c r="C115" s="43">
        <f>COUNTIF('High School'!F:F,B115)</f>
        <v>2</v>
      </c>
      <c r="D115" s="46"/>
      <c r="E115" s="44" t="s">
        <v>74</v>
      </c>
      <c r="F115" s="44"/>
      <c r="G115" s="44" t="s">
        <v>74</v>
      </c>
      <c r="H115" s="1"/>
      <c r="I115" s="1"/>
      <c r="J115" s="1"/>
      <c r="K115" s="1"/>
      <c r="L115" s="1"/>
      <c r="M115" s="1"/>
      <c r="N115" s="1"/>
      <c r="O115" s="1"/>
    </row>
    <row r="116" spans="1:15" ht="15.75" customHeight="1">
      <c r="A116" s="1"/>
      <c r="B116" s="42" t="s">
        <v>105</v>
      </c>
      <c r="C116" s="43">
        <f>COUNTIF('High School'!F:F,B116)</f>
        <v>6</v>
      </c>
      <c r="D116" s="46" t="s">
        <v>62</v>
      </c>
      <c r="E116" s="44" t="s">
        <v>74</v>
      </c>
      <c r="F116" s="44"/>
      <c r="G116" s="44" t="s">
        <v>74</v>
      </c>
      <c r="H116" s="1"/>
      <c r="I116" s="1"/>
      <c r="J116" s="1"/>
      <c r="K116" s="1"/>
      <c r="L116" s="1"/>
      <c r="M116" s="1"/>
      <c r="N116" s="1"/>
      <c r="O116" s="1"/>
    </row>
    <row r="117" spans="1:15" ht="15.75" customHeight="1">
      <c r="A117" s="1"/>
      <c r="B117" s="43" t="s">
        <v>106</v>
      </c>
      <c r="C117" s="43">
        <f>COUNTIF('High School'!F:F,B117)</f>
        <v>10</v>
      </c>
      <c r="D117" s="46" t="s">
        <v>58</v>
      </c>
      <c r="E117" s="44" t="s">
        <v>74</v>
      </c>
      <c r="F117" s="44"/>
      <c r="G117" s="44" t="s">
        <v>74</v>
      </c>
      <c r="H117" s="1"/>
      <c r="I117" s="1"/>
      <c r="J117" s="1"/>
      <c r="K117" s="1"/>
      <c r="L117" s="1"/>
      <c r="M117" s="1"/>
      <c r="N117" s="1"/>
      <c r="O117" s="1"/>
    </row>
    <row r="118" spans="1:15" ht="15.75" customHeight="1">
      <c r="A118" s="1"/>
      <c r="B118" s="43" t="s">
        <v>107</v>
      </c>
      <c r="C118" s="43">
        <f>COUNTIF('High School'!F:F,B118)</f>
        <v>1</v>
      </c>
      <c r="D118" s="46" t="s">
        <v>54</v>
      </c>
      <c r="E118" s="44" t="s">
        <v>74</v>
      </c>
      <c r="F118" s="44"/>
      <c r="G118" s="44" t="s">
        <v>74</v>
      </c>
      <c r="H118" s="1"/>
      <c r="I118" s="1"/>
      <c r="J118" s="1"/>
      <c r="K118" s="1"/>
      <c r="L118" s="1"/>
      <c r="M118" s="1"/>
      <c r="N118" s="1"/>
      <c r="O118" s="1"/>
    </row>
    <row r="119" spans="1:15" ht="15.75" customHeight="1">
      <c r="A119" s="1"/>
      <c r="B119" s="52" t="s">
        <v>108</v>
      </c>
      <c r="C119" s="43">
        <f>COUNTIF('High School'!F:F,B119)</f>
        <v>2</v>
      </c>
      <c r="D119" s="46" t="s">
        <v>52</v>
      </c>
      <c r="E119" s="44" t="s">
        <v>74</v>
      </c>
      <c r="F119" s="44"/>
      <c r="G119" s="44" t="s">
        <v>74</v>
      </c>
      <c r="H119" s="1"/>
      <c r="I119" s="1"/>
      <c r="J119" s="1"/>
      <c r="K119" s="1"/>
      <c r="L119" s="1"/>
      <c r="M119" s="1"/>
      <c r="N119" s="1"/>
      <c r="O119" s="1"/>
    </row>
    <row r="120" spans="1:15" ht="15.75" customHeight="1">
      <c r="A120" s="1"/>
      <c r="B120" s="42" t="s">
        <v>109</v>
      </c>
      <c r="C120" s="43">
        <f>COUNTIF('High School'!F:F,B120)</f>
        <v>0</v>
      </c>
      <c r="D120" s="46" t="s">
        <v>54</v>
      </c>
      <c r="E120" s="44" t="s">
        <v>74</v>
      </c>
      <c r="F120" s="44"/>
      <c r="G120" s="44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>
      <c r="A121" s="1"/>
      <c r="B121" s="45" t="s">
        <v>110</v>
      </c>
      <c r="C121" s="43">
        <f>COUNTIF('High School'!F:F,B121)</f>
        <v>120</v>
      </c>
      <c r="D121" s="46" t="s">
        <v>62</v>
      </c>
      <c r="E121" s="44" t="s">
        <v>74</v>
      </c>
      <c r="F121" s="44"/>
      <c r="G121" s="44" t="s">
        <v>74</v>
      </c>
      <c r="H121" s="1"/>
      <c r="I121" s="1"/>
      <c r="J121" s="1"/>
      <c r="K121" s="1"/>
      <c r="L121" s="1"/>
      <c r="M121" s="1"/>
      <c r="N121" s="1"/>
      <c r="O121" s="1"/>
    </row>
    <row r="122" spans="1:15" ht="15.75" customHeight="1">
      <c r="A122" s="1"/>
      <c r="B122" s="42" t="s">
        <v>111</v>
      </c>
      <c r="C122" s="43">
        <f>COUNTIF('High School'!F:F,B122)</f>
        <v>9</v>
      </c>
      <c r="D122" s="46" t="s">
        <v>52</v>
      </c>
      <c r="E122" s="44" t="s">
        <v>74</v>
      </c>
      <c r="F122" s="44"/>
      <c r="G122" s="44" t="s">
        <v>74</v>
      </c>
      <c r="H122" s="1"/>
      <c r="I122" s="1"/>
      <c r="J122" s="1"/>
      <c r="K122" s="1"/>
      <c r="L122" s="1"/>
      <c r="M122" s="1"/>
      <c r="N122" s="1"/>
      <c r="O122" s="1"/>
    </row>
    <row r="123" spans="1:15" ht="15.75" customHeight="1">
      <c r="A123" s="1"/>
      <c r="B123" s="42" t="s">
        <v>112</v>
      </c>
      <c r="C123" s="43">
        <f>COUNTIF('High School'!F:F,B123)</f>
        <v>6</v>
      </c>
      <c r="D123" s="46" t="s">
        <v>52</v>
      </c>
      <c r="E123" s="44" t="s">
        <v>74</v>
      </c>
      <c r="F123" s="44"/>
      <c r="G123" s="44" t="s">
        <v>74</v>
      </c>
      <c r="H123" s="1"/>
      <c r="I123" s="1"/>
      <c r="J123" s="1"/>
      <c r="K123" s="1"/>
      <c r="L123" s="1"/>
      <c r="M123" s="1"/>
      <c r="N123" s="1"/>
      <c r="O123" s="1"/>
    </row>
    <row r="124" spans="1:15" ht="15.75" customHeight="1">
      <c r="A124" s="1"/>
      <c r="B124" s="45" t="s">
        <v>113</v>
      </c>
      <c r="C124" s="43">
        <f>COUNTIF('High School'!F:F,B124)</f>
        <v>8</v>
      </c>
      <c r="D124" s="46" t="s">
        <v>78</v>
      </c>
      <c r="E124" s="44" t="s">
        <v>74</v>
      </c>
      <c r="F124" s="44"/>
      <c r="G124" s="44" t="s">
        <v>74</v>
      </c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"/>
      <c r="B125" s="43" t="s">
        <v>114</v>
      </c>
      <c r="C125" s="43">
        <f>COUNTIF('High School'!F:F,B125)</f>
        <v>0</v>
      </c>
      <c r="D125" s="46" t="s">
        <v>54</v>
      </c>
      <c r="E125" s="44" t="s">
        <v>74</v>
      </c>
      <c r="F125" s="44"/>
      <c r="G125" s="44" t="s">
        <v>74</v>
      </c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"/>
      <c r="B126" s="43" t="s">
        <v>115</v>
      </c>
      <c r="C126" s="43">
        <f>COUNTIF('High School'!F:F,B126)</f>
        <v>31</v>
      </c>
      <c r="D126" s="46" t="s">
        <v>78</v>
      </c>
      <c r="E126" s="44" t="s">
        <v>74</v>
      </c>
      <c r="F126" s="44"/>
      <c r="G126" s="44" t="s">
        <v>74</v>
      </c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"/>
      <c r="B127" s="52" t="s">
        <v>116</v>
      </c>
      <c r="C127" s="43">
        <f>COUNTIF('High School'!F:F,B127)</f>
        <v>47</v>
      </c>
      <c r="D127" s="46" t="s">
        <v>58</v>
      </c>
      <c r="E127" s="44" t="s">
        <v>74</v>
      </c>
      <c r="F127" s="44"/>
      <c r="G127" s="44" t="s">
        <v>74</v>
      </c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"/>
      <c r="B128" s="52" t="s">
        <v>117</v>
      </c>
      <c r="C128" s="43">
        <f>COUNTIF('High School'!F:F,B128)</f>
        <v>2</v>
      </c>
      <c r="D128" s="46"/>
      <c r="E128" s="44" t="s">
        <v>74</v>
      </c>
      <c r="F128" s="44"/>
      <c r="G128" s="44" t="s">
        <v>74</v>
      </c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"/>
      <c r="B129" s="43" t="s">
        <v>118</v>
      </c>
      <c r="C129" s="43">
        <f>COUNTIF('High School'!F:F,B129)</f>
        <v>5</v>
      </c>
      <c r="D129" s="46" t="s">
        <v>54</v>
      </c>
      <c r="E129" s="44" t="s">
        <v>74</v>
      </c>
      <c r="F129" s="44"/>
      <c r="G129" s="44" t="s">
        <v>74</v>
      </c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" t="s">
        <v>119</v>
      </c>
      <c r="B130" s="43" t="s">
        <v>120</v>
      </c>
      <c r="C130" s="43">
        <f>COUNTIF('High School'!F:F,B130)</f>
        <v>8</v>
      </c>
      <c r="D130" s="46" t="s">
        <v>54</v>
      </c>
      <c r="E130" s="44"/>
      <c r="F130" s="44"/>
      <c r="G130" s="44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"/>
      <c r="B131" s="43" t="s">
        <v>121</v>
      </c>
      <c r="C131" s="43">
        <f>COUNTIF('High School'!F:F,B131)</f>
        <v>5</v>
      </c>
      <c r="D131" s="46" t="s">
        <v>54</v>
      </c>
      <c r="E131" s="44" t="s">
        <v>74</v>
      </c>
      <c r="F131" s="44"/>
      <c r="G131" s="44" t="s">
        <v>74</v>
      </c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"/>
      <c r="B132" s="53" t="s">
        <v>122</v>
      </c>
      <c r="C132" s="53">
        <f>SUM(C86:C131)</f>
        <v>858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25.5" customHeight="1">
      <c r="A137" s="1"/>
      <c r="B137" s="4"/>
      <c r="C137" s="8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"/>
      <c r="B138" s="54" t="s">
        <v>123</v>
      </c>
      <c r="C138" s="54" t="s">
        <v>124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"/>
      <c r="B139" s="1" t="s">
        <v>23</v>
      </c>
      <c r="C139" s="55">
        <f>COUNTIF('Other Universities'!F:F, "Yes")</f>
        <v>246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"/>
      <c r="B140" s="1" t="s">
        <v>27</v>
      </c>
      <c r="C140" s="55">
        <f>COUNTIF('Other Universities'!L:L, "Yes")</f>
        <v>432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"/>
      <c r="B141" s="1" t="s">
        <v>25</v>
      </c>
      <c r="C141" s="55">
        <f>COUNTIF('Other Universities'!R:R, "Yes")</f>
        <v>335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"/>
      <c r="B142" s="1" t="s">
        <v>29</v>
      </c>
      <c r="C142" s="55">
        <f>COUNTIF('Other Universities'!X:X, "Yes")</f>
        <v>479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"/>
      <c r="B143" s="1" t="s">
        <v>33</v>
      </c>
      <c r="C143" s="55">
        <f>COUNTIF('Other Universities'!AD:AD, "Yes")</f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>
      <c r="A144" s="1"/>
      <c r="B144" s="1" t="s">
        <v>32</v>
      </c>
      <c r="C144" s="55">
        <f>COUNTIF('Other Universities'!AJ:AJ, "Yes")</f>
        <v>28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>
      <c r="A145" s="1"/>
      <c r="B145" s="1" t="s">
        <v>125</v>
      </c>
      <c r="C145" s="55">
        <f>COUNTIF('Other Universities'!AQ:AQ, "Yes")</f>
        <v>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>
      <c r="A146" s="1"/>
      <c r="B146" s="1" t="s">
        <v>126</v>
      </c>
      <c r="C146" s="55">
        <f>COUNTIF('Other Universities'!AX:AX, "Yes")</f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>
      <c r="A147" s="1"/>
      <c r="B147" s="1" t="s">
        <v>127</v>
      </c>
      <c r="C147" s="55">
        <f>COUNTIF('Other Universities'!BA:BA, "Yes")</f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/>
    <row r="262" spans="1:15" ht="15.75" customHeight="1"/>
    <row r="263" spans="1:15" ht="15.75" customHeight="1"/>
    <row r="264" spans="1:15" ht="15.75" customHeight="1"/>
    <row r="265" spans="1:15" ht="15.75" customHeight="1"/>
    <row r="266" spans="1:15" ht="15.75" customHeight="1"/>
    <row r="267" spans="1:15" ht="15.75" customHeight="1"/>
    <row r="268" spans="1:15" ht="15.75" customHeight="1"/>
    <row r="269" spans="1:15" ht="15.75" customHeight="1"/>
    <row r="270" spans="1:15" ht="15.75" customHeight="1"/>
    <row r="271" spans="1:15" ht="15.75" customHeight="1"/>
    <row r="272" spans="1:1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</sheetData>
  <customSheetViews>
    <customSheetView guid="{9B80173C-F751-4216-A0A8-E271266A8254}" filter="1" showAutoFilter="1">
      <pageMargins left="0.7" right="0.7" top="0.75" bottom="0.75" header="0.3" footer="0.3"/>
      <autoFilter ref="B64:E110" xr:uid="{767E6984-67F1-4ACE-A266-947FD27AC243}"/>
      <extLst>
        <ext uri="GoogleSheetsCustomDataVersion1">
          <go:sheetsCustomData xmlns:go="http://customooxmlschemas.google.com/" filterViewId="177133652"/>
        </ext>
      </extLst>
    </customSheetView>
    <customSheetView guid="{A4BA6D0C-BFEF-4C0D-927D-F73E79FD0342}" filter="1" showAutoFilter="1">
      <pageMargins left="0.7" right="0.7" top="0.75" bottom="0.75" header="0.3" footer="0.3"/>
      <autoFilter ref="B64:E110" xr:uid="{DF3CA69A-11A1-45BC-9B18-046471C13BAA}"/>
      <extLst>
        <ext uri="GoogleSheetsCustomDataVersion1">
          <go:sheetsCustomData xmlns:go="http://customooxmlschemas.google.com/" filterViewId="1900426565"/>
        </ext>
      </extLst>
    </customSheetView>
    <customSheetView guid="{0256C18E-298D-4671-AFF9-25421D0469A7}" filter="1" showAutoFilter="1">
      <pageMargins left="0.7" right="0.7" top="0.75" bottom="0.75" header="0.3" footer="0.3"/>
      <autoFilter ref="A1" xr:uid="{9C0FEC51-EC00-42C9-8885-83F7D1FE2D28}"/>
      <extLst>
        <ext uri="GoogleSheetsCustomDataVersion1">
          <go:sheetsCustomData xmlns:go="http://customooxmlschemas.google.com/" filterViewId="348134028"/>
        </ext>
      </extLst>
    </customSheetView>
  </customSheetViews>
  <mergeCells count="3">
    <mergeCell ref="D2:E2"/>
    <mergeCell ref="C10:E10"/>
    <mergeCell ref="C31:E31"/>
  </mergeCells>
  <dataValidations count="1">
    <dataValidation type="list" allowBlank="1" showErrorMessage="1" sqref="E86:G131" xr:uid="{00000000-0002-0000-0000-000000000000}">
      <formula1>"Yes,No"</formula1>
    </dataValidation>
  </dataValidation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86"/>
  <sheetViews>
    <sheetView topLeftCell="C1" workbookViewId="0">
      <selection activeCell="G1" sqref="G1:G1048576"/>
    </sheetView>
  </sheetViews>
  <sheetFormatPr defaultColWidth="14.44140625" defaultRowHeight="15" customHeight="1"/>
  <cols>
    <col min="1" max="1" width="13.33203125" customWidth="1"/>
    <col min="2" max="2" width="19.109375" customWidth="1"/>
    <col min="4" max="4" width="24.6640625" customWidth="1"/>
    <col min="5" max="6" width="34.88671875" customWidth="1"/>
  </cols>
  <sheetData>
    <row r="1" spans="1:21" ht="45.75" customHeight="1">
      <c r="A1" s="56" t="s">
        <v>129</v>
      </c>
      <c r="B1" s="56" t="s">
        <v>130</v>
      </c>
      <c r="C1" s="56" t="s">
        <v>70</v>
      </c>
      <c r="D1" s="56" t="s">
        <v>131</v>
      </c>
      <c r="E1" s="56" t="s">
        <v>132</v>
      </c>
      <c r="F1" s="56" t="s">
        <v>22</v>
      </c>
      <c r="G1" s="56" t="s">
        <v>133</v>
      </c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2" spans="1:21" ht="14.4">
      <c r="A2" s="58" t="s">
        <v>134</v>
      </c>
      <c r="B2" s="58" t="s">
        <v>106</v>
      </c>
      <c r="C2" s="58" t="s">
        <v>58</v>
      </c>
      <c r="D2" s="58" t="s">
        <v>74</v>
      </c>
      <c r="E2" s="58"/>
      <c r="F2" s="58"/>
      <c r="G2" s="58" t="s">
        <v>74</v>
      </c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</row>
    <row r="3" spans="1:21" ht="14.4">
      <c r="A3" s="58" t="s">
        <v>134</v>
      </c>
      <c r="B3" s="58" t="s">
        <v>116</v>
      </c>
      <c r="C3" s="58" t="s">
        <v>58</v>
      </c>
      <c r="D3" s="58" t="s">
        <v>74</v>
      </c>
      <c r="E3" s="58" t="s">
        <v>74</v>
      </c>
      <c r="F3" s="58"/>
      <c r="G3" s="58" t="s">
        <v>74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</row>
    <row r="4" spans="1:21" ht="14.4">
      <c r="A4" s="58" t="s">
        <v>134</v>
      </c>
      <c r="B4" s="58" t="s">
        <v>116</v>
      </c>
      <c r="C4" s="58" t="s">
        <v>58</v>
      </c>
      <c r="D4" s="58" t="s">
        <v>74</v>
      </c>
      <c r="E4" s="58" t="s">
        <v>74</v>
      </c>
      <c r="F4" s="58"/>
      <c r="G4" s="58" t="s">
        <v>74</v>
      </c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</row>
    <row r="5" spans="1:21" ht="14.4">
      <c r="A5" s="58" t="s">
        <v>134</v>
      </c>
      <c r="B5" s="58" t="s">
        <v>116</v>
      </c>
      <c r="C5" s="58" t="s">
        <v>58</v>
      </c>
      <c r="D5" s="58" t="s">
        <v>74</v>
      </c>
      <c r="E5" s="58" t="s">
        <v>74</v>
      </c>
      <c r="F5" s="58"/>
      <c r="G5" s="58" t="s">
        <v>74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</row>
    <row r="6" spans="1:21" ht="14.4">
      <c r="A6" s="58" t="s">
        <v>135</v>
      </c>
      <c r="B6" s="60" t="s">
        <v>93</v>
      </c>
      <c r="C6" s="60" t="s">
        <v>58</v>
      </c>
      <c r="D6" s="58" t="s">
        <v>74</v>
      </c>
      <c r="E6" s="58"/>
      <c r="F6" s="58"/>
      <c r="G6" s="58" t="s">
        <v>74</v>
      </c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</row>
    <row r="7" spans="1:21" ht="14.4">
      <c r="A7" s="58" t="s">
        <v>134</v>
      </c>
      <c r="B7" s="58" t="s">
        <v>106</v>
      </c>
      <c r="C7" s="58" t="s">
        <v>58</v>
      </c>
      <c r="D7" s="58" t="s">
        <v>74</v>
      </c>
      <c r="E7" s="58" t="s">
        <v>74</v>
      </c>
      <c r="F7" s="58"/>
      <c r="G7" s="58" t="s">
        <v>74</v>
      </c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</row>
    <row r="8" spans="1:21" ht="14.4">
      <c r="A8" s="58" t="s">
        <v>134</v>
      </c>
      <c r="B8" s="58" t="s">
        <v>116</v>
      </c>
      <c r="C8" s="58" t="s">
        <v>58</v>
      </c>
      <c r="D8" s="58" t="s">
        <v>74</v>
      </c>
      <c r="E8" s="58"/>
      <c r="F8" s="58"/>
      <c r="G8" s="58" t="s">
        <v>74</v>
      </c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</row>
    <row r="9" spans="1:21" ht="14.4">
      <c r="A9" s="58" t="s">
        <v>134</v>
      </c>
      <c r="B9" s="58" t="s">
        <v>116</v>
      </c>
      <c r="C9" s="58" t="s">
        <v>58</v>
      </c>
      <c r="D9" s="58" t="s">
        <v>74</v>
      </c>
      <c r="E9" s="58" t="s">
        <v>74</v>
      </c>
      <c r="F9" s="58"/>
      <c r="G9" s="58" t="s">
        <v>74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</row>
    <row r="10" spans="1:21" ht="14.4">
      <c r="A10" s="58" t="s">
        <v>135</v>
      </c>
      <c r="B10" s="58" t="s">
        <v>116</v>
      </c>
      <c r="C10" s="60" t="s">
        <v>58</v>
      </c>
      <c r="D10" s="58" t="s">
        <v>74</v>
      </c>
      <c r="E10" s="58" t="s">
        <v>74</v>
      </c>
      <c r="F10" s="58"/>
      <c r="G10" s="58" t="s">
        <v>74</v>
      </c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1:21" ht="14.4">
      <c r="A11" s="58" t="s">
        <v>134</v>
      </c>
      <c r="B11" s="58" t="s">
        <v>116</v>
      </c>
      <c r="C11" s="58" t="s">
        <v>58</v>
      </c>
      <c r="D11" s="58" t="s">
        <v>74</v>
      </c>
      <c r="E11" s="58" t="s">
        <v>74</v>
      </c>
      <c r="F11" s="58"/>
      <c r="G11" s="58" t="s">
        <v>74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</row>
    <row r="12" spans="1:21" ht="14.4">
      <c r="A12" s="58" t="s">
        <v>134</v>
      </c>
      <c r="B12" s="58" t="s">
        <v>106</v>
      </c>
      <c r="C12" s="58" t="s">
        <v>58</v>
      </c>
      <c r="D12" s="58" t="s">
        <v>74</v>
      </c>
      <c r="E12" s="58" t="s">
        <v>74</v>
      </c>
      <c r="F12" s="58"/>
      <c r="G12" s="58" t="s">
        <v>74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3" spans="1:21" ht="14.4">
      <c r="A13" s="58" t="s">
        <v>134</v>
      </c>
      <c r="B13" s="58" t="s">
        <v>106</v>
      </c>
      <c r="C13" s="58" t="s">
        <v>58</v>
      </c>
      <c r="D13" s="58" t="s">
        <v>74</v>
      </c>
      <c r="E13" s="58" t="s">
        <v>74</v>
      </c>
      <c r="F13" s="58"/>
      <c r="G13" s="58" t="s">
        <v>74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</row>
    <row r="14" spans="1:21" ht="14.4">
      <c r="A14" s="58" t="s">
        <v>134</v>
      </c>
      <c r="B14" s="58" t="s">
        <v>106</v>
      </c>
      <c r="C14" s="58" t="s">
        <v>58</v>
      </c>
      <c r="D14" s="58" t="s">
        <v>74</v>
      </c>
      <c r="E14" s="58"/>
      <c r="F14" s="58"/>
      <c r="G14" s="58" t="s">
        <v>74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1:21" ht="14.4">
      <c r="A15" s="58" t="s">
        <v>134</v>
      </c>
      <c r="B15" s="58" t="s">
        <v>116</v>
      </c>
      <c r="C15" s="58" t="s">
        <v>58</v>
      </c>
      <c r="D15" s="58" t="s">
        <v>74</v>
      </c>
      <c r="E15" s="58" t="s">
        <v>74</v>
      </c>
      <c r="F15" s="58"/>
      <c r="G15" s="58" t="s">
        <v>74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1:21" ht="14.4">
      <c r="A16" s="58" t="s">
        <v>134</v>
      </c>
      <c r="B16" s="58" t="s">
        <v>116</v>
      </c>
      <c r="C16" s="58" t="s">
        <v>58</v>
      </c>
      <c r="D16" s="58" t="s">
        <v>74</v>
      </c>
      <c r="E16" s="58"/>
      <c r="F16" s="58"/>
      <c r="G16" s="58" t="s">
        <v>74</v>
      </c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 ht="14.4">
      <c r="A17" s="58" t="s">
        <v>135</v>
      </c>
      <c r="B17" s="58" t="s">
        <v>116</v>
      </c>
      <c r="C17" s="60" t="s">
        <v>58</v>
      </c>
      <c r="D17" s="58" t="s">
        <v>74</v>
      </c>
      <c r="E17" s="58" t="s">
        <v>74</v>
      </c>
      <c r="F17" s="58"/>
      <c r="G17" s="58" t="s">
        <v>74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 spans="1:21" ht="14.4">
      <c r="A18" s="58" t="s">
        <v>134</v>
      </c>
      <c r="B18" s="58" t="s">
        <v>116</v>
      </c>
      <c r="C18" s="58" t="s">
        <v>58</v>
      </c>
      <c r="D18" s="58" t="s">
        <v>74</v>
      </c>
      <c r="E18" s="58" t="s">
        <v>74</v>
      </c>
      <c r="F18" s="58"/>
      <c r="G18" s="58" t="s">
        <v>74</v>
      </c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1:21" ht="14.4">
      <c r="A19" s="58" t="s">
        <v>134</v>
      </c>
      <c r="B19" s="58" t="s">
        <v>116</v>
      </c>
      <c r="C19" s="58" t="s">
        <v>58</v>
      </c>
      <c r="D19" s="58" t="s">
        <v>74</v>
      </c>
      <c r="E19" s="58" t="s">
        <v>74</v>
      </c>
      <c r="F19" s="58"/>
      <c r="G19" s="58" t="s">
        <v>74</v>
      </c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spans="1:21" ht="14.4">
      <c r="A20" s="58" t="s">
        <v>134</v>
      </c>
      <c r="B20" s="58" t="s">
        <v>116</v>
      </c>
      <c r="C20" s="58" t="s">
        <v>58</v>
      </c>
      <c r="D20" s="58" t="s">
        <v>74</v>
      </c>
      <c r="E20" s="58" t="s">
        <v>74</v>
      </c>
      <c r="F20" s="58"/>
      <c r="G20" s="58" t="s">
        <v>74</v>
      </c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spans="1:21" ht="14.4">
      <c r="A21" s="58" t="s">
        <v>134</v>
      </c>
      <c r="B21" s="58" t="s">
        <v>106</v>
      </c>
      <c r="C21" s="58" t="s">
        <v>58</v>
      </c>
      <c r="D21" s="58" t="s">
        <v>74</v>
      </c>
      <c r="E21" s="58" t="s">
        <v>74</v>
      </c>
      <c r="F21" s="58"/>
      <c r="G21" s="58" t="s">
        <v>74</v>
      </c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1:21" ht="14.4">
      <c r="A22" s="58" t="s">
        <v>134</v>
      </c>
      <c r="B22" s="58" t="s">
        <v>116</v>
      </c>
      <c r="C22" s="58" t="s">
        <v>58</v>
      </c>
      <c r="D22" s="58" t="s">
        <v>74</v>
      </c>
      <c r="E22" s="58" t="s">
        <v>74</v>
      </c>
      <c r="F22" s="58"/>
      <c r="G22" s="58" t="s">
        <v>74</v>
      </c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1:21" ht="14.4">
      <c r="A23" s="58" t="s">
        <v>135</v>
      </c>
      <c r="B23" s="60" t="s">
        <v>93</v>
      </c>
      <c r="C23" s="60" t="s">
        <v>58</v>
      </c>
      <c r="D23" s="58" t="s">
        <v>74</v>
      </c>
      <c r="E23" s="58"/>
      <c r="F23" s="58"/>
      <c r="G23" s="58" t="s">
        <v>74</v>
      </c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</row>
    <row r="24" spans="1:21" ht="14.4">
      <c r="A24" s="58" t="s">
        <v>134</v>
      </c>
      <c r="B24" s="58" t="s">
        <v>116</v>
      </c>
      <c r="C24" s="58" t="s">
        <v>58</v>
      </c>
      <c r="D24" s="58" t="s">
        <v>74</v>
      </c>
      <c r="E24" s="58" t="s">
        <v>74</v>
      </c>
      <c r="F24" s="58"/>
      <c r="G24" s="58" t="s">
        <v>74</v>
      </c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spans="1:21" ht="14.4">
      <c r="A25" s="58" t="s">
        <v>134</v>
      </c>
      <c r="B25" s="58" t="s">
        <v>116</v>
      </c>
      <c r="C25" s="58" t="s">
        <v>58</v>
      </c>
      <c r="D25" s="58" t="s">
        <v>74</v>
      </c>
      <c r="E25" s="58" t="s">
        <v>74</v>
      </c>
      <c r="F25" s="58"/>
      <c r="G25" s="58" t="s">
        <v>74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4.4">
      <c r="A26" s="58" t="s">
        <v>134</v>
      </c>
      <c r="B26" s="58" t="s">
        <v>116</v>
      </c>
      <c r="C26" s="58" t="s">
        <v>58</v>
      </c>
      <c r="D26" s="58" t="s">
        <v>74</v>
      </c>
      <c r="E26" s="58"/>
      <c r="F26" s="58"/>
      <c r="G26" s="58" t="s">
        <v>74</v>
      </c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14.4">
      <c r="A27" s="58" t="s">
        <v>134</v>
      </c>
      <c r="B27" s="58" t="s">
        <v>116</v>
      </c>
      <c r="C27" s="58" t="s">
        <v>58</v>
      </c>
      <c r="D27" s="58" t="s">
        <v>74</v>
      </c>
      <c r="E27" s="58" t="s">
        <v>74</v>
      </c>
      <c r="F27" s="58"/>
      <c r="G27" s="58" t="s">
        <v>74</v>
      </c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28" spans="1:21" ht="14.4">
      <c r="A28" s="58" t="s">
        <v>134</v>
      </c>
      <c r="B28" s="58" t="s">
        <v>116</v>
      </c>
      <c r="C28" s="58" t="s">
        <v>58</v>
      </c>
      <c r="D28" s="58" t="s">
        <v>74</v>
      </c>
      <c r="E28" s="58" t="s">
        <v>74</v>
      </c>
      <c r="F28" s="58"/>
      <c r="G28" s="58" t="s">
        <v>74</v>
      </c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</row>
    <row r="29" spans="1:21" ht="14.4">
      <c r="A29" s="58" t="s">
        <v>135</v>
      </c>
      <c r="B29" s="58" t="s">
        <v>116</v>
      </c>
      <c r="C29" s="60" t="s">
        <v>58</v>
      </c>
      <c r="D29" s="58" t="s">
        <v>74</v>
      </c>
      <c r="E29" s="58" t="s">
        <v>74</v>
      </c>
      <c r="F29" s="58"/>
      <c r="G29" s="58" t="s">
        <v>74</v>
      </c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spans="1:21" ht="14.4">
      <c r="A30" s="58" t="s">
        <v>134</v>
      </c>
      <c r="B30" s="58" t="s">
        <v>116</v>
      </c>
      <c r="C30" s="58" t="s">
        <v>58</v>
      </c>
      <c r="D30" s="58" t="s">
        <v>74</v>
      </c>
      <c r="E30" s="58" t="s">
        <v>74</v>
      </c>
      <c r="F30" s="58"/>
      <c r="G30" s="58" t="s">
        <v>74</v>
      </c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spans="1:21" ht="14.4">
      <c r="A31" s="58" t="s">
        <v>134</v>
      </c>
      <c r="B31" s="58" t="s">
        <v>116</v>
      </c>
      <c r="C31" s="58" t="s">
        <v>58</v>
      </c>
      <c r="D31" s="58" t="s">
        <v>74</v>
      </c>
      <c r="E31" s="58" t="s">
        <v>74</v>
      </c>
      <c r="F31" s="58"/>
      <c r="G31" s="58" t="s">
        <v>74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spans="1:21" ht="14.4">
      <c r="A32" s="58" t="s">
        <v>134</v>
      </c>
      <c r="B32" s="58" t="s">
        <v>106</v>
      </c>
      <c r="C32" s="58" t="s">
        <v>58</v>
      </c>
      <c r="D32" s="58" t="s">
        <v>74</v>
      </c>
      <c r="E32" s="58" t="s">
        <v>74</v>
      </c>
      <c r="F32" s="58"/>
      <c r="G32" s="58" t="s">
        <v>74</v>
      </c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spans="1:21" ht="14.4">
      <c r="A33" s="58" t="s">
        <v>135</v>
      </c>
      <c r="B33" s="60" t="s">
        <v>93</v>
      </c>
      <c r="C33" s="60" t="s">
        <v>58</v>
      </c>
      <c r="D33" s="58" t="s">
        <v>74</v>
      </c>
      <c r="E33" s="58"/>
      <c r="F33" s="58"/>
      <c r="G33" s="58" t="s">
        <v>74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</row>
    <row r="34" spans="1:21" ht="14.4">
      <c r="A34" s="58" t="s">
        <v>134</v>
      </c>
      <c r="B34" s="58" t="s">
        <v>116</v>
      </c>
      <c r="C34" s="58" t="s">
        <v>58</v>
      </c>
      <c r="D34" s="58" t="s">
        <v>136</v>
      </c>
      <c r="E34" s="58"/>
      <c r="F34" s="58"/>
      <c r="G34" s="58" t="s">
        <v>74</v>
      </c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spans="1:21" ht="14.4">
      <c r="A35" s="58" t="s">
        <v>134</v>
      </c>
      <c r="B35" s="58" t="s">
        <v>116</v>
      </c>
      <c r="C35" s="58" t="s">
        <v>58</v>
      </c>
      <c r="D35" s="58" t="s">
        <v>136</v>
      </c>
      <c r="E35" s="58"/>
      <c r="F35" s="58"/>
      <c r="G35" s="58" t="s">
        <v>74</v>
      </c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4.4">
      <c r="A36" s="58" t="s">
        <v>134</v>
      </c>
      <c r="B36" s="58" t="s">
        <v>116</v>
      </c>
      <c r="C36" s="58" t="s">
        <v>58</v>
      </c>
      <c r="D36" s="58" t="s">
        <v>136</v>
      </c>
      <c r="E36" s="58"/>
      <c r="F36" s="58"/>
      <c r="G36" s="58" t="s">
        <v>74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</row>
    <row r="37" spans="1:21" ht="14.4">
      <c r="A37" s="58" t="s">
        <v>134</v>
      </c>
      <c r="B37" s="58" t="s">
        <v>106</v>
      </c>
      <c r="C37" s="58" t="s">
        <v>58</v>
      </c>
      <c r="D37" s="58" t="s">
        <v>136</v>
      </c>
      <c r="E37" s="58"/>
      <c r="F37" s="58"/>
      <c r="G37" s="58" t="s">
        <v>74</v>
      </c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1:21" ht="14.4">
      <c r="A38" s="58" t="s">
        <v>134</v>
      </c>
      <c r="B38" s="58" t="s">
        <v>106</v>
      </c>
      <c r="C38" s="58" t="s">
        <v>58</v>
      </c>
      <c r="D38" s="58" t="s">
        <v>136</v>
      </c>
      <c r="E38" s="58"/>
      <c r="F38" s="58"/>
      <c r="G38" s="58" t="s">
        <v>74</v>
      </c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spans="1:21" ht="14.4">
      <c r="A39" s="58" t="s">
        <v>134</v>
      </c>
      <c r="B39" s="58" t="s">
        <v>116</v>
      </c>
      <c r="C39" s="58" t="s">
        <v>58</v>
      </c>
      <c r="D39" s="58" t="s">
        <v>136</v>
      </c>
      <c r="E39" s="58"/>
      <c r="F39" s="58"/>
      <c r="G39" s="58" t="s">
        <v>74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spans="1:21" ht="14.4">
      <c r="A40" s="58" t="s">
        <v>134</v>
      </c>
      <c r="B40" s="58" t="s">
        <v>93</v>
      </c>
      <c r="C40" s="58" t="s">
        <v>58</v>
      </c>
      <c r="D40" s="58" t="s">
        <v>136</v>
      </c>
      <c r="E40" s="58"/>
      <c r="F40" s="58"/>
      <c r="G40" s="58" t="s">
        <v>74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spans="1:21" ht="14.4">
      <c r="A41" s="58" t="s">
        <v>134</v>
      </c>
      <c r="B41" s="58" t="s">
        <v>116</v>
      </c>
      <c r="C41" s="58" t="s">
        <v>58</v>
      </c>
      <c r="D41" s="58" t="s">
        <v>136</v>
      </c>
      <c r="E41" s="58"/>
      <c r="F41" s="58"/>
      <c r="G41" s="58" t="s">
        <v>74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21" ht="14.4">
      <c r="A42" s="58" t="s">
        <v>134</v>
      </c>
      <c r="B42" s="58" t="s">
        <v>106</v>
      </c>
      <c r="C42" s="58" t="s">
        <v>58</v>
      </c>
      <c r="D42" s="58" t="s">
        <v>136</v>
      </c>
      <c r="E42" s="58" t="s">
        <v>136</v>
      </c>
      <c r="F42" s="58"/>
      <c r="G42" s="58" t="s">
        <v>74</v>
      </c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21" ht="14.4">
      <c r="A43" s="58" t="s">
        <v>134</v>
      </c>
      <c r="B43" s="58" t="s">
        <v>116</v>
      </c>
      <c r="C43" s="58" t="s">
        <v>58</v>
      </c>
      <c r="D43" s="58" t="s">
        <v>136</v>
      </c>
      <c r="E43" s="58"/>
      <c r="F43" s="58"/>
      <c r="G43" s="58" t="s">
        <v>74</v>
      </c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</row>
    <row r="44" spans="1:21" ht="14.4">
      <c r="A44" s="61" t="s">
        <v>134</v>
      </c>
      <c r="B44" s="61" t="s">
        <v>95</v>
      </c>
      <c r="C44" s="61" t="s">
        <v>56</v>
      </c>
      <c r="D44" s="61" t="s">
        <v>137</v>
      </c>
      <c r="E44" s="61"/>
      <c r="F44" s="61" t="s">
        <v>138</v>
      </c>
      <c r="G44" s="61" t="s">
        <v>74</v>
      </c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21" ht="14.4">
      <c r="A45" s="61" t="s">
        <v>135</v>
      </c>
      <c r="B45" s="61" t="s">
        <v>87</v>
      </c>
      <c r="C45" s="61" t="s">
        <v>52</v>
      </c>
      <c r="D45" s="61" t="s">
        <v>137</v>
      </c>
      <c r="E45" s="61"/>
      <c r="F45" s="61" t="s">
        <v>138</v>
      </c>
      <c r="G45" s="61" t="s">
        <v>74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4.4">
      <c r="A46" s="61" t="s">
        <v>134</v>
      </c>
      <c r="B46" s="62" t="s">
        <v>80</v>
      </c>
      <c r="C46" s="61" t="s">
        <v>54</v>
      </c>
      <c r="D46" s="61" t="s">
        <v>137</v>
      </c>
      <c r="E46" s="61"/>
      <c r="F46" s="61" t="s">
        <v>138</v>
      </c>
      <c r="G46" s="61" t="s">
        <v>74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21" ht="14.4">
      <c r="A47" s="61" t="s">
        <v>135</v>
      </c>
      <c r="B47" s="61" t="s">
        <v>84</v>
      </c>
      <c r="C47" s="61" t="s">
        <v>56</v>
      </c>
      <c r="D47" s="61" t="s">
        <v>137</v>
      </c>
      <c r="E47" s="61"/>
      <c r="F47" s="61" t="s">
        <v>138</v>
      </c>
      <c r="G47" s="61" t="s">
        <v>74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21" ht="14.4">
      <c r="A48" s="58" t="s">
        <v>135</v>
      </c>
      <c r="B48" s="60" t="s">
        <v>116</v>
      </c>
      <c r="C48" s="60" t="s">
        <v>58</v>
      </c>
      <c r="D48" s="58" t="s">
        <v>137</v>
      </c>
      <c r="E48" s="58"/>
      <c r="F48" s="58" t="s">
        <v>139</v>
      </c>
      <c r="G48" s="60" t="s">
        <v>137</v>
      </c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21" ht="14.4">
      <c r="A49" s="58" t="s">
        <v>135</v>
      </c>
      <c r="B49" s="58" t="s">
        <v>111</v>
      </c>
      <c r="C49" s="58" t="s">
        <v>52</v>
      </c>
      <c r="D49" s="58" t="s">
        <v>137</v>
      </c>
      <c r="E49" s="58"/>
      <c r="F49" s="58" t="s">
        <v>139</v>
      </c>
      <c r="G49" s="60" t="s">
        <v>137</v>
      </c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21" ht="14.4">
      <c r="A50" s="58" t="s">
        <v>135</v>
      </c>
      <c r="B50" s="58" t="s">
        <v>115</v>
      </c>
      <c r="C50" s="58" t="s">
        <v>60</v>
      </c>
      <c r="D50" s="58"/>
      <c r="E50" s="58"/>
      <c r="F50" s="58"/>
      <c r="G50" s="58" t="s">
        <v>74</v>
      </c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21" ht="14.4">
      <c r="A51" s="61" t="s">
        <v>135</v>
      </c>
      <c r="B51" s="62" t="s">
        <v>83</v>
      </c>
      <c r="C51" s="61" t="s">
        <v>54</v>
      </c>
      <c r="D51" s="61" t="s">
        <v>137</v>
      </c>
      <c r="E51" s="61"/>
      <c r="F51" s="61" t="s">
        <v>138</v>
      </c>
      <c r="G51" s="61" t="s">
        <v>74</v>
      </c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21" ht="14.4">
      <c r="A52" s="61" t="s">
        <v>135</v>
      </c>
      <c r="B52" s="61" t="s">
        <v>84</v>
      </c>
      <c r="C52" s="61" t="s">
        <v>56</v>
      </c>
      <c r="D52" s="61" t="s">
        <v>137</v>
      </c>
      <c r="E52" s="61"/>
      <c r="F52" s="61" t="s">
        <v>138</v>
      </c>
      <c r="G52" s="61" t="s">
        <v>74</v>
      </c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21" ht="14.4">
      <c r="A53" s="58" t="s">
        <v>134</v>
      </c>
      <c r="B53" s="58" t="s">
        <v>118</v>
      </c>
      <c r="C53" s="58" t="s">
        <v>54</v>
      </c>
      <c r="D53" s="58" t="s">
        <v>137</v>
      </c>
      <c r="E53" s="58"/>
      <c r="F53" s="58" t="s">
        <v>139</v>
      </c>
      <c r="G53" s="60" t="s">
        <v>137</v>
      </c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21" ht="14.4">
      <c r="A54" s="58" t="s">
        <v>134</v>
      </c>
      <c r="B54" s="58" t="s">
        <v>112</v>
      </c>
      <c r="C54" s="58" t="s">
        <v>52</v>
      </c>
      <c r="D54" s="58" t="s">
        <v>137</v>
      </c>
      <c r="E54" s="58"/>
      <c r="F54" s="58" t="s">
        <v>139</v>
      </c>
      <c r="G54" s="60" t="s">
        <v>137</v>
      </c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21" ht="14.4">
      <c r="A55" s="58" t="s">
        <v>135</v>
      </c>
      <c r="B55" s="58" t="s">
        <v>110</v>
      </c>
      <c r="C55" s="58" t="s">
        <v>62</v>
      </c>
      <c r="D55" s="58" t="s">
        <v>137</v>
      </c>
      <c r="E55" s="58"/>
      <c r="F55" s="58" t="s">
        <v>139</v>
      </c>
      <c r="G55" s="60" t="s">
        <v>137</v>
      </c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6" spans="1:21" ht="14.4">
      <c r="A56" s="58" t="s">
        <v>134</v>
      </c>
      <c r="B56" s="58" t="s">
        <v>84</v>
      </c>
      <c r="C56" s="58" t="s">
        <v>56</v>
      </c>
      <c r="D56" s="58" t="s">
        <v>137</v>
      </c>
      <c r="E56" s="58"/>
      <c r="F56" s="58" t="s">
        <v>139</v>
      </c>
      <c r="G56" s="60" t="s">
        <v>137</v>
      </c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</row>
    <row r="57" spans="1:21" ht="14.4">
      <c r="A57" s="58" t="s">
        <v>135</v>
      </c>
      <c r="B57" s="58" t="s">
        <v>116</v>
      </c>
      <c r="C57" s="58" t="s">
        <v>58</v>
      </c>
      <c r="D57" s="58" t="s">
        <v>137</v>
      </c>
      <c r="E57" s="58"/>
      <c r="F57" s="58" t="s">
        <v>139</v>
      </c>
      <c r="G57" s="60" t="s">
        <v>137</v>
      </c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</row>
    <row r="58" spans="1:21" ht="14.4">
      <c r="A58" s="58" t="s">
        <v>135</v>
      </c>
      <c r="B58" s="58" t="s">
        <v>110</v>
      </c>
      <c r="C58" s="58" t="s">
        <v>62</v>
      </c>
      <c r="D58" s="58" t="s">
        <v>137</v>
      </c>
      <c r="E58" s="58"/>
      <c r="F58" s="58" t="s">
        <v>139</v>
      </c>
      <c r="G58" s="60" t="s">
        <v>137</v>
      </c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</row>
    <row r="59" spans="1:21" ht="14.4">
      <c r="A59" s="58" t="s">
        <v>135</v>
      </c>
      <c r="B59" s="58" t="s">
        <v>111</v>
      </c>
      <c r="C59" s="58" t="s">
        <v>52</v>
      </c>
      <c r="D59" s="58" t="s">
        <v>137</v>
      </c>
      <c r="E59" s="58"/>
      <c r="F59" s="58" t="s">
        <v>139</v>
      </c>
      <c r="G59" s="60" t="s">
        <v>137</v>
      </c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</row>
    <row r="60" spans="1:21" ht="14.4">
      <c r="A60" s="58" t="s">
        <v>135</v>
      </c>
      <c r="B60" s="58" t="s">
        <v>110</v>
      </c>
      <c r="C60" s="58" t="s">
        <v>62</v>
      </c>
      <c r="D60" s="58" t="s">
        <v>137</v>
      </c>
      <c r="E60" s="58"/>
      <c r="F60" s="58" t="s">
        <v>139</v>
      </c>
      <c r="G60" s="60" t="s">
        <v>137</v>
      </c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</row>
    <row r="61" spans="1:21" ht="14.4">
      <c r="A61" s="58" t="s">
        <v>134</v>
      </c>
      <c r="B61" s="58" t="s">
        <v>116</v>
      </c>
      <c r="C61" s="58" t="s">
        <v>58</v>
      </c>
      <c r="D61" s="58" t="s">
        <v>137</v>
      </c>
      <c r="E61" s="58"/>
      <c r="F61" s="58" t="s">
        <v>139</v>
      </c>
      <c r="G61" s="60" t="s">
        <v>137</v>
      </c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</row>
    <row r="62" spans="1:21" ht="14.4">
      <c r="A62" s="58" t="s">
        <v>135</v>
      </c>
      <c r="B62" s="58" t="s">
        <v>110</v>
      </c>
      <c r="C62" s="58" t="s">
        <v>62</v>
      </c>
      <c r="D62" s="58" t="s">
        <v>137</v>
      </c>
      <c r="E62" s="58"/>
      <c r="F62" s="58" t="s">
        <v>139</v>
      </c>
      <c r="G62" s="60" t="s">
        <v>137</v>
      </c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</row>
    <row r="63" spans="1:21" ht="14.4">
      <c r="A63" s="58" t="s">
        <v>135</v>
      </c>
      <c r="B63" s="58" t="s">
        <v>110</v>
      </c>
      <c r="C63" s="58" t="s">
        <v>62</v>
      </c>
      <c r="D63" s="58" t="s">
        <v>137</v>
      </c>
      <c r="E63" s="58"/>
      <c r="F63" s="58" t="s">
        <v>139</v>
      </c>
      <c r="G63" s="60" t="s">
        <v>137</v>
      </c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</row>
    <row r="64" spans="1:21" ht="14.4">
      <c r="A64" s="58" t="s">
        <v>134</v>
      </c>
      <c r="B64" s="58" t="s">
        <v>77</v>
      </c>
      <c r="C64" s="58" t="s">
        <v>60</v>
      </c>
      <c r="D64" s="58" t="s">
        <v>137</v>
      </c>
      <c r="E64" s="58"/>
      <c r="F64" s="58" t="s">
        <v>139</v>
      </c>
      <c r="G64" s="60" t="s">
        <v>137</v>
      </c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</row>
    <row r="65" spans="1:21" ht="14.4">
      <c r="A65" s="58" t="s">
        <v>134</v>
      </c>
      <c r="B65" s="58" t="s">
        <v>77</v>
      </c>
      <c r="C65" s="58" t="s">
        <v>60</v>
      </c>
      <c r="D65" s="58" t="s">
        <v>137</v>
      </c>
      <c r="E65" s="58"/>
      <c r="F65" s="58" t="s">
        <v>139</v>
      </c>
      <c r="G65" s="60" t="s">
        <v>137</v>
      </c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</row>
    <row r="66" spans="1:21" ht="14.4">
      <c r="A66" s="58" t="s">
        <v>134</v>
      </c>
      <c r="B66" s="58" t="s">
        <v>140</v>
      </c>
      <c r="C66" s="58" t="s">
        <v>54</v>
      </c>
      <c r="D66" s="58" t="s">
        <v>137</v>
      </c>
      <c r="E66" s="58"/>
      <c r="F66" s="58" t="s">
        <v>139</v>
      </c>
      <c r="G66" s="60" t="s">
        <v>137</v>
      </c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1" ht="14.4">
      <c r="A67" s="58" t="s">
        <v>134</v>
      </c>
      <c r="B67" s="58" t="s">
        <v>90</v>
      </c>
      <c r="C67" s="58" t="s">
        <v>54</v>
      </c>
      <c r="D67" s="58" t="s">
        <v>137</v>
      </c>
      <c r="E67" s="58"/>
      <c r="F67" s="58" t="s">
        <v>139</v>
      </c>
      <c r="G67" s="60" t="s">
        <v>137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1" ht="14.4">
      <c r="A68" s="58" t="s">
        <v>134</v>
      </c>
      <c r="B68" s="58" t="s">
        <v>77</v>
      </c>
      <c r="C68" s="58" t="s">
        <v>60</v>
      </c>
      <c r="D68" s="58" t="s">
        <v>137</v>
      </c>
      <c r="E68" s="58"/>
      <c r="F68" s="58" t="s">
        <v>139</v>
      </c>
      <c r="G68" s="60" t="s">
        <v>137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1" ht="14.4">
      <c r="A69" s="58" t="s">
        <v>134</v>
      </c>
      <c r="B69" s="58" t="s">
        <v>140</v>
      </c>
      <c r="C69" s="58" t="s">
        <v>54</v>
      </c>
      <c r="D69" s="58" t="s">
        <v>137</v>
      </c>
      <c r="E69" s="58"/>
      <c r="F69" s="58" t="s">
        <v>139</v>
      </c>
      <c r="G69" s="60" t="s">
        <v>137</v>
      </c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4.4">
      <c r="A70" s="58" t="s">
        <v>134</v>
      </c>
      <c r="B70" s="58" t="s">
        <v>116</v>
      </c>
      <c r="C70" s="58" t="s">
        <v>58</v>
      </c>
      <c r="D70" s="58" t="s">
        <v>137</v>
      </c>
      <c r="E70" s="58"/>
      <c r="F70" s="58" t="s">
        <v>139</v>
      </c>
      <c r="G70" s="60" t="s">
        <v>137</v>
      </c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</row>
    <row r="71" spans="1:21" ht="14.4">
      <c r="A71" s="58" t="s">
        <v>134</v>
      </c>
      <c r="B71" s="60" t="s">
        <v>80</v>
      </c>
      <c r="C71" s="58" t="s">
        <v>54</v>
      </c>
      <c r="D71" s="58" t="s">
        <v>137</v>
      </c>
      <c r="E71" s="58"/>
      <c r="F71" s="58" t="s">
        <v>139</v>
      </c>
      <c r="G71" s="60" t="s">
        <v>137</v>
      </c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</row>
    <row r="72" spans="1:21" ht="14.4">
      <c r="A72" s="58" t="s">
        <v>134</v>
      </c>
      <c r="B72" s="58" t="s">
        <v>115</v>
      </c>
      <c r="C72" s="58" t="s">
        <v>60</v>
      </c>
      <c r="D72" s="58" t="s">
        <v>137</v>
      </c>
      <c r="E72" s="58"/>
      <c r="F72" s="58" t="s">
        <v>139</v>
      </c>
      <c r="G72" s="60" t="s">
        <v>137</v>
      </c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</row>
    <row r="73" spans="1:21" ht="14.4">
      <c r="A73" s="58" t="s">
        <v>134</v>
      </c>
      <c r="B73" s="58" t="s">
        <v>87</v>
      </c>
      <c r="C73" s="58" t="s">
        <v>52</v>
      </c>
      <c r="D73" s="58" t="s">
        <v>137</v>
      </c>
      <c r="E73" s="58"/>
      <c r="F73" s="58" t="s">
        <v>139</v>
      </c>
      <c r="G73" s="60" t="s">
        <v>137</v>
      </c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</row>
    <row r="74" spans="1:21" ht="14.4">
      <c r="A74" s="58" t="s">
        <v>134</v>
      </c>
      <c r="B74" s="58" t="s">
        <v>97</v>
      </c>
      <c r="C74" s="58" t="s">
        <v>56</v>
      </c>
      <c r="D74" s="58" t="s">
        <v>137</v>
      </c>
      <c r="E74" s="58"/>
      <c r="F74" s="58" t="s">
        <v>139</v>
      </c>
      <c r="G74" s="60" t="s">
        <v>137</v>
      </c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</row>
    <row r="75" spans="1:21" ht="14.4">
      <c r="A75" s="58" t="s">
        <v>135</v>
      </c>
      <c r="B75" s="58" t="s">
        <v>87</v>
      </c>
      <c r="C75" s="58" t="s">
        <v>52</v>
      </c>
      <c r="D75" s="58" t="s">
        <v>137</v>
      </c>
      <c r="E75" s="58"/>
      <c r="F75" s="58" t="s">
        <v>139</v>
      </c>
      <c r="G75" s="60" t="s">
        <v>137</v>
      </c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</row>
    <row r="76" spans="1:21" ht="14.4">
      <c r="A76" s="58" t="s">
        <v>134</v>
      </c>
      <c r="B76" s="58" t="s">
        <v>101</v>
      </c>
      <c r="C76" s="58" t="s">
        <v>54</v>
      </c>
      <c r="D76" s="58" t="s">
        <v>137</v>
      </c>
      <c r="E76" s="58"/>
      <c r="F76" s="58" t="s">
        <v>139</v>
      </c>
      <c r="G76" s="60" t="s">
        <v>137</v>
      </c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1:21" ht="14.4">
      <c r="A77" s="58" t="s">
        <v>134</v>
      </c>
      <c r="B77" s="58" t="s">
        <v>90</v>
      </c>
      <c r="C77" s="58" t="s">
        <v>54</v>
      </c>
      <c r="D77" s="58" t="s">
        <v>137</v>
      </c>
      <c r="E77" s="58"/>
      <c r="F77" s="58" t="s">
        <v>139</v>
      </c>
      <c r="G77" s="60" t="s">
        <v>137</v>
      </c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</row>
    <row r="78" spans="1:21" ht="14.4">
      <c r="A78" s="58" t="s">
        <v>134</v>
      </c>
      <c r="B78" s="58" t="s">
        <v>140</v>
      </c>
      <c r="C78" s="58" t="s">
        <v>54</v>
      </c>
      <c r="D78" s="58" t="s">
        <v>137</v>
      </c>
      <c r="E78" s="58"/>
      <c r="F78" s="58" t="s">
        <v>139</v>
      </c>
      <c r="G78" s="60" t="s">
        <v>137</v>
      </c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</row>
    <row r="79" spans="1:21" ht="14.4">
      <c r="A79" s="58" t="s">
        <v>134</v>
      </c>
      <c r="B79" s="58" t="s">
        <v>140</v>
      </c>
      <c r="C79" s="58" t="s">
        <v>54</v>
      </c>
      <c r="D79" s="58" t="s">
        <v>137</v>
      </c>
      <c r="E79" s="58"/>
      <c r="F79" s="58" t="s">
        <v>139</v>
      </c>
      <c r="G79" s="60" t="s">
        <v>137</v>
      </c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4.4">
      <c r="A80" s="58" t="s">
        <v>134</v>
      </c>
      <c r="B80" s="58" t="s">
        <v>87</v>
      </c>
      <c r="C80" s="58" t="s">
        <v>52</v>
      </c>
      <c r="D80" s="58" t="s">
        <v>137</v>
      </c>
      <c r="E80" s="58"/>
      <c r="F80" s="58" t="s">
        <v>139</v>
      </c>
      <c r="G80" s="60" t="s">
        <v>137</v>
      </c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</row>
    <row r="81" spans="1:21" ht="14.4">
      <c r="A81" s="58" t="s">
        <v>134</v>
      </c>
      <c r="B81" s="58" t="s">
        <v>81</v>
      </c>
      <c r="C81" s="58" t="s">
        <v>60</v>
      </c>
      <c r="D81" s="58" t="s">
        <v>137</v>
      </c>
      <c r="E81" s="58"/>
      <c r="F81" s="58" t="s">
        <v>139</v>
      </c>
      <c r="G81" s="60" t="s">
        <v>137</v>
      </c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</row>
    <row r="82" spans="1:21" ht="14.4">
      <c r="A82" s="58" t="s">
        <v>134</v>
      </c>
      <c r="B82" s="58" t="s">
        <v>101</v>
      </c>
      <c r="C82" s="58" t="s">
        <v>54</v>
      </c>
      <c r="D82" s="58" t="s">
        <v>137</v>
      </c>
      <c r="E82" s="58"/>
      <c r="F82" s="58" t="s">
        <v>139</v>
      </c>
      <c r="G82" s="60" t="s">
        <v>137</v>
      </c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</row>
    <row r="83" spans="1:21" ht="14.4">
      <c r="A83" s="58" t="s">
        <v>134</v>
      </c>
      <c r="B83" s="58" t="s">
        <v>97</v>
      </c>
      <c r="C83" s="58" t="s">
        <v>56</v>
      </c>
      <c r="D83" s="58" t="s">
        <v>137</v>
      </c>
      <c r="E83" s="58"/>
      <c r="F83" s="58" t="s">
        <v>139</v>
      </c>
      <c r="G83" s="60" t="s">
        <v>137</v>
      </c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</row>
    <row r="84" spans="1:21" ht="14.4">
      <c r="A84" s="58" t="s">
        <v>134</v>
      </c>
      <c r="B84" s="58" t="s">
        <v>101</v>
      </c>
      <c r="C84" s="58" t="s">
        <v>54</v>
      </c>
      <c r="D84" s="58" t="s">
        <v>137</v>
      </c>
      <c r="E84" s="58"/>
      <c r="F84" s="58" t="s">
        <v>139</v>
      </c>
      <c r="G84" s="60" t="s">
        <v>137</v>
      </c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</row>
    <row r="85" spans="1:21" ht="14.4">
      <c r="A85" s="58" t="s">
        <v>134</v>
      </c>
      <c r="B85" s="58" t="s">
        <v>81</v>
      </c>
      <c r="C85" s="58" t="s">
        <v>60</v>
      </c>
      <c r="D85" s="58" t="s">
        <v>137</v>
      </c>
      <c r="E85" s="58"/>
      <c r="F85" s="58" t="s">
        <v>139</v>
      </c>
      <c r="G85" s="60" t="s">
        <v>137</v>
      </c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</row>
    <row r="86" spans="1:21" ht="14.4">
      <c r="A86" s="58" t="s">
        <v>134</v>
      </c>
      <c r="B86" s="58" t="s">
        <v>116</v>
      </c>
      <c r="C86" s="58" t="s">
        <v>58</v>
      </c>
      <c r="D86" s="58" t="s">
        <v>137</v>
      </c>
      <c r="E86" s="58"/>
      <c r="F86" s="58" t="s">
        <v>139</v>
      </c>
      <c r="G86" s="60" t="s">
        <v>137</v>
      </c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</row>
    <row r="87" spans="1:21" ht="14.4">
      <c r="A87" s="58" t="s">
        <v>134</v>
      </c>
      <c r="B87" s="58" t="s">
        <v>140</v>
      </c>
      <c r="C87" s="58" t="s">
        <v>54</v>
      </c>
      <c r="D87" s="58" t="s">
        <v>137</v>
      </c>
      <c r="E87" s="58"/>
      <c r="F87" s="58" t="s">
        <v>139</v>
      </c>
      <c r="G87" s="60" t="s">
        <v>137</v>
      </c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4.4">
      <c r="A88" s="58" t="s">
        <v>134</v>
      </c>
      <c r="B88" s="58" t="s">
        <v>90</v>
      </c>
      <c r="C88" s="58" t="s">
        <v>54</v>
      </c>
      <c r="D88" s="58" t="s">
        <v>137</v>
      </c>
      <c r="E88" s="58"/>
      <c r="F88" s="58" t="s">
        <v>139</v>
      </c>
      <c r="G88" s="60" t="s">
        <v>137</v>
      </c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</row>
    <row r="89" spans="1:21" ht="14.4">
      <c r="A89" s="58" t="s">
        <v>134</v>
      </c>
      <c r="B89" s="58" t="s">
        <v>101</v>
      </c>
      <c r="C89" s="58" t="s">
        <v>54</v>
      </c>
      <c r="D89" s="58" t="s">
        <v>137</v>
      </c>
      <c r="E89" s="58"/>
      <c r="F89" s="58" t="s">
        <v>139</v>
      </c>
      <c r="G89" s="60" t="s">
        <v>137</v>
      </c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</row>
    <row r="90" spans="1:21" ht="14.4">
      <c r="A90" s="58" t="s">
        <v>134</v>
      </c>
      <c r="B90" s="58" t="s">
        <v>116</v>
      </c>
      <c r="C90" s="58" t="s">
        <v>58</v>
      </c>
      <c r="D90" s="58" t="s">
        <v>137</v>
      </c>
      <c r="E90" s="58"/>
      <c r="F90" s="58" t="s">
        <v>139</v>
      </c>
      <c r="G90" s="60" t="s">
        <v>137</v>
      </c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</row>
    <row r="91" spans="1:21" ht="14.4">
      <c r="A91" s="58" t="s">
        <v>135</v>
      </c>
      <c r="B91" s="58" t="s">
        <v>110</v>
      </c>
      <c r="C91" s="58" t="s">
        <v>62</v>
      </c>
      <c r="D91" s="58" t="s">
        <v>137</v>
      </c>
      <c r="E91" s="58"/>
      <c r="F91" s="58" t="s">
        <v>139</v>
      </c>
      <c r="G91" s="60" t="s">
        <v>137</v>
      </c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</row>
    <row r="92" spans="1:21" ht="14.4">
      <c r="A92" s="58" t="s">
        <v>134</v>
      </c>
      <c r="B92" s="58" t="s">
        <v>101</v>
      </c>
      <c r="C92" s="58" t="s">
        <v>54</v>
      </c>
      <c r="D92" s="58" t="s">
        <v>137</v>
      </c>
      <c r="E92" s="58"/>
      <c r="F92" s="58" t="s">
        <v>139</v>
      </c>
      <c r="G92" s="60" t="s">
        <v>137</v>
      </c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</row>
    <row r="93" spans="1:21" ht="14.4">
      <c r="A93" s="58" t="s">
        <v>135</v>
      </c>
      <c r="B93" s="58" t="s">
        <v>110</v>
      </c>
      <c r="C93" s="58" t="s">
        <v>62</v>
      </c>
      <c r="D93" s="58" t="s">
        <v>137</v>
      </c>
      <c r="E93" s="58"/>
      <c r="F93" s="58" t="s">
        <v>139</v>
      </c>
      <c r="G93" s="60" t="s">
        <v>137</v>
      </c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4.4">
      <c r="A94" s="58" t="s">
        <v>134</v>
      </c>
      <c r="B94" s="58" t="s">
        <v>101</v>
      </c>
      <c r="C94" s="58" t="s">
        <v>54</v>
      </c>
      <c r="D94" s="58" t="s">
        <v>137</v>
      </c>
      <c r="E94" s="58"/>
      <c r="F94" s="58" t="s">
        <v>139</v>
      </c>
      <c r="G94" s="60" t="s">
        <v>137</v>
      </c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</row>
    <row r="95" spans="1:21" ht="14.4">
      <c r="A95" s="58" t="s">
        <v>134</v>
      </c>
      <c r="B95" s="58" t="s">
        <v>140</v>
      </c>
      <c r="C95" s="58" t="s">
        <v>54</v>
      </c>
      <c r="D95" s="58" t="s">
        <v>137</v>
      </c>
      <c r="E95" s="58"/>
      <c r="F95" s="58" t="s">
        <v>139</v>
      </c>
      <c r="G95" s="60" t="s">
        <v>137</v>
      </c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</row>
    <row r="96" spans="1:21" ht="14.4">
      <c r="A96" s="58" t="s">
        <v>134</v>
      </c>
      <c r="B96" s="58" t="s">
        <v>101</v>
      </c>
      <c r="C96" s="58" t="s">
        <v>54</v>
      </c>
      <c r="D96" s="58" t="s">
        <v>137</v>
      </c>
      <c r="E96" s="58"/>
      <c r="F96" s="58" t="s">
        <v>139</v>
      </c>
      <c r="G96" s="60" t="s">
        <v>137</v>
      </c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</row>
    <row r="97" spans="1:21" ht="14.4">
      <c r="A97" s="58" t="s">
        <v>134</v>
      </c>
      <c r="B97" s="58" t="s">
        <v>101</v>
      </c>
      <c r="C97" s="58" t="s">
        <v>54</v>
      </c>
      <c r="D97" s="58" t="s">
        <v>137</v>
      </c>
      <c r="E97" s="58"/>
      <c r="F97" s="58" t="s">
        <v>139</v>
      </c>
      <c r="G97" s="60" t="s">
        <v>137</v>
      </c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</row>
    <row r="98" spans="1:21" ht="14.4">
      <c r="A98" s="58" t="s">
        <v>134</v>
      </c>
      <c r="B98" s="58" t="s">
        <v>116</v>
      </c>
      <c r="C98" s="58" t="s">
        <v>58</v>
      </c>
      <c r="D98" s="58" t="s">
        <v>137</v>
      </c>
      <c r="E98" s="58"/>
      <c r="F98" s="58" t="s">
        <v>139</v>
      </c>
      <c r="G98" s="60" t="s">
        <v>137</v>
      </c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</row>
    <row r="99" spans="1:21" ht="14.4">
      <c r="A99" s="58" t="s">
        <v>134</v>
      </c>
      <c r="B99" s="58" t="s">
        <v>101</v>
      </c>
      <c r="C99" s="58" t="s">
        <v>54</v>
      </c>
      <c r="D99" s="58" t="s">
        <v>137</v>
      </c>
      <c r="E99" s="58"/>
      <c r="F99" s="58" t="s">
        <v>139</v>
      </c>
      <c r="G99" s="60" t="s">
        <v>137</v>
      </c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spans="1:21" ht="14.4">
      <c r="A100" s="58" t="s">
        <v>134</v>
      </c>
      <c r="B100" s="58" t="s">
        <v>101</v>
      </c>
      <c r="C100" s="58" t="s">
        <v>54</v>
      </c>
      <c r="D100" s="58" t="s">
        <v>137</v>
      </c>
      <c r="E100" s="58"/>
      <c r="F100" s="58" t="s">
        <v>139</v>
      </c>
      <c r="G100" s="60" t="s">
        <v>137</v>
      </c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1" spans="1:21" ht="14.4">
      <c r="A101" s="58" t="s">
        <v>134</v>
      </c>
      <c r="B101" s="58" t="s">
        <v>101</v>
      </c>
      <c r="C101" s="58" t="s">
        <v>54</v>
      </c>
      <c r="D101" s="58" t="s">
        <v>137</v>
      </c>
      <c r="E101" s="58"/>
      <c r="F101" s="58" t="s">
        <v>139</v>
      </c>
      <c r="G101" s="60" t="s">
        <v>137</v>
      </c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</row>
    <row r="102" spans="1:21" ht="14.4">
      <c r="A102" s="58" t="s">
        <v>134</v>
      </c>
      <c r="B102" s="58" t="s">
        <v>101</v>
      </c>
      <c r="C102" s="58" t="s">
        <v>54</v>
      </c>
      <c r="D102" s="58" t="s">
        <v>137</v>
      </c>
      <c r="E102" s="58"/>
      <c r="F102" s="58" t="s">
        <v>139</v>
      </c>
      <c r="G102" s="60" t="s">
        <v>137</v>
      </c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1" ht="14.4">
      <c r="A103" s="58" t="s">
        <v>134</v>
      </c>
      <c r="B103" s="58" t="s">
        <v>95</v>
      </c>
      <c r="C103" s="58" t="s">
        <v>56</v>
      </c>
      <c r="D103" s="58" t="s">
        <v>137</v>
      </c>
      <c r="E103" s="58"/>
      <c r="F103" s="58" t="s">
        <v>139</v>
      </c>
      <c r="G103" s="60" t="s">
        <v>137</v>
      </c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1" ht="14.4">
      <c r="A104" s="58" t="s">
        <v>134</v>
      </c>
      <c r="B104" s="58" t="s">
        <v>118</v>
      </c>
      <c r="C104" s="58" t="s">
        <v>54</v>
      </c>
      <c r="D104" s="58" t="s">
        <v>137</v>
      </c>
      <c r="E104" s="58"/>
      <c r="F104" s="58" t="s">
        <v>139</v>
      </c>
      <c r="G104" s="60" t="s">
        <v>137</v>
      </c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1" ht="14.4">
      <c r="A105" s="58" t="s">
        <v>134</v>
      </c>
      <c r="B105" s="58" t="s">
        <v>95</v>
      </c>
      <c r="C105" s="58" t="s">
        <v>56</v>
      </c>
      <c r="D105" s="58" t="s">
        <v>137</v>
      </c>
      <c r="E105" s="58"/>
      <c r="F105" s="58" t="s">
        <v>139</v>
      </c>
      <c r="G105" s="60" t="s">
        <v>137</v>
      </c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1" ht="14.4">
      <c r="A106" s="58" t="s">
        <v>134</v>
      </c>
      <c r="B106" s="58" t="s">
        <v>95</v>
      </c>
      <c r="C106" s="58" t="s">
        <v>56</v>
      </c>
      <c r="D106" s="58" t="s">
        <v>137</v>
      </c>
      <c r="E106" s="58"/>
      <c r="F106" s="58" t="s">
        <v>139</v>
      </c>
      <c r="G106" s="60" t="s">
        <v>137</v>
      </c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1" ht="14.4">
      <c r="A107" s="58" t="s">
        <v>134</v>
      </c>
      <c r="B107" s="58" t="s">
        <v>97</v>
      </c>
      <c r="C107" s="58" t="s">
        <v>56</v>
      </c>
      <c r="D107" s="58" t="s">
        <v>137</v>
      </c>
      <c r="E107" s="58"/>
      <c r="F107" s="58" t="s">
        <v>139</v>
      </c>
      <c r="G107" s="60" t="s">
        <v>137</v>
      </c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1" ht="14.4">
      <c r="A108" s="58" t="s">
        <v>135</v>
      </c>
      <c r="B108" s="58" t="s">
        <v>110</v>
      </c>
      <c r="C108" s="58" t="s">
        <v>62</v>
      </c>
      <c r="D108" s="58" t="s">
        <v>137</v>
      </c>
      <c r="E108" s="58"/>
      <c r="F108" s="58" t="s">
        <v>139</v>
      </c>
      <c r="G108" s="60" t="s">
        <v>137</v>
      </c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1" ht="14.4">
      <c r="A109" s="58" t="s">
        <v>134</v>
      </c>
      <c r="B109" s="60" t="s">
        <v>80</v>
      </c>
      <c r="C109" s="58" t="s">
        <v>54</v>
      </c>
      <c r="D109" s="58" t="s">
        <v>137</v>
      </c>
      <c r="E109" s="58"/>
      <c r="F109" s="58" t="s">
        <v>139</v>
      </c>
      <c r="G109" s="60" t="s">
        <v>137</v>
      </c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1" ht="14.4">
      <c r="A110" s="58" t="s">
        <v>134</v>
      </c>
      <c r="B110" s="58" t="s">
        <v>90</v>
      </c>
      <c r="C110" s="58" t="s">
        <v>54</v>
      </c>
      <c r="D110" s="58" t="s">
        <v>137</v>
      </c>
      <c r="E110" s="58"/>
      <c r="F110" s="58" t="s">
        <v>139</v>
      </c>
      <c r="G110" s="60" t="s">
        <v>137</v>
      </c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1" ht="14.4">
      <c r="A111" s="58" t="s">
        <v>134</v>
      </c>
      <c r="B111" s="58" t="s">
        <v>116</v>
      </c>
      <c r="C111" s="58" t="s">
        <v>58</v>
      </c>
      <c r="D111" s="58" t="s">
        <v>137</v>
      </c>
      <c r="E111" s="58"/>
      <c r="F111" s="58" t="s">
        <v>139</v>
      </c>
      <c r="G111" s="60" t="s">
        <v>137</v>
      </c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1" ht="14.4">
      <c r="A112" s="58" t="s">
        <v>134</v>
      </c>
      <c r="B112" s="58" t="s">
        <v>118</v>
      </c>
      <c r="C112" s="58" t="s">
        <v>54</v>
      </c>
      <c r="D112" s="58" t="s">
        <v>137</v>
      </c>
      <c r="E112" s="58"/>
      <c r="F112" s="58" t="s">
        <v>139</v>
      </c>
      <c r="G112" s="60" t="s">
        <v>137</v>
      </c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ht="14.4">
      <c r="A113" s="58" t="s">
        <v>135</v>
      </c>
      <c r="B113" s="58" t="s">
        <v>110</v>
      </c>
      <c r="C113" s="58" t="s">
        <v>62</v>
      </c>
      <c r="D113" s="58" t="s">
        <v>137</v>
      </c>
      <c r="E113" s="58"/>
      <c r="F113" s="58" t="s">
        <v>139</v>
      </c>
      <c r="G113" s="60" t="s">
        <v>137</v>
      </c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ht="14.4">
      <c r="A114" s="58" t="s">
        <v>134</v>
      </c>
      <c r="B114" s="58" t="s">
        <v>110</v>
      </c>
      <c r="C114" s="58" t="s">
        <v>62</v>
      </c>
      <c r="D114" s="58" t="s">
        <v>137</v>
      </c>
      <c r="E114" s="58"/>
      <c r="F114" s="58" t="s">
        <v>139</v>
      </c>
      <c r="G114" s="60" t="s">
        <v>137</v>
      </c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ht="14.4">
      <c r="A115" s="58" t="s">
        <v>134</v>
      </c>
      <c r="B115" s="58" t="s">
        <v>97</v>
      </c>
      <c r="C115" s="58" t="s">
        <v>56</v>
      </c>
      <c r="D115" s="58" t="s">
        <v>137</v>
      </c>
      <c r="E115" s="58"/>
      <c r="F115" s="58" t="s">
        <v>139</v>
      </c>
      <c r="G115" s="60" t="s">
        <v>137</v>
      </c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ht="14.4">
      <c r="A116" s="58" t="s">
        <v>134</v>
      </c>
      <c r="B116" s="58" t="s">
        <v>101</v>
      </c>
      <c r="C116" s="58" t="s">
        <v>54</v>
      </c>
      <c r="D116" s="58" t="s">
        <v>137</v>
      </c>
      <c r="E116" s="58"/>
      <c r="F116" s="58" t="s">
        <v>139</v>
      </c>
      <c r="G116" s="60" t="s">
        <v>137</v>
      </c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ht="14.4">
      <c r="A117" s="58" t="s">
        <v>134</v>
      </c>
      <c r="B117" s="58" t="s">
        <v>101</v>
      </c>
      <c r="C117" s="58" t="s">
        <v>54</v>
      </c>
      <c r="D117" s="58" t="s">
        <v>137</v>
      </c>
      <c r="E117" s="58"/>
      <c r="F117" s="58" t="s">
        <v>139</v>
      </c>
      <c r="G117" s="60" t="s">
        <v>137</v>
      </c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ht="14.4">
      <c r="A118" s="58" t="s">
        <v>134</v>
      </c>
      <c r="B118" s="58" t="s">
        <v>118</v>
      </c>
      <c r="C118" s="58" t="s">
        <v>54</v>
      </c>
      <c r="D118" s="58" t="s">
        <v>137</v>
      </c>
      <c r="E118" s="58"/>
      <c r="F118" s="58" t="s">
        <v>139</v>
      </c>
      <c r="G118" s="60" t="s">
        <v>137</v>
      </c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ht="14.4">
      <c r="A119" s="58" t="s">
        <v>134</v>
      </c>
      <c r="B119" s="58" t="s">
        <v>101</v>
      </c>
      <c r="C119" s="58" t="s">
        <v>54</v>
      </c>
      <c r="D119" s="58" t="s">
        <v>137</v>
      </c>
      <c r="E119" s="58"/>
      <c r="F119" s="58" t="s">
        <v>139</v>
      </c>
      <c r="G119" s="60" t="s">
        <v>137</v>
      </c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ht="14.4">
      <c r="A120" s="58" t="s">
        <v>134</v>
      </c>
      <c r="B120" s="58" t="s">
        <v>97</v>
      </c>
      <c r="C120" s="58" t="s">
        <v>56</v>
      </c>
      <c r="D120" s="58" t="s">
        <v>137</v>
      </c>
      <c r="E120" s="58"/>
      <c r="F120" s="58" t="s">
        <v>139</v>
      </c>
      <c r="G120" s="60" t="s">
        <v>137</v>
      </c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ht="14.4">
      <c r="A121" s="58" t="s">
        <v>134</v>
      </c>
      <c r="B121" s="58" t="s">
        <v>87</v>
      </c>
      <c r="C121" s="58" t="s">
        <v>52</v>
      </c>
      <c r="D121" s="58" t="s">
        <v>137</v>
      </c>
      <c r="E121" s="58"/>
      <c r="F121" s="58" t="s">
        <v>139</v>
      </c>
      <c r="G121" s="60" t="s">
        <v>137</v>
      </c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ht="14.4">
      <c r="A122" s="58" t="s">
        <v>134</v>
      </c>
      <c r="B122" s="58" t="s">
        <v>95</v>
      </c>
      <c r="C122" s="58" t="s">
        <v>56</v>
      </c>
      <c r="D122" s="58" t="s">
        <v>137</v>
      </c>
      <c r="E122" s="58"/>
      <c r="F122" s="58" t="s">
        <v>139</v>
      </c>
      <c r="G122" s="60" t="s">
        <v>137</v>
      </c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ht="14.4">
      <c r="A123" s="58" t="s">
        <v>134</v>
      </c>
      <c r="B123" s="58" t="s">
        <v>97</v>
      </c>
      <c r="C123" s="58" t="s">
        <v>56</v>
      </c>
      <c r="D123" s="58" t="s">
        <v>137</v>
      </c>
      <c r="E123" s="63"/>
      <c r="F123" s="64" t="s">
        <v>139</v>
      </c>
      <c r="G123" s="60" t="s">
        <v>137</v>
      </c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ht="14.4">
      <c r="A124" s="58" t="s">
        <v>134</v>
      </c>
      <c r="B124" s="58" t="s">
        <v>90</v>
      </c>
      <c r="C124" s="58" t="s">
        <v>54</v>
      </c>
      <c r="D124" s="58" t="s">
        <v>137</v>
      </c>
      <c r="E124" s="63"/>
      <c r="F124" s="64" t="s">
        <v>139</v>
      </c>
      <c r="G124" s="60" t="s">
        <v>137</v>
      </c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ht="14.4">
      <c r="A125" s="58" t="s">
        <v>134</v>
      </c>
      <c r="B125" s="58" t="s">
        <v>140</v>
      </c>
      <c r="C125" s="58" t="s">
        <v>54</v>
      </c>
      <c r="D125" s="58" t="s">
        <v>137</v>
      </c>
      <c r="E125" s="63"/>
      <c r="F125" s="64" t="s">
        <v>139</v>
      </c>
      <c r="G125" s="60" t="s">
        <v>137</v>
      </c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ht="14.4">
      <c r="A126" s="58" t="s">
        <v>134</v>
      </c>
      <c r="B126" s="58" t="s">
        <v>93</v>
      </c>
      <c r="C126" s="58" t="s">
        <v>58</v>
      </c>
      <c r="D126" s="58" t="s">
        <v>137</v>
      </c>
      <c r="E126" s="63"/>
      <c r="F126" s="64" t="s">
        <v>139</v>
      </c>
      <c r="G126" s="60" t="s">
        <v>137</v>
      </c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ht="14.4">
      <c r="A127" s="58" t="s">
        <v>135</v>
      </c>
      <c r="B127" s="58" t="s">
        <v>104</v>
      </c>
      <c r="C127" s="60" t="s">
        <v>58</v>
      </c>
      <c r="D127" s="58" t="s">
        <v>137</v>
      </c>
      <c r="E127" s="63"/>
      <c r="F127" s="64" t="s">
        <v>139</v>
      </c>
      <c r="G127" s="60" t="s">
        <v>137</v>
      </c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ht="14.4">
      <c r="A128" s="58" t="s">
        <v>134</v>
      </c>
      <c r="B128" s="58" t="s">
        <v>90</v>
      </c>
      <c r="C128" s="58" t="s">
        <v>54</v>
      </c>
      <c r="D128" s="58" t="s">
        <v>137</v>
      </c>
      <c r="E128" s="63"/>
      <c r="F128" s="64" t="s">
        <v>139</v>
      </c>
      <c r="G128" s="60" t="s">
        <v>137</v>
      </c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ht="14.4">
      <c r="A129" s="58" t="s">
        <v>135</v>
      </c>
      <c r="B129" s="58" t="s">
        <v>93</v>
      </c>
      <c r="C129" s="60" t="s">
        <v>58</v>
      </c>
      <c r="D129" s="58" t="s">
        <v>137</v>
      </c>
      <c r="E129" s="63"/>
      <c r="F129" s="64" t="s">
        <v>139</v>
      </c>
      <c r="G129" s="60" t="s">
        <v>137</v>
      </c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ht="14.4">
      <c r="A130" s="58" t="s">
        <v>135</v>
      </c>
      <c r="B130" s="60" t="s">
        <v>89</v>
      </c>
      <c r="C130" s="58" t="s">
        <v>54</v>
      </c>
      <c r="D130" s="58" t="s">
        <v>137</v>
      </c>
      <c r="E130" s="63"/>
      <c r="F130" s="64" t="s">
        <v>139</v>
      </c>
      <c r="G130" s="60" t="s">
        <v>137</v>
      </c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ht="14.4">
      <c r="A131" s="58" t="s">
        <v>134</v>
      </c>
      <c r="B131" s="58" t="s">
        <v>101</v>
      </c>
      <c r="C131" s="58" t="s">
        <v>54</v>
      </c>
      <c r="D131" s="58" t="s">
        <v>137</v>
      </c>
      <c r="E131" s="63"/>
      <c r="F131" s="64" t="s">
        <v>139</v>
      </c>
      <c r="G131" s="60" t="s">
        <v>137</v>
      </c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ht="14.4">
      <c r="A132" s="58" t="s">
        <v>134</v>
      </c>
      <c r="B132" s="58" t="s">
        <v>87</v>
      </c>
      <c r="C132" s="58" t="s">
        <v>52</v>
      </c>
      <c r="D132" s="58" t="s">
        <v>137</v>
      </c>
      <c r="E132" s="63"/>
      <c r="F132" s="64" t="s">
        <v>139</v>
      </c>
      <c r="G132" s="60" t="s">
        <v>137</v>
      </c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ht="14.4">
      <c r="A133" s="58" t="s">
        <v>134</v>
      </c>
      <c r="B133" s="58" t="s">
        <v>103</v>
      </c>
      <c r="C133" s="58" t="s">
        <v>54</v>
      </c>
      <c r="D133" s="58" t="s">
        <v>137</v>
      </c>
      <c r="E133" s="63"/>
      <c r="F133" s="64" t="s">
        <v>139</v>
      </c>
      <c r="G133" s="60" t="s">
        <v>137</v>
      </c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ht="14.4">
      <c r="A134" s="58" t="s">
        <v>135</v>
      </c>
      <c r="B134" s="58" t="s">
        <v>90</v>
      </c>
      <c r="C134" s="58" t="s">
        <v>54</v>
      </c>
      <c r="D134" s="58" t="s">
        <v>137</v>
      </c>
      <c r="E134" s="63"/>
      <c r="F134" s="64" t="s">
        <v>139</v>
      </c>
      <c r="G134" s="60" t="s">
        <v>137</v>
      </c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ht="14.4">
      <c r="A135" s="58" t="s">
        <v>134</v>
      </c>
      <c r="B135" s="58" t="s">
        <v>140</v>
      </c>
      <c r="C135" s="58" t="s">
        <v>54</v>
      </c>
      <c r="D135" s="58" t="s">
        <v>137</v>
      </c>
      <c r="E135" s="63"/>
      <c r="F135" s="64" t="s">
        <v>139</v>
      </c>
      <c r="G135" s="60" t="s">
        <v>137</v>
      </c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ht="14.4">
      <c r="A136" s="58" t="s">
        <v>135</v>
      </c>
      <c r="B136" s="58" t="s">
        <v>110</v>
      </c>
      <c r="C136" s="58" t="s">
        <v>62</v>
      </c>
      <c r="D136" s="58" t="s">
        <v>137</v>
      </c>
      <c r="E136" s="63"/>
      <c r="F136" s="64" t="s">
        <v>139</v>
      </c>
      <c r="G136" s="60" t="s">
        <v>137</v>
      </c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ht="14.4">
      <c r="A137" s="58" t="s">
        <v>134</v>
      </c>
      <c r="B137" s="58" t="s">
        <v>110</v>
      </c>
      <c r="C137" s="58" t="s">
        <v>62</v>
      </c>
      <c r="D137" s="58" t="s">
        <v>137</v>
      </c>
      <c r="E137" s="63"/>
      <c r="F137" s="64" t="s">
        <v>139</v>
      </c>
      <c r="G137" s="60" t="s">
        <v>137</v>
      </c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ht="14.4">
      <c r="A138" s="58" t="s">
        <v>135</v>
      </c>
      <c r="B138" s="58" t="s">
        <v>85</v>
      </c>
      <c r="C138" s="60" t="s">
        <v>58</v>
      </c>
      <c r="D138" s="58" t="s">
        <v>137</v>
      </c>
      <c r="E138" s="63"/>
      <c r="F138" s="64" t="s">
        <v>139</v>
      </c>
      <c r="G138" s="60" t="s">
        <v>137</v>
      </c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ht="14.4">
      <c r="A139" s="58" t="s">
        <v>134</v>
      </c>
      <c r="B139" s="58" t="s">
        <v>101</v>
      </c>
      <c r="C139" s="58" t="s">
        <v>54</v>
      </c>
      <c r="D139" s="58" t="s">
        <v>137</v>
      </c>
      <c r="E139" s="63"/>
      <c r="F139" s="64" t="s">
        <v>139</v>
      </c>
      <c r="G139" s="60" t="s">
        <v>137</v>
      </c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ht="14.4">
      <c r="A140" s="58" t="s">
        <v>135</v>
      </c>
      <c r="B140" s="58" t="s">
        <v>110</v>
      </c>
      <c r="C140" s="58" t="s">
        <v>62</v>
      </c>
      <c r="D140" s="58" t="s">
        <v>137</v>
      </c>
      <c r="E140" s="63"/>
      <c r="F140" s="63" t="s">
        <v>139</v>
      </c>
      <c r="G140" s="60" t="s">
        <v>137</v>
      </c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ht="14.4">
      <c r="A141" s="58" t="s">
        <v>134</v>
      </c>
      <c r="B141" s="58" t="s">
        <v>101</v>
      </c>
      <c r="C141" s="58" t="s">
        <v>54</v>
      </c>
      <c r="D141" s="58" t="s">
        <v>137</v>
      </c>
      <c r="E141" s="63"/>
      <c r="F141" s="63" t="s">
        <v>139</v>
      </c>
      <c r="G141" s="60" t="s">
        <v>137</v>
      </c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ht="14.4">
      <c r="A142" s="58" t="s">
        <v>134</v>
      </c>
      <c r="B142" s="58" t="s">
        <v>116</v>
      </c>
      <c r="C142" s="58" t="s">
        <v>58</v>
      </c>
      <c r="D142" s="58" t="s">
        <v>137</v>
      </c>
      <c r="E142" s="63"/>
      <c r="F142" s="63" t="s">
        <v>139</v>
      </c>
      <c r="G142" s="60" t="s">
        <v>137</v>
      </c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ht="14.4">
      <c r="A143" s="58" t="s">
        <v>134</v>
      </c>
      <c r="B143" s="58" t="s">
        <v>101</v>
      </c>
      <c r="C143" s="58" t="s">
        <v>54</v>
      </c>
      <c r="D143" s="58" t="s">
        <v>137</v>
      </c>
      <c r="E143" s="63"/>
      <c r="F143" s="63" t="s">
        <v>139</v>
      </c>
      <c r="G143" s="60" t="s">
        <v>137</v>
      </c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ht="14.4">
      <c r="A144" s="58" t="s">
        <v>135</v>
      </c>
      <c r="B144" s="58" t="s">
        <v>81</v>
      </c>
      <c r="C144" s="58" t="s">
        <v>60</v>
      </c>
      <c r="D144" s="58"/>
      <c r="E144" s="58"/>
      <c r="F144" s="58"/>
      <c r="G144" s="58" t="s">
        <v>74</v>
      </c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ht="14.4">
      <c r="A145" s="58" t="s">
        <v>134</v>
      </c>
      <c r="B145" s="58" t="s">
        <v>85</v>
      </c>
      <c r="C145" s="58" t="s">
        <v>58</v>
      </c>
      <c r="D145" s="58" t="s">
        <v>137</v>
      </c>
      <c r="E145" s="63"/>
      <c r="F145" s="63" t="s">
        <v>139</v>
      </c>
      <c r="G145" s="60" t="s">
        <v>137</v>
      </c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ht="14.4">
      <c r="A146" s="58" t="s">
        <v>135</v>
      </c>
      <c r="B146" s="58" t="s">
        <v>110</v>
      </c>
      <c r="C146" s="58" t="s">
        <v>62</v>
      </c>
      <c r="D146" s="58" t="s">
        <v>137</v>
      </c>
      <c r="E146" s="63"/>
      <c r="F146" s="63" t="s">
        <v>139</v>
      </c>
      <c r="G146" s="60" t="s">
        <v>137</v>
      </c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ht="14.4">
      <c r="A147" s="58" t="s">
        <v>134</v>
      </c>
      <c r="B147" s="58" t="s">
        <v>100</v>
      </c>
      <c r="C147" s="58" t="s">
        <v>52</v>
      </c>
      <c r="D147" s="58" t="s">
        <v>137</v>
      </c>
      <c r="E147" s="63"/>
      <c r="F147" s="63" t="s">
        <v>139</v>
      </c>
      <c r="G147" s="60" t="s">
        <v>137</v>
      </c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ht="14.4">
      <c r="A148" s="58" t="s">
        <v>134</v>
      </c>
      <c r="B148" s="58" t="s">
        <v>115</v>
      </c>
      <c r="C148" s="58" t="s">
        <v>60</v>
      </c>
      <c r="D148" s="58" t="s">
        <v>137</v>
      </c>
      <c r="E148" s="63"/>
      <c r="F148" s="58" t="s">
        <v>139</v>
      </c>
      <c r="G148" s="60" t="s">
        <v>137</v>
      </c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ht="14.4">
      <c r="A149" s="58" t="s">
        <v>135</v>
      </c>
      <c r="B149" s="58" t="s">
        <v>110</v>
      </c>
      <c r="C149" s="58" t="s">
        <v>62</v>
      </c>
      <c r="D149" s="58" t="s">
        <v>137</v>
      </c>
      <c r="E149" s="63"/>
      <c r="F149" s="63" t="s">
        <v>139</v>
      </c>
      <c r="G149" s="60" t="s">
        <v>137</v>
      </c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ht="14.4">
      <c r="A150" s="58" t="s">
        <v>134</v>
      </c>
      <c r="B150" s="58" t="s">
        <v>97</v>
      </c>
      <c r="C150" s="58" t="s">
        <v>56</v>
      </c>
      <c r="D150" s="58" t="s">
        <v>137</v>
      </c>
      <c r="E150" s="63"/>
      <c r="F150" s="63" t="s">
        <v>139</v>
      </c>
      <c r="G150" s="60" t="s">
        <v>137</v>
      </c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ht="14.4">
      <c r="A151" s="58" t="s">
        <v>134</v>
      </c>
      <c r="B151" s="58" t="s">
        <v>101</v>
      </c>
      <c r="C151" s="58" t="s">
        <v>54</v>
      </c>
      <c r="D151" s="58" t="s">
        <v>137</v>
      </c>
      <c r="E151" s="63"/>
      <c r="F151" s="63" t="s">
        <v>139</v>
      </c>
      <c r="G151" s="60" t="s">
        <v>137</v>
      </c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ht="14.4">
      <c r="A152" s="58" t="s">
        <v>134</v>
      </c>
      <c r="B152" s="58" t="s">
        <v>101</v>
      </c>
      <c r="C152" s="58" t="s">
        <v>54</v>
      </c>
      <c r="D152" s="58" t="s">
        <v>137</v>
      </c>
      <c r="E152" s="63"/>
      <c r="F152" s="63" t="s">
        <v>139</v>
      </c>
      <c r="G152" s="60" t="s">
        <v>137</v>
      </c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ht="14.4">
      <c r="A153" s="58" t="s">
        <v>135</v>
      </c>
      <c r="B153" s="58" t="s">
        <v>77</v>
      </c>
      <c r="C153" s="58" t="s">
        <v>60</v>
      </c>
      <c r="D153" s="58"/>
      <c r="E153" s="58"/>
      <c r="F153" s="58"/>
      <c r="G153" s="58" t="s">
        <v>74</v>
      </c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ht="14.4">
      <c r="A154" s="58" t="s">
        <v>134</v>
      </c>
      <c r="B154" s="58" t="s">
        <v>101</v>
      </c>
      <c r="C154" s="58" t="s">
        <v>54</v>
      </c>
      <c r="D154" s="58" t="s">
        <v>137</v>
      </c>
      <c r="E154" s="63"/>
      <c r="F154" s="63" t="s">
        <v>139</v>
      </c>
      <c r="G154" s="60" t="s">
        <v>137</v>
      </c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ht="14.4">
      <c r="A155" s="58" t="s">
        <v>134</v>
      </c>
      <c r="B155" s="58" t="s">
        <v>140</v>
      </c>
      <c r="C155" s="58" t="s">
        <v>54</v>
      </c>
      <c r="D155" s="58" t="s">
        <v>137</v>
      </c>
      <c r="E155" s="63"/>
      <c r="F155" s="63" t="s">
        <v>139</v>
      </c>
      <c r="G155" s="60" t="s">
        <v>137</v>
      </c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ht="14.4">
      <c r="A156" s="58" t="s">
        <v>134</v>
      </c>
      <c r="B156" s="58" t="s">
        <v>111</v>
      </c>
      <c r="C156" s="58" t="s">
        <v>52</v>
      </c>
      <c r="D156" s="58" t="s">
        <v>137</v>
      </c>
      <c r="E156" s="63"/>
      <c r="F156" s="63" t="s">
        <v>139</v>
      </c>
      <c r="G156" s="60" t="s">
        <v>137</v>
      </c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ht="14.4">
      <c r="A157" s="58" t="s">
        <v>134</v>
      </c>
      <c r="B157" s="58" t="s">
        <v>118</v>
      </c>
      <c r="C157" s="58" t="s">
        <v>54</v>
      </c>
      <c r="D157" s="58" t="s">
        <v>137</v>
      </c>
      <c r="E157" s="63"/>
      <c r="F157" s="63" t="s">
        <v>139</v>
      </c>
      <c r="G157" s="60" t="s">
        <v>137</v>
      </c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ht="14.4">
      <c r="A158" s="58" t="s">
        <v>134</v>
      </c>
      <c r="B158" s="58" t="s">
        <v>101</v>
      </c>
      <c r="C158" s="58" t="s">
        <v>54</v>
      </c>
      <c r="D158" s="58" t="s">
        <v>137</v>
      </c>
      <c r="E158" s="63"/>
      <c r="F158" s="63" t="s">
        <v>139</v>
      </c>
      <c r="G158" s="60" t="s">
        <v>137</v>
      </c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ht="14.4">
      <c r="A159" s="58" t="s">
        <v>134</v>
      </c>
      <c r="B159" s="58" t="s">
        <v>90</v>
      </c>
      <c r="C159" s="58" t="s">
        <v>54</v>
      </c>
      <c r="D159" s="58" t="s">
        <v>137</v>
      </c>
      <c r="E159" s="63"/>
      <c r="F159" s="63" t="s">
        <v>139</v>
      </c>
      <c r="G159" s="60" t="s">
        <v>137</v>
      </c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ht="14.4">
      <c r="A160" s="58" t="s">
        <v>134</v>
      </c>
      <c r="B160" s="60" t="s">
        <v>80</v>
      </c>
      <c r="C160" s="58" t="s">
        <v>54</v>
      </c>
      <c r="D160" s="58" t="s">
        <v>137</v>
      </c>
      <c r="E160" s="63"/>
      <c r="F160" s="63" t="s">
        <v>139</v>
      </c>
      <c r="G160" s="60" t="s">
        <v>137</v>
      </c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ht="14.4">
      <c r="A161" s="58" t="s">
        <v>134</v>
      </c>
      <c r="B161" s="58" t="s">
        <v>103</v>
      </c>
      <c r="C161" s="58" t="s">
        <v>54</v>
      </c>
      <c r="D161" s="58" t="s">
        <v>137</v>
      </c>
      <c r="E161" s="63"/>
      <c r="F161" s="63" t="s">
        <v>139</v>
      </c>
      <c r="G161" s="60" t="s">
        <v>137</v>
      </c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ht="14.4">
      <c r="A162" s="58" t="s">
        <v>135</v>
      </c>
      <c r="B162" s="58" t="s">
        <v>73</v>
      </c>
      <c r="C162" s="60" t="s">
        <v>58</v>
      </c>
      <c r="D162" s="58" t="s">
        <v>137</v>
      </c>
      <c r="E162" s="63"/>
      <c r="F162" s="63" t="s">
        <v>139</v>
      </c>
      <c r="G162" s="60" t="s">
        <v>137</v>
      </c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ht="14.4">
      <c r="A163" s="58" t="s">
        <v>134</v>
      </c>
      <c r="B163" s="58" t="s">
        <v>87</v>
      </c>
      <c r="C163" s="58" t="s">
        <v>52</v>
      </c>
      <c r="D163" s="58" t="s">
        <v>137</v>
      </c>
      <c r="E163" s="63"/>
      <c r="F163" s="63" t="s">
        <v>139</v>
      </c>
      <c r="G163" s="60" t="s">
        <v>137</v>
      </c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ht="14.4">
      <c r="A164" s="58" t="s">
        <v>134</v>
      </c>
      <c r="B164" s="58" t="s">
        <v>90</v>
      </c>
      <c r="C164" s="58" t="s">
        <v>54</v>
      </c>
      <c r="D164" s="58" t="s">
        <v>137</v>
      </c>
      <c r="E164" s="63"/>
      <c r="F164" s="63" t="s">
        <v>139</v>
      </c>
      <c r="G164" s="60" t="s">
        <v>137</v>
      </c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ht="14.4">
      <c r="A165" s="58" t="s">
        <v>134</v>
      </c>
      <c r="B165" s="58" t="s">
        <v>77</v>
      </c>
      <c r="C165" s="58" t="s">
        <v>60</v>
      </c>
      <c r="D165" s="58"/>
      <c r="E165" s="58"/>
      <c r="F165" s="58"/>
      <c r="G165" s="58" t="s">
        <v>74</v>
      </c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ht="14.4">
      <c r="A166" s="58" t="s">
        <v>134</v>
      </c>
      <c r="B166" s="58" t="s">
        <v>77</v>
      </c>
      <c r="C166" s="58" t="s">
        <v>60</v>
      </c>
      <c r="D166" s="58"/>
      <c r="E166" s="58"/>
      <c r="F166" s="58"/>
      <c r="G166" s="58" t="s">
        <v>74</v>
      </c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ht="14.4">
      <c r="A167" s="58" t="s">
        <v>135</v>
      </c>
      <c r="B167" s="58" t="s">
        <v>97</v>
      </c>
      <c r="C167" s="58" t="s">
        <v>56</v>
      </c>
      <c r="D167" s="63"/>
      <c r="E167" s="63"/>
      <c r="F167" s="64"/>
      <c r="G167" s="58" t="s">
        <v>74</v>
      </c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ht="14.4">
      <c r="A168" s="58" t="s">
        <v>134</v>
      </c>
      <c r="B168" s="58" t="s">
        <v>79</v>
      </c>
      <c r="C168" s="58" t="s">
        <v>56</v>
      </c>
      <c r="D168" s="58"/>
      <c r="E168" s="58"/>
      <c r="F168" s="58"/>
      <c r="G168" s="58" t="s">
        <v>74</v>
      </c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ht="14.4">
      <c r="A169" s="58" t="s">
        <v>134</v>
      </c>
      <c r="B169" s="58" t="s">
        <v>79</v>
      </c>
      <c r="C169" s="58" t="s">
        <v>56</v>
      </c>
      <c r="D169" s="58"/>
      <c r="E169" s="58"/>
      <c r="F169" s="58"/>
      <c r="G169" s="58" t="s">
        <v>74</v>
      </c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ht="14.4">
      <c r="A170" s="58" t="s">
        <v>134</v>
      </c>
      <c r="B170" s="58" t="s">
        <v>92</v>
      </c>
      <c r="C170" s="58" t="s">
        <v>60</v>
      </c>
      <c r="D170" s="58"/>
      <c r="E170" s="58"/>
      <c r="F170" s="58"/>
      <c r="G170" s="58" t="s">
        <v>74</v>
      </c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ht="14.4">
      <c r="A171" s="58" t="s">
        <v>134</v>
      </c>
      <c r="B171" s="58" t="s">
        <v>76</v>
      </c>
      <c r="C171" s="58" t="s">
        <v>56</v>
      </c>
      <c r="D171" s="58"/>
      <c r="E171" s="58"/>
      <c r="F171" s="58"/>
      <c r="G171" s="58" t="s">
        <v>74</v>
      </c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ht="14.4">
      <c r="A172" s="58" t="s">
        <v>134</v>
      </c>
      <c r="B172" s="58" t="s">
        <v>108</v>
      </c>
      <c r="C172" s="58" t="s">
        <v>52</v>
      </c>
      <c r="D172" s="58"/>
      <c r="E172" s="58"/>
      <c r="F172" s="58"/>
      <c r="G172" s="58" t="s">
        <v>74</v>
      </c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ht="14.4">
      <c r="A173" s="58" t="s">
        <v>134</v>
      </c>
      <c r="B173" s="58" t="s">
        <v>116</v>
      </c>
      <c r="C173" s="58" t="s">
        <v>58</v>
      </c>
      <c r="D173" s="58"/>
      <c r="E173" s="58"/>
      <c r="F173" s="58"/>
      <c r="G173" s="58" t="s">
        <v>74</v>
      </c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ht="14.4">
      <c r="A174" s="58" t="s">
        <v>134</v>
      </c>
      <c r="B174" s="58" t="s">
        <v>120</v>
      </c>
      <c r="C174" s="58" t="s">
        <v>54</v>
      </c>
      <c r="D174" s="58" t="s">
        <v>74</v>
      </c>
      <c r="E174" s="58"/>
      <c r="F174" s="58"/>
      <c r="G174" s="58" t="s">
        <v>74</v>
      </c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ht="14.4">
      <c r="A175" s="58" t="s">
        <v>134</v>
      </c>
      <c r="B175" s="58" t="s">
        <v>96</v>
      </c>
      <c r="C175" s="58" t="s">
        <v>62</v>
      </c>
      <c r="D175" s="58"/>
      <c r="E175" s="58"/>
      <c r="F175" s="58"/>
      <c r="G175" s="58" t="s">
        <v>74</v>
      </c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ht="14.4">
      <c r="A176" s="58" t="s">
        <v>134</v>
      </c>
      <c r="B176" s="58" t="s">
        <v>116</v>
      </c>
      <c r="C176" s="58" t="s">
        <v>58</v>
      </c>
      <c r="D176" s="63"/>
      <c r="E176" s="63"/>
      <c r="F176" s="64"/>
      <c r="G176" s="58" t="s">
        <v>74</v>
      </c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ht="14.4">
      <c r="A177" s="58" t="s">
        <v>134</v>
      </c>
      <c r="B177" s="58" t="s">
        <v>102</v>
      </c>
      <c r="C177" s="58" t="s">
        <v>56</v>
      </c>
      <c r="D177" s="58"/>
      <c r="E177" s="58"/>
      <c r="F177" s="58"/>
      <c r="G177" s="58" t="s">
        <v>74</v>
      </c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ht="14.4">
      <c r="A178" s="58" t="s">
        <v>134</v>
      </c>
      <c r="B178" s="58" t="s">
        <v>103</v>
      </c>
      <c r="C178" s="58" t="s">
        <v>54</v>
      </c>
      <c r="D178" s="58"/>
      <c r="E178" s="58"/>
      <c r="F178" s="58"/>
      <c r="G178" s="58" t="s">
        <v>74</v>
      </c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ht="14.4">
      <c r="A179" s="58" t="s">
        <v>135</v>
      </c>
      <c r="B179" s="58" t="s">
        <v>88</v>
      </c>
      <c r="C179" s="58" t="s">
        <v>52</v>
      </c>
      <c r="D179" s="63"/>
      <c r="E179" s="63"/>
      <c r="F179" s="64"/>
      <c r="G179" s="58" t="s">
        <v>74</v>
      </c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ht="14.4">
      <c r="A180" s="58" t="s">
        <v>135</v>
      </c>
      <c r="B180" s="58" t="s">
        <v>110</v>
      </c>
      <c r="C180" s="58" t="s">
        <v>62</v>
      </c>
      <c r="D180" s="63"/>
      <c r="E180" s="63"/>
      <c r="F180" s="64"/>
      <c r="G180" s="58" t="s">
        <v>74</v>
      </c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ht="14.4">
      <c r="A181" s="58" t="s">
        <v>134</v>
      </c>
      <c r="B181" s="58" t="s">
        <v>88</v>
      </c>
      <c r="C181" s="58" t="s">
        <v>52</v>
      </c>
      <c r="D181" s="63"/>
      <c r="E181" s="63"/>
      <c r="F181" s="64"/>
      <c r="G181" s="58" t="s">
        <v>74</v>
      </c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ht="14.4">
      <c r="A182" s="58" t="s">
        <v>134</v>
      </c>
      <c r="B182" s="58" t="s">
        <v>113</v>
      </c>
      <c r="C182" s="58" t="s">
        <v>60</v>
      </c>
      <c r="D182" s="58"/>
      <c r="E182" s="58"/>
      <c r="F182" s="58"/>
      <c r="G182" s="58" t="s">
        <v>74</v>
      </c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ht="14.4">
      <c r="A183" s="58" t="s">
        <v>134</v>
      </c>
      <c r="B183" s="58" t="s">
        <v>116</v>
      </c>
      <c r="C183" s="58" t="s">
        <v>58</v>
      </c>
      <c r="D183" s="58"/>
      <c r="E183" s="58"/>
      <c r="F183" s="58"/>
      <c r="G183" s="58" t="s">
        <v>74</v>
      </c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ht="14.4">
      <c r="A184" s="60" t="s">
        <v>134</v>
      </c>
      <c r="B184" s="60" t="s">
        <v>113</v>
      </c>
      <c r="C184" s="58" t="s">
        <v>60</v>
      </c>
      <c r="D184" s="63"/>
      <c r="E184" s="63"/>
      <c r="F184" s="64"/>
      <c r="G184" s="58" t="s">
        <v>74</v>
      </c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ht="14.4">
      <c r="A185" s="58" t="s">
        <v>135</v>
      </c>
      <c r="B185" s="60" t="s">
        <v>121</v>
      </c>
      <c r="C185" s="60" t="s">
        <v>54</v>
      </c>
      <c r="D185" s="63"/>
      <c r="E185" s="63"/>
      <c r="F185" s="64"/>
      <c r="G185" s="58" t="s">
        <v>74</v>
      </c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ht="14.4">
      <c r="A186" s="58" t="s">
        <v>134</v>
      </c>
      <c r="B186" s="58" t="s">
        <v>111</v>
      </c>
      <c r="C186" s="58" t="s">
        <v>52</v>
      </c>
      <c r="D186" s="63"/>
      <c r="E186" s="63"/>
      <c r="F186" s="64"/>
      <c r="G186" s="58" t="s">
        <v>74</v>
      </c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ht="14.4">
      <c r="A187" s="58" t="s">
        <v>135</v>
      </c>
      <c r="B187" s="58" t="s">
        <v>97</v>
      </c>
      <c r="C187" s="58" t="s">
        <v>56</v>
      </c>
      <c r="D187" s="58"/>
      <c r="E187" s="58"/>
      <c r="F187" s="58"/>
      <c r="G187" s="58" t="s">
        <v>74</v>
      </c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ht="14.4">
      <c r="A188" s="58" t="s">
        <v>134</v>
      </c>
      <c r="B188" s="58" t="s">
        <v>115</v>
      </c>
      <c r="C188" s="58" t="s">
        <v>60</v>
      </c>
      <c r="D188" s="63"/>
      <c r="E188" s="63"/>
      <c r="F188" s="64"/>
      <c r="G188" s="58" t="s">
        <v>74</v>
      </c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ht="14.4">
      <c r="A189" s="58" t="s">
        <v>134</v>
      </c>
      <c r="B189" s="58" t="s">
        <v>101</v>
      </c>
      <c r="C189" s="58" t="s">
        <v>54</v>
      </c>
      <c r="D189" s="58"/>
      <c r="E189" s="58"/>
      <c r="F189" s="58"/>
      <c r="G189" s="58" t="s">
        <v>74</v>
      </c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ht="14.4">
      <c r="A190" s="58" t="s">
        <v>134</v>
      </c>
      <c r="B190" s="58" t="s">
        <v>96</v>
      </c>
      <c r="C190" s="58" t="s">
        <v>62</v>
      </c>
      <c r="D190" s="58"/>
      <c r="E190" s="58"/>
      <c r="F190" s="58"/>
      <c r="G190" s="58" t="s">
        <v>74</v>
      </c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ht="14.4">
      <c r="A191" s="58" t="s">
        <v>135</v>
      </c>
      <c r="B191" s="58" t="s">
        <v>85</v>
      </c>
      <c r="C191" s="60" t="s">
        <v>58</v>
      </c>
      <c r="D191" s="58"/>
      <c r="E191" s="58"/>
      <c r="F191" s="58"/>
      <c r="G191" s="58" t="s">
        <v>74</v>
      </c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ht="14.4">
      <c r="A192" s="58" t="s">
        <v>135</v>
      </c>
      <c r="B192" s="58" t="s">
        <v>105</v>
      </c>
      <c r="C192" s="58" t="s">
        <v>62</v>
      </c>
      <c r="D192" s="58"/>
      <c r="E192" s="58"/>
      <c r="F192" s="58"/>
      <c r="G192" s="58" t="s">
        <v>74</v>
      </c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ht="14.4">
      <c r="A193" s="58" t="s">
        <v>134</v>
      </c>
      <c r="B193" s="58" t="s">
        <v>91</v>
      </c>
      <c r="C193" s="58" t="s">
        <v>52</v>
      </c>
      <c r="D193" s="58"/>
      <c r="E193" s="58"/>
      <c r="F193" s="58"/>
      <c r="G193" s="58" t="s">
        <v>74</v>
      </c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ht="14.4">
      <c r="A194" s="58" t="s">
        <v>134</v>
      </c>
      <c r="B194" s="58" t="s">
        <v>92</v>
      </c>
      <c r="C194" s="58" t="s">
        <v>60</v>
      </c>
      <c r="D194" s="58"/>
      <c r="E194" s="58"/>
      <c r="F194" s="58"/>
      <c r="G194" s="58" t="s">
        <v>74</v>
      </c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ht="14.4">
      <c r="A195" s="58" t="s">
        <v>134</v>
      </c>
      <c r="B195" s="58" t="s">
        <v>96</v>
      </c>
      <c r="C195" s="58" t="s">
        <v>62</v>
      </c>
      <c r="D195" s="58"/>
      <c r="E195" s="58"/>
      <c r="F195" s="58"/>
      <c r="G195" s="58" t="s">
        <v>74</v>
      </c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ht="14.4">
      <c r="A196" s="58" t="s">
        <v>135</v>
      </c>
      <c r="B196" s="60" t="s">
        <v>90</v>
      </c>
      <c r="C196" s="58" t="s">
        <v>54</v>
      </c>
      <c r="D196" s="58"/>
      <c r="E196" s="58"/>
      <c r="F196" s="58"/>
      <c r="G196" s="58" t="s">
        <v>74</v>
      </c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ht="14.4">
      <c r="A197" s="58" t="s">
        <v>134</v>
      </c>
      <c r="B197" s="58" t="s">
        <v>96</v>
      </c>
      <c r="C197" s="58" t="s">
        <v>62</v>
      </c>
      <c r="D197" s="58"/>
      <c r="E197" s="58"/>
      <c r="F197" s="58"/>
      <c r="G197" s="58" t="s">
        <v>74</v>
      </c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ht="14.4">
      <c r="A198" s="58" t="s">
        <v>134</v>
      </c>
      <c r="B198" s="58" t="s">
        <v>82</v>
      </c>
      <c r="C198" s="58" t="s">
        <v>62</v>
      </c>
      <c r="D198" s="63"/>
      <c r="E198" s="63"/>
      <c r="F198" s="64"/>
      <c r="G198" s="58" t="s">
        <v>74</v>
      </c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</row>
    <row r="199" spans="1:21" ht="14.4">
      <c r="A199" s="58" t="s">
        <v>135</v>
      </c>
      <c r="B199" s="58" t="s">
        <v>110</v>
      </c>
      <c r="C199" s="58" t="s">
        <v>62</v>
      </c>
      <c r="D199" s="63"/>
      <c r="E199" s="63"/>
      <c r="F199" s="64"/>
      <c r="G199" s="58" t="s">
        <v>74</v>
      </c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</row>
    <row r="200" spans="1:21" ht="14.4">
      <c r="A200" s="58" t="s">
        <v>135</v>
      </c>
      <c r="B200" s="60" t="s">
        <v>90</v>
      </c>
      <c r="C200" s="58" t="s">
        <v>54</v>
      </c>
      <c r="D200" s="58"/>
      <c r="E200" s="58"/>
      <c r="F200" s="58"/>
      <c r="G200" s="58" t="s">
        <v>74</v>
      </c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</row>
    <row r="201" spans="1:21" ht="14.4">
      <c r="A201" s="58" t="s">
        <v>134</v>
      </c>
      <c r="B201" s="58" t="s">
        <v>85</v>
      </c>
      <c r="C201" s="58" t="s">
        <v>58</v>
      </c>
      <c r="D201" s="58"/>
      <c r="E201" s="58"/>
      <c r="F201" s="58"/>
      <c r="G201" s="58" t="s">
        <v>74</v>
      </c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</row>
    <row r="202" spans="1:21" ht="14.4">
      <c r="A202" s="58" t="s">
        <v>134</v>
      </c>
      <c r="B202" s="58" t="s">
        <v>77</v>
      </c>
      <c r="C202" s="58" t="s">
        <v>60</v>
      </c>
      <c r="D202" s="58"/>
      <c r="E202" s="58"/>
      <c r="F202" s="58"/>
      <c r="G202" s="58" t="s">
        <v>74</v>
      </c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</row>
    <row r="203" spans="1:21" ht="14.4">
      <c r="A203" s="58" t="s">
        <v>134</v>
      </c>
      <c r="B203" s="58" t="s">
        <v>79</v>
      </c>
      <c r="C203" s="58" t="s">
        <v>56</v>
      </c>
      <c r="D203" s="63"/>
      <c r="E203" s="63"/>
      <c r="F203" s="64"/>
      <c r="G203" s="58" t="s">
        <v>74</v>
      </c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</row>
    <row r="204" spans="1:21" ht="14.4">
      <c r="A204" s="58" t="s">
        <v>134</v>
      </c>
      <c r="B204" s="58" t="s">
        <v>115</v>
      </c>
      <c r="C204" s="58" t="s">
        <v>60</v>
      </c>
      <c r="D204" s="58"/>
      <c r="E204" s="58"/>
      <c r="F204" s="58"/>
      <c r="G204" s="58" t="s">
        <v>74</v>
      </c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</row>
    <row r="205" spans="1:21" ht="14.4">
      <c r="A205" s="58" t="s">
        <v>134</v>
      </c>
      <c r="B205" s="58" t="s">
        <v>110</v>
      </c>
      <c r="C205" s="58" t="s">
        <v>62</v>
      </c>
      <c r="D205" s="63"/>
      <c r="E205" s="63"/>
      <c r="F205" s="64"/>
      <c r="G205" s="58" t="s">
        <v>74</v>
      </c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</row>
    <row r="206" spans="1:21" ht="14.4">
      <c r="A206" s="58" t="s">
        <v>134</v>
      </c>
      <c r="B206" s="58" t="s">
        <v>77</v>
      </c>
      <c r="C206" s="58" t="s">
        <v>60</v>
      </c>
      <c r="D206" s="58"/>
      <c r="E206" s="58"/>
      <c r="F206" s="58"/>
      <c r="G206" s="58" t="s">
        <v>74</v>
      </c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</row>
    <row r="207" spans="1:21" ht="14.4">
      <c r="A207" s="58" t="s">
        <v>134</v>
      </c>
      <c r="B207" s="58" t="s">
        <v>113</v>
      </c>
      <c r="C207" s="58" t="s">
        <v>60</v>
      </c>
      <c r="D207" s="58"/>
      <c r="E207" s="58"/>
      <c r="F207" s="58"/>
      <c r="G207" s="58" t="s">
        <v>74</v>
      </c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</row>
    <row r="208" spans="1:21" ht="14.4">
      <c r="A208" s="58" t="s">
        <v>134</v>
      </c>
      <c r="B208" s="58" t="s">
        <v>101</v>
      </c>
      <c r="C208" s="58" t="s">
        <v>54</v>
      </c>
      <c r="D208" s="58"/>
      <c r="E208" s="58"/>
      <c r="F208" s="58"/>
      <c r="G208" s="58" t="s">
        <v>74</v>
      </c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</row>
    <row r="209" spans="1:21" ht="14.4">
      <c r="A209" s="58" t="s">
        <v>134</v>
      </c>
      <c r="B209" s="58" t="s">
        <v>79</v>
      </c>
      <c r="C209" s="58" t="s">
        <v>56</v>
      </c>
      <c r="D209" s="58"/>
      <c r="E209" s="58"/>
      <c r="F209" s="58"/>
      <c r="G209" s="58" t="s">
        <v>74</v>
      </c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</row>
    <row r="210" spans="1:21" ht="14.4">
      <c r="A210" s="58" t="s">
        <v>134</v>
      </c>
      <c r="B210" s="60" t="s">
        <v>83</v>
      </c>
      <c r="C210" s="58" t="s">
        <v>54</v>
      </c>
      <c r="D210" s="58"/>
      <c r="E210" s="58"/>
      <c r="F210" s="58"/>
      <c r="G210" s="58" t="s">
        <v>74</v>
      </c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</row>
    <row r="211" spans="1:21" ht="14.4">
      <c r="A211" s="58" t="s">
        <v>135</v>
      </c>
      <c r="B211" s="58" t="s">
        <v>100</v>
      </c>
      <c r="C211" s="58" t="s">
        <v>52</v>
      </c>
      <c r="D211" s="58"/>
      <c r="E211" s="58"/>
      <c r="F211" s="58"/>
      <c r="G211" s="58" t="s">
        <v>74</v>
      </c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</row>
    <row r="212" spans="1:21" ht="14.4">
      <c r="A212" s="58" t="s">
        <v>135</v>
      </c>
      <c r="B212" s="58" t="s">
        <v>110</v>
      </c>
      <c r="C212" s="58" t="s">
        <v>62</v>
      </c>
      <c r="D212" s="58"/>
      <c r="E212" s="58"/>
      <c r="F212" s="58"/>
      <c r="G212" s="58" t="s">
        <v>74</v>
      </c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</row>
    <row r="213" spans="1:21" ht="14.4">
      <c r="A213" s="58" t="s">
        <v>134</v>
      </c>
      <c r="B213" s="58" t="s">
        <v>88</v>
      </c>
      <c r="C213" s="58" t="s">
        <v>52</v>
      </c>
      <c r="D213" s="58"/>
      <c r="E213" s="58"/>
      <c r="F213" s="58"/>
      <c r="G213" s="58" t="s">
        <v>74</v>
      </c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</row>
    <row r="214" spans="1:21" ht="14.4">
      <c r="A214" s="58" t="s">
        <v>134</v>
      </c>
      <c r="B214" s="58" t="s">
        <v>105</v>
      </c>
      <c r="C214" s="58" t="s">
        <v>62</v>
      </c>
      <c r="D214" s="58"/>
      <c r="E214" s="58"/>
      <c r="F214" s="58"/>
      <c r="G214" s="58" t="s">
        <v>74</v>
      </c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</row>
    <row r="215" spans="1:21" ht="14.4">
      <c r="A215" s="58" t="s">
        <v>134</v>
      </c>
      <c r="B215" s="58" t="s">
        <v>102</v>
      </c>
      <c r="C215" s="58" t="s">
        <v>56</v>
      </c>
      <c r="D215" s="58"/>
      <c r="E215" s="58"/>
      <c r="F215" s="58"/>
      <c r="G215" s="58" t="s">
        <v>74</v>
      </c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</row>
    <row r="216" spans="1:21" ht="14.4">
      <c r="A216" s="58" t="s">
        <v>134</v>
      </c>
      <c r="B216" s="58" t="s">
        <v>101</v>
      </c>
      <c r="C216" s="58" t="s">
        <v>54</v>
      </c>
      <c r="D216" s="63"/>
      <c r="E216" s="63"/>
      <c r="F216" s="64"/>
      <c r="G216" s="58" t="s">
        <v>74</v>
      </c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</row>
    <row r="217" spans="1:21" ht="14.4">
      <c r="A217" s="58" t="s">
        <v>134</v>
      </c>
      <c r="B217" s="58" t="s">
        <v>88</v>
      </c>
      <c r="C217" s="58" t="s">
        <v>52</v>
      </c>
      <c r="D217" s="58"/>
      <c r="E217" s="58"/>
      <c r="F217" s="58"/>
      <c r="G217" s="58" t="s">
        <v>74</v>
      </c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</row>
    <row r="218" spans="1:21" ht="14.4">
      <c r="A218" s="58" t="s">
        <v>134</v>
      </c>
      <c r="B218" s="58" t="s">
        <v>90</v>
      </c>
      <c r="C218" s="58" t="s">
        <v>54</v>
      </c>
      <c r="D218" s="63"/>
      <c r="E218" s="63"/>
      <c r="F218" s="64"/>
      <c r="G218" s="58" t="s">
        <v>74</v>
      </c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</row>
    <row r="219" spans="1:21" ht="14.4">
      <c r="A219" s="58" t="s">
        <v>134</v>
      </c>
      <c r="B219" s="58" t="s">
        <v>88</v>
      </c>
      <c r="C219" s="58" t="s">
        <v>52</v>
      </c>
      <c r="D219" s="58"/>
      <c r="E219" s="58"/>
      <c r="F219" s="58"/>
      <c r="G219" s="58" t="s">
        <v>74</v>
      </c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</row>
    <row r="220" spans="1:21" ht="14.4">
      <c r="A220" s="58" t="s">
        <v>135</v>
      </c>
      <c r="B220" s="58" t="s">
        <v>97</v>
      </c>
      <c r="C220" s="58" t="s">
        <v>56</v>
      </c>
      <c r="D220" s="58"/>
      <c r="E220" s="58"/>
      <c r="F220" s="58"/>
      <c r="G220" s="58" t="s">
        <v>74</v>
      </c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</row>
    <row r="221" spans="1:21" ht="14.4">
      <c r="A221" s="58" t="s">
        <v>134</v>
      </c>
      <c r="B221" s="58" t="s">
        <v>90</v>
      </c>
      <c r="C221" s="58" t="s">
        <v>54</v>
      </c>
      <c r="D221" s="58"/>
      <c r="E221" s="58"/>
      <c r="F221" s="58"/>
      <c r="G221" s="58" t="s">
        <v>74</v>
      </c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</row>
    <row r="222" spans="1:21" ht="14.4">
      <c r="A222" s="58" t="s">
        <v>135</v>
      </c>
      <c r="B222" s="58" t="s">
        <v>97</v>
      </c>
      <c r="C222" s="58" t="s">
        <v>56</v>
      </c>
      <c r="D222" s="58"/>
      <c r="E222" s="58"/>
      <c r="F222" s="58"/>
      <c r="G222" s="58" t="s">
        <v>74</v>
      </c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</row>
    <row r="223" spans="1:21" ht="14.4">
      <c r="A223" s="58" t="s">
        <v>135</v>
      </c>
      <c r="B223" s="58" t="s">
        <v>91</v>
      </c>
      <c r="C223" s="58" t="s">
        <v>52</v>
      </c>
      <c r="D223" s="58"/>
      <c r="E223" s="58"/>
      <c r="F223" s="58"/>
      <c r="G223" s="58" t="s">
        <v>74</v>
      </c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</row>
    <row r="224" spans="1:21" ht="14.4">
      <c r="A224" s="58" t="s">
        <v>134</v>
      </c>
      <c r="B224" s="58" t="s">
        <v>88</v>
      </c>
      <c r="C224" s="58" t="s">
        <v>52</v>
      </c>
      <c r="D224" s="58"/>
      <c r="E224" s="58"/>
      <c r="F224" s="58"/>
      <c r="G224" s="58" t="s">
        <v>74</v>
      </c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</row>
    <row r="225" spans="1:21" ht="14.4">
      <c r="A225" s="58" t="s">
        <v>134</v>
      </c>
      <c r="B225" s="58" t="s">
        <v>82</v>
      </c>
      <c r="C225" s="58" t="s">
        <v>62</v>
      </c>
      <c r="D225" s="58"/>
      <c r="E225" s="58"/>
      <c r="F225" s="58"/>
      <c r="G225" s="58" t="s">
        <v>74</v>
      </c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</row>
    <row r="226" spans="1:21" ht="14.4">
      <c r="A226" s="58" t="s">
        <v>134</v>
      </c>
      <c r="B226" s="58" t="s">
        <v>115</v>
      </c>
      <c r="C226" s="58" t="s">
        <v>60</v>
      </c>
      <c r="D226" s="63"/>
      <c r="E226" s="63"/>
      <c r="F226" s="64"/>
      <c r="G226" s="58" t="s">
        <v>74</v>
      </c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</row>
    <row r="227" spans="1:21" ht="14.4">
      <c r="A227" s="58" t="s">
        <v>134</v>
      </c>
      <c r="B227" s="58" t="s">
        <v>79</v>
      </c>
      <c r="C227" s="58" t="s">
        <v>56</v>
      </c>
      <c r="D227" s="58"/>
      <c r="E227" s="58"/>
      <c r="F227" s="58"/>
      <c r="G227" s="58" t="s">
        <v>74</v>
      </c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</row>
    <row r="228" spans="1:21" ht="14.4">
      <c r="A228" s="58" t="s">
        <v>135</v>
      </c>
      <c r="B228" s="58" t="s">
        <v>101</v>
      </c>
      <c r="C228" s="58" t="s">
        <v>54</v>
      </c>
      <c r="D228" s="58"/>
      <c r="E228" s="58"/>
      <c r="F228" s="58"/>
      <c r="G228" s="58" t="s">
        <v>74</v>
      </c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</row>
    <row r="229" spans="1:21" ht="14.4">
      <c r="A229" s="58" t="s">
        <v>135</v>
      </c>
      <c r="B229" s="60" t="s">
        <v>86</v>
      </c>
      <c r="C229" s="58" t="s">
        <v>54</v>
      </c>
      <c r="D229" s="63"/>
      <c r="E229" s="63"/>
      <c r="F229" s="64"/>
      <c r="G229" s="58" t="s">
        <v>74</v>
      </c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</row>
    <row r="230" spans="1:21" ht="14.4">
      <c r="A230" s="58" t="s">
        <v>134</v>
      </c>
      <c r="B230" s="58" t="s">
        <v>77</v>
      </c>
      <c r="C230" s="58" t="s">
        <v>60</v>
      </c>
      <c r="D230" s="58"/>
      <c r="E230" s="58"/>
      <c r="F230" s="58"/>
      <c r="G230" s="58" t="s">
        <v>74</v>
      </c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</row>
    <row r="231" spans="1:21" ht="14.4">
      <c r="A231" s="58" t="s">
        <v>135</v>
      </c>
      <c r="B231" s="58" t="s">
        <v>97</v>
      </c>
      <c r="C231" s="58" t="s">
        <v>56</v>
      </c>
      <c r="D231" s="58"/>
      <c r="E231" s="58"/>
      <c r="F231" s="58"/>
      <c r="G231" s="58" t="s">
        <v>74</v>
      </c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</row>
    <row r="232" spans="1:21" ht="14.4">
      <c r="A232" s="58" t="s">
        <v>134</v>
      </c>
      <c r="B232" s="58" t="s">
        <v>120</v>
      </c>
      <c r="C232" s="58" t="s">
        <v>54</v>
      </c>
      <c r="D232" s="58" t="s">
        <v>74</v>
      </c>
      <c r="E232" s="58"/>
      <c r="F232" s="58"/>
      <c r="G232" s="58" t="s">
        <v>74</v>
      </c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</row>
    <row r="233" spans="1:21" ht="14.4">
      <c r="A233" s="58" t="s">
        <v>134</v>
      </c>
      <c r="B233" s="58" t="s">
        <v>100</v>
      </c>
      <c r="C233" s="58" t="s">
        <v>52</v>
      </c>
      <c r="D233" s="63"/>
      <c r="E233" s="63"/>
      <c r="F233" s="64"/>
      <c r="G233" s="58" t="s">
        <v>74</v>
      </c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</row>
    <row r="234" spans="1:21" ht="14.4">
      <c r="A234" s="58" t="s">
        <v>135</v>
      </c>
      <c r="B234" s="58" t="s">
        <v>97</v>
      </c>
      <c r="C234" s="58" t="s">
        <v>56</v>
      </c>
      <c r="D234" s="58"/>
      <c r="E234" s="58"/>
      <c r="F234" s="58"/>
      <c r="G234" s="58" t="s">
        <v>74</v>
      </c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</row>
    <row r="235" spans="1:21" ht="14.4">
      <c r="A235" s="58" t="s">
        <v>134</v>
      </c>
      <c r="B235" s="58" t="s">
        <v>77</v>
      </c>
      <c r="C235" s="58" t="s">
        <v>60</v>
      </c>
      <c r="D235" s="58"/>
      <c r="E235" s="58"/>
      <c r="F235" s="58"/>
      <c r="G235" s="58" t="s">
        <v>74</v>
      </c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</row>
    <row r="236" spans="1:21" ht="14.4">
      <c r="A236" s="58" t="s">
        <v>134</v>
      </c>
      <c r="B236" s="58" t="s">
        <v>88</v>
      </c>
      <c r="C236" s="58" t="s">
        <v>52</v>
      </c>
      <c r="D236" s="58"/>
      <c r="E236" s="58"/>
      <c r="F236" s="58"/>
      <c r="G236" s="58" t="s">
        <v>74</v>
      </c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</row>
    <row r="237" spans="1:21" ht="14.4">
      <c r="A237" s="58" t="s">
        <v>134</v>
      </c>
      <c r="B237" s="58" t="s">
        <v>102</v>
      </c>
      <c r="C237" s="58" t="s">
        <v>56</v>
      </c>
      <c r="D237" s="58"/>
      <c r="E237" s="58"/>
      <c r="F237" s="58"/>
      <c r="G237" s="58" t="s">
        <v>74</v>
      </c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</row>
    <row r="238" spans="1:21" ht="14.4">
      <c r="A238" s="58" t="s">
        <v>135</v>
      </c>
      <c r="B238" s="58" t="s">
        <v>87</v>
      </c>
      <c r="C238" s="58" t="s">
        <v>52</v>
      </c>
      <c r="D238" s="58"/>
      <c r="E238" s="58"/>
      <c r="F238" s="58"/>
      <c r="G238" s="58" t="s">
        <v>74</v>
      </c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</row>
    <row r="239" spans="1:21" ht="14.4">
      <c r="A239" s="58" t="s">
        <v>134</v>
      </c>
      <c r="B239" s="58" t="s">
        <v>88</v>
      </c>
      <c r="C239" s="58" t="s">
        <v>52</v>
      </c>
      <c r="D239" s="58"/>
      <c r="E239" s="58"/>
      <c r="F239" s="58"/>
      <c r="G239" s="58" t="s">
        <v>74</v>
      </c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</row>
    <row r="240" spans="1:21" ht="14.4">
      <c r="A240" s="58" t="s">
        <v>134</v>
      </c>
      <c r="B240" s="58" t="s">
        <v>79</v>
      </c>
      <c r="C240" s="58" t="s">
        <v>56</v>
      </c>
      <c r="D240" s="58"/>
      <c r="E240" s="58"/>
      <c r="F240" s="58"/>
      <c r="G240" s="58" t="s">
        <v>74</v>
      </c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</row>
    <row r="241" spans="1:21" ht="14.4">
      <c r="A241" s="58" t="s">
        <v>134</v>
      </c>
      <c r="B241" s="58" t="s">
        <v>79</v>
      </c>
      <c r="C241" s="58" t="s">
        <v>56</v>
      </c>
      <c r="D241" s="58"/>
      <c r="E241" s="58"/>
      <c r="F241" s="58"/>
      <c r="G241" s="58" t="s">
        <v>74</v>
      </c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</row>
    <row r="242" spans="1:21" ht="14.4">
      <c r="A242" s="58" t="s">
        <v>134</v>
      </c>
      <c r="B242" s="58" t="s">
        <v>93</v>
      </c>
      <c r="C242" s="58" t="s">
        <v>58</v>
      </c>
      <c r="D242" s="58"/>
      <c r="E242" s="58"/>
      <c r="F242" s="58"/>
      <c r="G242" s="58" t="s">
        <v>74</v>
      </c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</row>
    <row r="243" spans="1:21" ht="14.4">
      <c r="A243" s="58" t="s">
        <v>134</v>
      </c>
      <c r="B243" s="58" t="s">
        <v>90</v>
      </c>
      <c r="C243" s="58" t="s">
        <v>54</v>
      </c>
      <c r="D243" s="63"/>
      <c r="E243" s="63"/>
      <c r="F243" s="64"/>
      <c r="G243" s="58" t="s">
        <v>74</v>
      </c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</row>
    <row r="244" spans="1:21" ht="14.4">
      <c r="A244" s="58" t="s">
        <v>134</v>
      </c>
      <c r="B244" s="58" t="s">
        <v>101</v>
      </c>
      <c r="C244" s="58" t="s">
        <v>54</v>
      </c>
      <c r="D244" s="63"/>
      <c r="E244" s="63"/>
      <c r="F244" s="64"/>
      <c r="G244" s="58" t="s">
        <v>74</v>
      </c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</row>
    <row r="245" spans="1:21" ht="14.4">
      <c r="A245" s="58" t="s">
        <v>134</v>
      </c>
      <c r="B245" s="58" t="s">
        <v>88</v>
      </c>
      <c r="C245" s="58" t="s">
        <v>52</v>
      </c>
      <c r="D245" s="58"/>
      <c r="E245" s="58"/>
      <c r="F245" s="58"/>
      <c r="G245" s="58" t="s">
        <v>74</v>
      </c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</row>
    <row r="246" spans="1:21" ht="14.4">
      <c r="A246" s="58" t="s">
        <v>134</v>
      </c>
      <c r="B246" s="58" t="s">
        <v>101</v>
      </c>
      <c r="C246" s="58" t="s">
        <v>54</v>
      </c>
      <c r="D246" s="58"/>
      <c r="E246" s="58"/>
      <c r="F246" s="58"/>
      <c r="G246" s="58" t="s">
        <v>74</v>
      </c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</row>
    <row r="247" spans="1:21" ht="14.4">
      <c r="A247" s="58" t="s">
        <v>134</v>
      </c>
      <c r="B247" s="58" t="s">
        <v>101</v>
      </c>
      <c r="C247" s="58" t="s">
        <v>54</v>
      </c>
      <c r="D247" s="58"/>
      <c r="E247" s="58"/>
      <c r="F247" s="58"/>
      <c r="G247" s="58" t="s">
        <v>74</v>
      </c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</row>
    <row r="248" spans="1:21" ht="14.4">
      <c r="A248" s="58" t="s">
        <v>135</v>
      </c>
      <c r="B248" s="58" t="s">
        <v>116</v>
      </c>
      <c r="C248" s="60" t="s">
        <v>58</v>
      </c>
      <c r="D248" s="58"/>
      <c r="E248" s="58"/>
      <c r="F248" s="58"/>
      <c r="G248" s="58" t="s">
        <v>74</v>
      </c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</row>
    <row r="249" spans="1:21" ht="14.4">
      <c r="A249" s="58" t="s">
        <v>134</v>
      </c>
      <c r="B249" s="58" t="s">
        <v>110</v>
      </c>
      <c r="C249" s="58" t="s">
        <v>62</v>
      </c>
      <c r="D249" s="58"/>
      <c r="E249" s="58"/>
      <c r="F249" s="58"/>
      <c r="G249" s="58" t="s">
        <v>74</v>
      </c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</row>
    <row r="250" spans="1:21" ht="14.4">
      <c r="A250" s="58" t="s">
        <v>135</v>
      </c>
      <c r="B250" s="58" t="s">
        <v>85</v>
      </c>
      <c r="C250" s="60" t="s">
        <v>58</v>
      </c>
      <c r="D250" s="58"/>
      <c r="E250" s="58"/>
      <c r="F250" s="58"/>
      <c r="G250" s="58" t="s">
        <v>74</v>
      </c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</row>
    <row r="251" spans="1:21" ht="14.4">
      <c r="A251" s="58" t="s">
        <v>134</v>
      </c>
      <c r="B251" s="58" t="s">
        <v>110</v>
      </c>
      <c r="C251" s="58" t="s">
        <v>62</v>
      </c>
      <c r="D251" s="58"/>
      <c r="E251" s="58"/>
      <c r="F251" s="58"/>
      <c r="G251" s="58" t="s">
        <v>74</v>
      </c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</row>
    <row r="252" spans="1:21" ht="14.4">
      <c r="A252" s="58" t="s">
        <v>134</v>
      </c>
      <c r="B252" s="58" t="s">
        <v>92</v>
      </c>
      <c r="C252" s="58" t="s">
        <v>60</v>
      </c>
      <c r="D252" s="63"/>
      <c r="E252" s="63"/>
      <c r="F252" s="64"/>
      <c r="G252" s="58" t="s">
        <v>74</v>
      </c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</row>
    <row r="253" spans="1:21" ht="14.4">
      <c r="A253" s="58" t="s">
        <v>135</v>
      </c>
      <c r="B253" s="58" t="s">
        <v>77</v>
      </c>
      <c r="C253" s="58" t="s">
        <v>60</v>
      </c>
      <c r="D253" s="58" t="s">
        <v>137</v>
      </c>
      <c r="E253" s="63"/>
      <c r="F253" s="63" t="s">
        <v>139</v>
      </c>
      <c r="G253" s="60" t="s">
        <v>137</v>
      </c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</row>
    <row r="254" spans="1:21" ht="14.4">
      <c r="A254" s="58" t="s">
        <v>134</v>
      </c>
      <c r="B254" s="58" t="s">
        <v>95</v>
      </c>
      <c r="C254" s="58" t="s">
        <v>56</v>
      </c>
      <c r="D254" s="63"/>
      <c r="E254" s="63"/>
      <c r="F254" s="64"/>
      <c r="G254" s="58" t="s">
        <v>74</v>
      </c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</row>
    <row r="255" spans="1:21" ht="14.4">
      <c r="A255" s="58" t="s">
        <v>134</v>
      </c>
      <c r="B255" s="58" t="s">
        <v>97</v>
      </c>
      <c r="C255" s="58" t="s">
        <v>56</v>
      </c>
      <c r="D255" s="58"/>
      <c r="E255" s="58"/>
      <c r="F255" s="58"/>
      <c r="G255" s="58" t="s">
        <v>74</v>
      </c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</row>
    <row r="256" spans="1:21" ht="14.4">
      <c r="A256" s="58" t="s">
        <v>135</v>
      </c>
      <c r="B256" s="58" t="s">
        <v>110</v>
      </c>
      <c r="C256" s="58" t="s">
        <v>62</v>
      </c>
      <c r="D256" s="58"/>
      <c r="E256" s="58"/>
      <c r="F256" s="58"/>
      <c r="G256" s="58" t="s">
        <v>74</v>
      </c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</row>
    <row r="257" spans="1:21" ht="14.4">
      <c r="A257" s="58" t="s">
        <v>135</v>
      </c>
      <c r="B257" s="58" t="s">
        <v>97</v>
      </c>
      <c r="C257" s="58" t="s">
        <v>56</v>
      </c>
      <c r="D257" s="58"/>
      <c r="E257" s="58"/>
      <c r="F257" s="58"/>
      <c r="G257" s="58" t="s">
        <v>74</v>
      </c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</row>
    <row r="258" spans="1:21" ht="14.4">
      <c r="A258" s="58" t="s">
        <v>135</v>
      </c>
      <c r="B258" s="58" t="s">
        <v>79</v>
      </c>
      <c r="C258" s="58" t="s">
        <v>56</v>
      </c>
      <c r="D258" s="58"/>
      <c r="E258" s="58"/>
      <c r="F258" s="58"/>
      <c r="G258" s="58" t="s">
        <v>74</v>
      </c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</row>
    <row r="259" spans="1:21" ht="14.4">
      <c r="A259" s="58" t="s">
        <v>135</v>
      </c>
      <c r="B259" s="58" t="s">
        <v>92</v>
      </c>
      <c r="C259" s="58" t="s">
        <v>60</v>
      </c>
      <c r="D259" s="58"/>
      <c r="E259" s="58"/>
      <c r="F259" s="58"/>
      <c r="G259" s="58" t="s">
        <v>74</v>
      </c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</row>
    <row r="260" spans="1:21" ht="14.4">
      <c r="A260" s="58" t="s">
        <v>135</v>
      </c>
      <c r="B260" s="60" t="s">
        <v>80</v>
      </c>
      <c r="C260" s="58" t="s">
        <v>54</v>
      </c>
      <c r="D260" s="58"/>
      <c r="E260" s="58"/>
      <c r="F260" s="58"/>
      <c r="G260" s="58" t="s">
        <v>74</v>
      </c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</row>
    <row r="261" spans="1:21" ht="14.4">
      <c r="A261" s="58" t="s">
        <v>134</v>
      </c>
      <c r="B261" s="58" t="s">
        <v>97</v>
      </c>
      <c r="C261" s="58" t="s">
        <v>56</v>
      </c>
      <c r="D261" s="58"/>
      <c r="E261" s="58"/>
      <c r="F261" s="58"/>
      <c r="G261" s="58" t="s">
        <v>74</v>
      </c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</row>
    <row r="262" spans="1:21" ht="14.4">
      <c r="A262" s="58" t="s">
        <v>134</v>
      </c>
      <c r="B262" s="58" t="s">
        <v>101</v>
      </c>
      <c r="C262" s="58" t="s">
        <v>54</v>
      </c>
      <c r="D262" s="58"/>
      <c r="E262" s="58"/>
      <c r="F262" s="58"/>
      <c r="G262" s="58" t="s">
        <v>74</v>
      </c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</row>
    <row r="263" spans="1:21" ht="14.4">
      <c r="A263" s="58" t="s">
        <v>134</v>
      </c>
      <c r="B263" s="58" t="s">
        <v>82</v>
      </c>
      <c r="C263" s="58" t="s">
        <v>62</v>
      </c>
      <c r="D263" s="63"/>
      <c r="E263" s="63"/>
      <c r="F263" s="64"/>
      <c r="G263" s="58" t="s">
        <v>74</v>
      </c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</row>
    <row r="264" spans="1:21" ht="14.4">
      <c r="A264" s="58" t="s">
        <v>135</v>
      </c>
      <c r="B264" s="58" t="s">
        <v>110</v>
      </c>
      <c r="C264" s="58" t="s">
        <v>62</v>
      </c>
      <c r="D264" s="58"/>
      <c r="E264" s="58"/>
      <c r="F264" s="58"/>
      <c r="G264" s="58" t="s">
        <v>74</v>
      </c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</row>
    <row r="265" spans="1:21" ht="14.4">
      <c r="A265" s="58" t="s">
        <v>134</v>
      </c>
      <c r="B265" s="58" t="s">
        <v>87</v>
      </c>
      <c r="C265" s="58" t="s">
        <v>52</v>
      </c>
      <c r="D265" s="58"/>
      <c r="E265" s="58"/>
      <c r="F265" s="58"/>
      <c r="G265" s="58" t="s">
        <v>74</v>
      </c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</row>
    <row r="266" spans="1:21" ht="14.4">
      <c r="A266" s="58" t="s">
        <v>134</v>
      </c>
      <c r="B266" s="58" t="s">
        <v>88</v>
      </c>
      <c r="C266" s="58" t="s">
        <v>52</v>
      </c>
      <c r="D266" s="58"/>
      <c r="E266" s="58"/>
      <c r="F266" s="58"/>
      <c r="G266" s="58" t="s">
        <v>74</v>
      </c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</row>
    <row r="267" spans="1:21" ht="14.4">
      <c r="A267" s="58" t="s">
        <v>134</v>
      </c>
      <c r="B267" s="58" t="s">
        <v>90</v>
      </c>
      <c r="C267" s="58" t="s">
        <v>54</v>
      </c>
      <c r="D267" s="58"/>
      <c r="E267" s="58"/>
      <c r="F267" s="58"/>
      <c r="G267" s="58" t="s">
        <v>74</v>
      </c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</row>
    <row r="268" spans="1:21" ht="14.4">
      <c r="A268" s="58" t="s">
        <v>134</v>
      </c>
      <c r="B268" s="58" t="s">
        <v>88</v>
      </c>
      <c r="C268" s="58" t="s">
        <v>52</v>
      </c>
      <c r="D268" s="63"/>
      <c r="E268" s="63"/>
      <c r="F268" s="64"/>
      <c r="G268" s="58" t="s">
        <v>74</v>
      </c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</row>
    <row r="269" spans="1:21" ht="14.4">
      <c r="A269" s="58" t="s">
        <v>135</v>
      </c>
      <c r="B269" s="58" t="s">
        <v>101</v>
      </c>
      <c r="C269" s="58" t="s">
        <v>54</v>
      </c>
      <c r="D269" s="58"/>
      <c r="E269" s="58"/>
      <c r="F269" s="58"/>
      <c r="G269" s="58" t="s">
        <v>74</v>
      </c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</row>
    <row r="270" spans="1:21" ht="14.4">
      <c r="A270" s="58" t="s">
        <v>135</v>
      </c>
      <c r="B270" s="58" t="s">
        <v>110</v>
      </c>
      <c r="C270" s="58" t="s">
        <v>62</v>
      </c>
      <c r="D270" s="58"/>
      <c r="E270" s="58"/>
      <c r="F270" s="58"/>
      <c r="G270" s="58" t="s">
        <v>74</v>
      </c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</row>
    <row r="271" spans="1:21" ht="14.4">
      <c r="A271" s="58" t="s">
        <v>135</v>
      </c>
      <c r="B271" s="60" t="s">
        <v>95</v>
      </c>
      <c r="C271" s="58" t="s">
        <v>56</v>
      </c>
      <c r="D271" s="58"/>
      <c r="E271" s="58"/>
      <c r="F271" s="58"/>
      <c r="G271" s="58" t="s">
        <v>74</v>
      </c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</row>
    <row r="272" spans="1:21" ht="14.4">
      <c r="A272" s="58" t="s">
        <v>134</v>
      </c>
      <c r="B272" s="58" t="s">
        <v>77</v>
      </c>
      <c r="C272" s="58" t="s">
        <v>60</v>
      </c>
      <c r="D272" s="58"/>
      <c r="E272" s="58"/>
      <c r="F272" s="58"/>
      <c r="G272" s="58" t="s">
        <v>74</v>
      </c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</row>
    <row r="273" spans="1:21" ht="14.4">
      <c r="A273" s="58" t="s">
        <v>134</v>
      </c>
      <c r="B273" s="58" t="s">
        <v>101</v>
      </c>
      <c r="C273" s="58" t="s">
        <v>54</v>
      </c>
      <c r="D273" s="63"/>
      <c r="E273" s="63"/>
      <c r="F273" s="64"/>
      <c r="G273" s="58" t="s">
        <v>74</v>
      </c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</row>
    <row r="274" spans="1:21" ht="14.4">
      <c r="A274" s="58" t="s">
        <v>134</v>
      </c>
      <c r="B274" s="58" t="s">
        <v>120</v>
      </c>
      <c r="C274" s="58" t="s">
        <v>54</v>
      </c>
      <c r="D274" s="58" t="s">
        <v>74</v>
      </c>
      <c r="E274" s="58"/>
      <c r="F274" s="58"/>
      <c r="G274" s="58" t="s">
        <v>74</v>
      </c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</row>
    <row r="275" spans="1:21" ht="14.4">
      <c r="A275" s="58" t="s">
        <v>135</v>
      </c>
      <c r="B275" s="60" t="s">
        <v>140</v>
      </c>
      <c r="C275" s="58" t="s">
        <v>54</v>
      </c>
      <c r="D275" s="58"/>
      <c r="E275" s="58"/>
      <c r="F275" s="58"/>
      <c r="G275" s="58" t="s">
        <v>74</v>
      </c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</row>
    <row r="276" spans="1:21" ht="14.4">
      <c r="A276" s="58" t="s">
        <v>134</v>
      </c>
      <c r="B276" s="58" t="s">
        <v>110</v>
      </c>
      <c r="C276" s="58" t="s">
        <v>62</v>
      </c>
      <c r="D276" s="58"/>
      <c r="E276" s="58"/>
      <c r="F276" s="58"/>
      <c r="G276" s="58" t="s">
        <v>74</v>
      </c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</row>
    <row r="277" spans="1:21" ht="14.4">
      <c r="A277" s="58" t="s">
        <v>134</v>
      </c>
      <c r="B277" s="58" t="s">
        <v>103</v>
      </c>
      <c r="C277" s="58" t="s">
        <v>54</v>
      </c>
      <c r="D277" s="58"/>
      <c r="E277" s="58"/>
      <c r="F277" s="58"/>
      <c r="G277" s="58" t="s">
        <v>74</v>
      </c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</row>
    <row r="278" spans="1:21" ht="14.4">
      <c r="A278" s="58" t="s">
        <v>134</v>
      </c>
      <c r="B278" s="58" t="s">
        <v>82</v>
      </c>
      <c r="C278" s="58" t="s">
        <v>62</v>
      </c>
      <c r="D278" s="63"/>
      <c r="E278" s="63"/>
      <c r="F278" s="64"/>
      <c r="G278" s="58" t="s">
        <v>74</v>
      </c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</row>
    <row r="279" spans="1:21" ht="14.4">
      <c r="A279" s="58" t="s">
        <v>135</v>
      </c>
      <c r="B279" s="58" t="s">
        <v>81</v>
      </c>
      <c r="C279" s="58" t="s">
        <v>60</v>
      </c>
      <c r="D279" s="58"/>
      <c r="E279" s="58"/>
      <c r="F279" s="58"/>
      <c r="G279" s="58" t="s">
        <v>74</v>
      </c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</row>
    <row r="280" spans="1:21" ht="14.4">
      <c r="A280" s="58" t="s">
        <v>134</v>
      </c>
      <c r="B280" s="58" t="s">
        <v>77</v>
      </c>
      <c r="C280" s="58" t="s">
        <v>60</v>
      </c>
      <c r="D280" s="63"/>
      <c r="E280" s="63"/>
      <c r="F280" s="64"/>
      <c r="G280" s="58" t="s">
        <v>74</v>
      </c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</row>
    <row r="281" spans="1:21" ht="14.4">
      <c r="A281" s="58" t="s">
        <v>134</v>
      </c>
      <c r="B281" s="58" t="s">
        <v>101</v>
      </c>
      <c r="C281" s="58" t="s">
        <v>54</v>
      </c>
      <c r="D281" s="58"/>
      <c r="E281" s="58"/>
      <c r="F281" s="58"/>
      <c r="G281" s="58" t="s">
        <v>74</v>
      </c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</row>
    <row r="282" spans="1:21" ht="14.4">
      <c r="A282" s="58" t="s">
        <v>134</v>
      </c>
      <c r="B282" s="58" t="s">
        <v>115</v>
      </c>
      <c r="C282" s="58" t="s">
        <v>60</v>
      </c>
      <c r="D282" s="58"/>
      <c r="E282" s="58"/>
      <c r="F282" s="58"/>
      <c r="G282" s="58" t="s">
        <v>74</v>
      </c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</row>
    <row r="283" spans="1:21" ht="14.4">
      <c r="A283" s="58" t="s">
        <v>134</v>
      </c>
      <c r="B283" s="58" t="s">
        <v>96</v>
      </c>
      <c r="C283" s="58" t="s">
        <v>62</v>
      </c>
      <c r="D283" s="58"/>
      <c r="E283" s="58"/>
      <c r="F283" s="58"/>
      <c r="G283" s="58" t="s">
        <v>74</v>
      </c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</row>
    <row r="284" spans="1:21" ht="14.4">
      <c r="A284" s="58" t="s">
        <v>134</v>
      </c>
      <c r="B284" s="58" t="s">
        <v>96</v>
      </c>
      <c r="C284" s="58" t="s">
        <v>62</v>
      </c>
      <c r="D284" s="63"/>
      <c r="E284" s="63"/>
      <c r="F284" s="64"/>
      <c r="G284" s="58" t="s">
        <v>74</v>
      </c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</row>
    <row r="285" spans="1:21" ht="14.4">
      <c r="A285" s="58" t="s">
        <v>135</v>
      </c>
      <c r="B285" s="58" t="s">
        <v>115</v>
      </c>
      <c r="C285" s="58" t="s">
        <v>60</v>
      </c>
      <c r="D285" s="58"/>
      <c r="E285" s="58"/>
      <c r="F285" s="58"/>
      <c r="G285" s="58" t="s">
        <v>74</v>
      </c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</row>
    <row r="286" spans="1:21" ht="14.4">
      <c r="A286" s="58" t="s">
        <v>134</v>
      </c>
      <c r="B286" s="58" t="s">
        <v>110</v>
      </c>
      <c r="C286" s="58" t="s">
        <v>62</v>
      </c>
      <c r="D286" s="58"/>
      <c r="E286" s="58"/>
      <c r="F286" s="58"/>
      <c r="G286" s="58" t="s">
        <v>74</v>
      </c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</row>
    <row r="287" spans="1:21" ht="14.4">
      <c r="A287" s="58" t="s">
        <v>134</v>
      </c>
      <c r="B287" s="58" t="s">
        <v>103</v>
      </c>
      <c r="C287" s="58" t="s">
        <v>54</v>
      </c>
      <c r="D287" s="58"/>
      <c r="E287" s="58"/>
      <c r="F287" s="58"/>
      <c r="G287" s="58" t="s">
        <v>74</v>
      </c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</row>
    <row r="288" spans="1:21" ht="14.4">
      <c r="A288" s="58" t="s">
        <v>134</v>
      </c>
      <c r="B288" s="58" t="s">
        <v>87</v>
      </c>
      <c r="C288" s="58" t="s">
        <v>52</v>
      </c>
      <c r="D288" s="63"/>
      <c r="E288" s="63"/>
      <c r="F288" s="64"/>
      <c r="G288" s="58" t="s">
        <v>74</v>
      </c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</row>
    <row r="289" spans="1:21" ht="14.4">
      <c r="A289" s="63" t="s">
        <v>134</v>
      </c>
      <c r="B289" s="63" t="s">
        <v>95</v>
      </c>
      <c r="C289" s="63" t="s">
        <v>56</v>
      </c>
      <c r="D289" s="63"/>
      <c r="E289" s="63"/>
      <c r="F289" s="64"/>
      <c r="G289" s="58" t="s">
        <v>74</v>
      </c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</row>
    <row r="290" spans="1:21" ht="14.4">
      <c r="A290" s="58" t="s">
        <v>134</v>
      </c>
      <c r="B290" s="58" t="s">
        <v>111</v>
      </c>
      <c r="C290" s="58" t="s">
        <v>52</v>
      </c>
      <c r="D290" s="58"/>
      <c r="E290" s="58"/>
      <c r="F290" s="58"/>
      <c r="G290" s="58" t="s">
        <v>74</v>
      </c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</row>
    <row r="291" spans="1:21" ht="14.4">
      <c r="A291" s="58" t="s">
        <v>135</v>
      </c>
      <c r="B291" s="58" t="s">
        <v>97</v>
      </c>
      <c r="C291" s="58" t="s">
        <v>56</v>
      </c>
      <c r="D291" s="58"/>
      <c r="E291" s="58"/>
      <c r="F291" s="58"/>
      <c r="G291" s="58" t="s">
        <v>74</v>
      </c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</row>
    <row r="292" spans="1:21" ht="14.4">
      <c r="A292" s="58" t="s">
        <v>134</v>
      </c>
      <c r="B292" s="58" t="s">
        <v>115</v>
      </c>
      <c r="C292" s="58" t="s">
        <v>60</v>
      </c>
      <c r="D292" s="58"/>
      <c r="E292" s="58"/>
      <c r="F292" s="58"/>
      <c r="G292" s="58" t="s">
        <v>74</v>
      </c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</row>
    <row r="293" spans="1:21" ht="14.4">
      <c r="A293" s="63" t="s">
        <v>134</v>
      </c>
      <c r="B293" s="63" t="s">
        <v>77</v>
      </c>
      <c r="C293" s="63" t="s">
        <v>60</v>
      </c>
      <c r="D293" s="63"/>
      <c r="E293" s="63"/>
      <c r="F293" s="64"/>
      <c r="G293" s="58" t="s">
        <v>74</v>
      </c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</row>
    <row r="294" spans="1:21" ht="14.4">
      <c r="A294" s="58" t="s">
        <v>134</v>
      </c>
      <c r="B294" s="58" t="s">
        <v>87</v>
      </c>
      <c r="C294" s="58" t="s">
        <v>52</v>
      </c>
      <c r="D294" s="63"/>
      <c r="E294" s="63"/>
      <c r="F294" s="64"/>
      <c r="G294" s="58" t="s">
        <v>74</v>
      </c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</row>
    <row r="295" spans="1:21" ht="14.4">
      <c r="A295" s="58" t="s">
        <v>134</v>
      </c>
      <c r="B295" s="58" t="s">
        <v>90</v>
      </c>
      <c r="C295" s="58" t="s">
        <v>54</v>
      </c>
      <c r="D295" s="58"/>
      <c r="E295" s="58"/>
      <c r="F295" s="58"/>
      <c r="G295" s="58" t="s">
        <v>74</v>
      </c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</row>
    <row r="296" spans="1:21" ht="14.4">
      <c r="A296" s="58" t="s">
        <v>134</v>
      </c>
      <c r="B296" s="58" t="s">
        <v>101</v>
      </c>
      <c r="C296" s="58" t="s">
        <v>54</v>
      </c>
      <c r="D296" s="58"/>
      <c r="E296" s="58"/>
      <c r="F296" s="58"/>
      <c r="G296" s="58" t="s">
        <v>74</v>
      </c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</row>
    <row r="297" spans="1:21" ht="14.4">
      <c r="A297" s="58" t="s">
        <v>134</v>
      </c>
      <c r="B297" s="58" t="s">
        <v>88</v>
      </c>
      <c r="C297" s="58" t="s">
        <v>52</v>
      </c>
      <c r="D297" s="58"/>
      <c r="E297" s="58"/>
      <c r="F297" s="58"/>
      <c r="G297" s="58" t="s">
        <v>74</v>
      </c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</row>
    <row r="298" spans="1:21" ht="14.4">
      <c r="A298" s="58" t="s">
        <v>134</v>
      </c>
      <c r="B298" s="58" t="s">
        <v>110</v>
      </c>
      <c r="C298" s="58" t="s">
        <v>62</v>
      </c>
      <c r="D298" s="58"/>
      <c r="E298" s="58"/>
      <c r="F298" s="58"/>
      <c r="G298" s="58" t="s">
        <v>74</v>
      </c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</row>
    <row r="299" spans="1:21" ht="14.4">
      <c r="A299" s="58" t="s">
        <v>135</v>
      </c>
      <c r="B299" s="58" t="s">
        <v>110</v>
      </c>
      <c r="C299" s="58" t="s">
        <v>62</v>
      </c>
      <c r="D299" s="58"/>
      <c r="E299" s="58"/>
      <c r="F299" s="58"/>
      <c r="G299" s="58" t="s">
        <v>74</v>
      </c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</row>
    <row r="300" spans="1:21" ht="14.4">
      <c r="A300" s="58" t="s">
        <v>135</v>
      </c>
      <c r="B300" s="58" t="s">
        <v>87</v>
      </c>
      <c r="C300" s="58" t="s">
        <v>52</v>
      </c>
      <c r="D300" s="63"/>
      <c r="E300" s="63"/>
      <c r="F300" s="64"/>
      <c r="G300" s="58" t="s">
        <v>74</v>
      </c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</row>
    <row r="301" spans="1:21" ht="14.4">
      <c r="A301" s="58" t="s">
        <v>134</v>
      </c>
      <c r="B301" s="58" t="s">
        <v>88</v>
      </c>
      <c r="C301" s="58" t="s">
        <v>52</v>
      </c>
      <c r="D301" s="58"/>
      <c r="E301" s="58"/>
      <c r="F301" s="58"/>
      <c r="G301" s="58" t="s">
        <v>74</v>
      </c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</row>
    <row r="302" spans="1:21" ht="14.4">
      <c r="A302" s="58" t="s">
        <v>134</v>
      </c>
      <c r="B302" s="60" t="s">
        <v>83</v>
      </c>
      <c r="C302" s="58" t="s">
        <v>54</v>
      </c>
      <c r="D302" s="58"/>
      <c r="E302" s="58"/>
      <c r="F302" s="58"/>
      <c r="G302" s="58" t="s">
        <v>74</v>
      </c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</row>
    <row r="303" spans="1:21" ht="14.4">
      <c r="A303" s="58" t="s">
        <v>134</v>
      </c>
      <c r="B303" s="58" t="s">
        <v>77</v>
      </c>
      <c r="C303" s="58" t="s">
        <v>60</v>
      </c>
      <c r="D303" s="58"/>
      <c r="E303" s="58"/>
      <c r="F303" s="58"/>
      <c r="G303" s="58" t="s">
        <v>74</v>
      </c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</row>
    <row r="304" spans="1:21" ht="14.4">
      <c r="A304" s="58" t="s">
        <v>134</v>
      </c>
      <c r="B304" s="58" t="s">
        <v>101</v>
      </c>
      <c r="C304" s="58" t="s">
        <v>54</v>
      </c>
      <c r="D304" s="63"/>
      <c r="E304" s="63"/>
      <c r="F304" s="64"/>
      <c r="G304" s="58" t="s">
        <v>74</v>
      </c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</row>
    <row r="305" spans="1:21" ht="14.4">
      <c r="A305" s="58" t="s">
        <v>134</v>
      </c>
      <c r="B305" s="58" t="s">
        <v>90</v>
      </c>
      <c r="C305" s="58" t="s">
        <v>54</v>
      </c>
      <c r="D305" s="63"/>
      <c r="E305" s="63"/>
      <c r="F305" s="64"/>
      <c r="G305" s="58" t="s">
        <v>74</v>
      </c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</row>
    <row r="306" spans="1:21" ht="14.4">
      <c r="A306" s="58" t="s">
        <v>134</v>
      </c>
      <c r="B306" s="60" t="s">
        <v>80</v>
      </c>
      <c r="C306" s="58" t="s">
        <v>54</v>
      </c>
      <c r="D306" s="58"/>
      <c r="E306" s="58"/>
      <c r="F306" s="58"/>
      <c r="G306" s="58" t="s">
        <v>74</v>
      </c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</row>
    <row r="307" spans="1:21" ht="14.4">
      <c r="A307" s="58" t="s">
        <v>135</v>
      </c>
      <c r="B307" s="58" t="s">
        <v>95</v>
      </c>
      <c r="C307" s="58" t="s">
        <v>56</v>
      </c>
      <c r="D307" s="58"/>
      <c r="E307" s="58"/>
      <c r="F307" s="58"/>
      <c r="G307" s="58" t="s">
        <v>74</v>
      </c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</row>
    <row r="308" spans="1:21" ht="14.4">
      <c r="A308" s="58" t="s">
        <v>135</v>
      </c>
      <c r="B308" s="58" t="s">
        <v>77</v>
      </c>
      <c r="C308" s="58" t="s">
        <v>60</v>
      </c>
      <c r="D308" s="58"/>
      <c r="E308" s="58"/>
      <c r="F308" s="58"/>
      <c r="G308" s="58" t="s">
        <v>74</v>
      </c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</row>
    <row r="309" spans="1:21" ht="14.4">
      <c r="A309" s="58" t="s">
        <v>134</v>
      </c>
      <c r="B309" s="58" t="s">
        <v>101</v>
      </c>
      <c r="C309" s="58" t="s">
        <v>54</v>
      </c>
      <c r="D309" s="58"/>
      <c r="E309" s="58"/>
      <c r="F309" s="58"/>
      <c r="G309" s="58" t="s">
        <v>74</v>
      </c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</row>
    <row r="310" spans="1:21" ht="14.4">
      <c r="A310" s="58" t="s">
        <v>134</v>
      </c>
      <c r="B310" s="58" t="s">
        <v>115</v>
      </c>
      <c r="C310" s="58" t="s">
        <v>60</v>
      </c>
      <c r="D310" s="58"/>
      <c r="E310" s="58"/>
      <c r="F310" s="58"/>
      <c r="G310" s="58" t="s">
        <v>74</v>
      </c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</row>
    <row r="311" spans="1:21" ht="14.4">
      <c r="A311" s="58" t="s">
        <v>135</v>
      </c>
      <c r="B311" s="60" t="s">
        <v>115</v>
      </c>
      <c r="C311" s="58" t="s">
        <v>60</v>
      </c>
      <c r="D311" s="58"/>
      <c r="E311" s="58"/>
      <c r="F311" s="58"/>
      <c r="G311" s="58" t="s">
        <v>74</v>
      </c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</row>
    <row r="312" spans="1:21" ht="14.4">
      <c r="A312" s="58" t="s">
        <v>135</v>
      </c>
      <c r="B312" s="60" t="s">
        <v>121</v>
      </c>
      <c r="C312" s="60" t="s">
        <v>54</v>
      </c>
      <c r="D312" s="58"/>
      <c r="E312" s="58"/>
      <c r="F312" s="58"/>
      <c r="G312" s="58" t="s">
        <v>74</v>
      </c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</row>
    <row r="313" spans="1:21" ht="14.4">
      <c r="A313" s="58" t="s">
        <v>135</v>
      </c>
      <c r="B313" s="58" t="s">
        <v>110</v>
      </c>
      <c r="C313" s="58" t="s">
        <v>62</v>
      </c>
      <c r="D313" s="58"/>
      <c r="E313" s="58"/>
      <c r="F313" s="58"/>
      <c r="G313" s="58" t="s">
        <v>74</v>
      </c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</row>
    <row r="314" spans="1:21" ht="14.4">
      <c r="A314" s="58" t="s">
        <v>134</v>
      </c>
      <c r="B314" s="58" t="s">
        <v>81</v>
      </c>
      <c r="C314" s="58" t="s">
        <v>60</v>
      </c>
      <c r="D314" s="58"/>
      <c r="E314" s="58"/>
      <c r="F314" s="58"/>
      <c r="G314" s="58" t="s">
        <v>74</v>
      </c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</row>
    <row r="315" spans="1:21" ht="14.4">
      <c r="A315" s="58" t="s">
        <v>135</v>
      </c>
      <c r="B315" s="58" t="s">
        <v>82</v>
      </c>
      <c r="C315" s="58" t="s">
        <v>62</v>
      </c>
      <c r="D315" s="63"/>
      <c r="E315" s="63"/>
      <c r="F315" s="64"/>
      <c r="G315" s="58" t="s">
        <v>74</v>
      </c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</row>
    <row r="316" spans="1:21" ht="14.4">
      <c r="A316" s="58" t="s">
        <v>134</v>
      </c>
      <c r="B316" s="58" t="s">
        <v>88</v>
      </c>
      <c r="C316" s="58" t="s">
        <v>52</v>
      </c>
      <c r="D316" s="58"/>
      <c r="E316" s="58"/>
      <c r="F316" s="58"/>
      <c r="G316" s="58" t="s">
        <v>74</v>
      </c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</row>
    <row r="317" spans="1:21" ht="14.4">
      <c r="A317" s="58" t="s">
        <v>135</v>
      </c>
      <c r="B317" s="58" t="s">
        <v>81</v>
      </c>
      <c r="C317" s="58" t="s">
        <v>60</v>
      </c>
      <c r="D317" s="58"/>
      <c r="E317" s="58"/>
      <c r="F317" s="58"/>
      <c r="G317" s="58" t="s">
        <v>74</v>
      </c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</row>
    <row r="318" spans="1:21" ht="14.4">
      <c r="A318" s="58" t="s">
        <v>135</v>
      </c>
      <c r="B318" s="60" t="s">
        <v>83</v>
      </c>
      <c r="C318" s="58" t="s">
        <v>54</v>
      </c>
      <c r="D318" s="63"/>
      <c r="E318" s="63"/>
      <c r="F318" s="64"/>
      <c r="G318" s="58" t="s">
        <v>74</v>
      </c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</row>
    <row r="319" spans="1:21" ht="14.4">
      <c r="A319" s="58" t="s">
        <v>134</v>
      </c>
      <c r="B319" s="58" t="s">
        <v>97</v>
      </c>
      <c r="C319" s="58" t="s">
        <v>56</v>
      </c>
      <c r="D319" s="63"/>
      <c r="E319" s="63"/>
      <c r="F319" s="64"/>
      <c r="G319" s="58" t="s">
        <v>74</v>
      </c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</row>
    <row r="320" spans="1:21" ht="14.4">
      <c r="A320" s="58" t="s">
        <v>135</v>
      </c>
      <c r="B320" s="58" t="s">
        <v>85</v>
      </c>
      <c r="C320" s="60" t="s">
        <v>58</v>
      </c>
      <c r="D320" s="58"/>
      <c r="E320" s="58"/>
      <c r="F320" s="58"/>
      <c r="G320" s="58" t="s">
        <v>74</v>
      </c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</row>
    <row r="321" spans="1:21" ht="14.4">
      <c r="A321" s="58" t="s">
        <v>134</v>
      </c>
      <c r="B321" s="58" t="s">
        <v>110</v>
      </c>
      <c r="C321" s="58" t="s">
        <v>62</v>
      </c>
      <c r="D321" s="58"/>
      <c r="E321" s="58"/>
      <c r="F321" s="58"/>
      <c r="G321" s="58" t="s">
        <v>74</v>
      </c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</row>
    <row r="322" spans="1:21" ht="14.4">
      <c r="A322" s="58" t="s">
        <v>135</v>
      </c>
      <c r="B322" s="58" t="s">
        <v>81</v>
      </c>
      <c r="C322" s="58" t="s">
        <v>60</v>
      </c>
      <c r="D322" s="58"/>
      <c r="E322" s="58"/>
      <c r="F322" s="58"/>
      <c r="G322" s="58" t="s">
        <v>74</v>
      </c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</row>
    <row r="323" spans="1:21" ht="14.4">
      <c r="A323" s="58" t="s">
        <v>134</v>
      </c>
      <c r="B323" s="58" t="s">
        <v>77</v>
      </c>
      <c r="C323" s="58" t="s">
        <v>60</v>
      </c>
      <c r="D323" s="58"/>
      <c r="E323" s="58"/>
      <c r="F323" s="58"/>
      <c r="G323" s="58" t="s">
        <v>74</v>
      </c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</row>
    <row r="324" spans="1:21" ht="14.4">
      <c r="A324" s="58" t="s">
        <v>134</v>
      </c>
      <c r="B324" s="60" t="s">
        <v>80</v>
      </c>
      <c r="C324" s="58" t="s">
        <v>54</v>
      </c>
      <c r="D324" s="58"/>
      <c r="E324" s="58"/>
      <c r="F324" s="58"/>
      <c r="G324" s="58" t="s">
        <v>74</v>
      </c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</row>
    <row r="325" spans="1:21" ht="14.4">
      <c r="A325" s="58" t="s">
        <v>134</v>
      </c>
      <c r="B325" s="58" t="s">
        <v>82</v>
      </c>
      <c r="C325" s="58" t="s">
        <v>62</v>
      </c>
      <c r="D325" s="63"/>
      <c r="E325" s="63"/>
      <c r="F325" s="64"/>
      <c r="G325" s="58" t="s">
        <v>74</v>
      </c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</row>
    <row r="326" spans="1:21" ht="14.4">
      <c r="A326" s="58" t="s">
        <v>134</v>
      </c>
      <c r="B326" s="58" t="s">
        <v>116</v>
      </c>
      <c r="C326" s="58" t="s">
        <v>58</v>
      </c>
      <c r="D326" s="58"/>
      <c r="E326" s="58"/>
      <c r="F326" s="58"/>
      <c r="G326" s="58" t="s">
        <v>74</v>
      </c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</row>
    <row r="327" spans="1:21" ht="14.4">
      <c r="A327" s="58" t="s">
        <v>135</v>
      </c>
      <c r="B327" s="58" t="s">
        <v>110</v>
      </c>
      <c r="C327" s="58" t="s">
        <v>62</v>
      </c>
      <c r="D327" s="58"/>
      <c r="E327" s="58"/>
      <c r="F327" s="58"/>
      <c r="G327" s="58" t="s">
        <v>74</v>
      </c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</row>
    <row r="328" spans="1:21" ht="14.4">
      <c r="A328" s="58" t="s">
        <v>135</v>
      </c>
      <c r="B328" s="58" t="s">
        <v>112</v>
      </c>
      <c r="C328" s="58" t="s">
        <v>52</v>
      </c>
      <c r="D328" s="58"/>
      <c r="E328" s="58"/>
      <c r="F328" s="58"/>
      <c r="G328" s="58" t="s">
        <v>74</v>
      </c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</row>
    <row r="329" spans="1:21" ht="14.4">
      <c r="A329" s="58" t="s">
        <v>134</v>
      </c>
      <c r="B329" s="58" t="s">
        <v>95</v>
      </c>
      <c r="C329" s="58" t="s">
        <v>56</v>
      </c>
      <c r="D329" s="58"/>
      <c r="E329" s="58"/>
      <c r="F329" s="58"/>
      <c r="G329" s="58" t="s">
        <v>74</v>
      </c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</row>
    <row r="330" spans="1:21" ht="14.4">
      <c r="A330" s="58" t="s">
        <v>135</v>
      </c>
      <c r="B330" s="58" t="s">
        <v>97</v>
      </c>
      <c r="C330" s="58" t="s">
        <v>56</v>
      </c>
      <c r="D330" s="58"/>
      <c r="E330" s="58"/>
      <c r="F330" s="58"/>
      <c r="G330" s="58" t="s">
        <v>74</v>
      </c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</row>
    <row r="331" spans="1:21" ht="14.4">
      <c r="A331" s="58" t="s">
        <v>135</v>
      </c>
      <c r="B331" s="58" t="s">
        <v>97</v>
      </c>
      <c r="C331" s="58" t="s">
        <v>56</v>
      </c>
      <c r="D331" s="58"/>
      <c r="E331" s="58"/>
      <c r="F331" s="58"/>
      <c r="G331" s="58" t="s">
        <v>74</v>
      </c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</row>
    <row r="332" spans="1:21" ht="14.4">
      <c r="A332" s="58" t="s">
        <v>135</v>
      </c>
      <c r="B332" s="58" t="s">
        <v>97</v>
      </c>
      <c r="C332" s="58" t="s">
        <v>56</v>
      </c>
      <c r="D332" s="58"/>
      <c r="E332" s="58"/>
      <c r="F332" s="58"/>
      <c r="G332" s="58" t="s">
        <v>74</v>
      </c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</row>
    <row r="333" spans="1:21" ht="14.4">
      <c r="A333" s="58" t="s">
        <v>135</v>
      </c>
      <c r="B333" s="58" t="s">
        <v>95</v>
      </c>
      <c r="C333" s="58" t="s">
        <v>56</v>
      </c>
      <c r="D333" s="63"/>
      <c r="E333" s="63"/>
      <c r="F333" s="64"/>
      <c r="G333" s="58" t="s">
        <v>74</v>
      </c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</row>
    <row r="334" spans="1:21" ht="14.4">
      <c r="A334" s="58" t="s">
        <v>134</v>
      </c>
      <c r="B334" s="58" t="s">
        <v>77</v>
      </c>
      <c r="C334" s="58" t="s">
        <v>60</v>
      </c>
      <c r="D334" s="63"/>
      <c r="E334" s="63"/>
      <c r="F334" s="64"/>
      <c r="G334" s="58" t="s">
        <v>74</v>
      </c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</row>
    <row r="335" spans="1:21" ht="14.4">
      <c r="A335" s="58" t="s">
        <v>134</v>
      </c>
      <c r="B335" s="58" t="s">
        <v>88</v>
      </c>
      <c r="C335" s="58" t="s">
        <v>52</v>
      </c>
      <c r="D335" s="58"/>
      <c r="E335" s="58"/>
      <c r="F335" s="58"/>
      <c r="G335" s="58" t="s">
        <v>74</v>
      </c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</row>
    <row r="336" spans="1:21" ht="14.4">
      <c r="A336" s="58" t="s">
        <v>134</v>
      </c>
      <c r="B336" s="58" t="s">
        <v>77</v>
      </c>
      <c r="C336" s="58" t="s">
        <v>60</v>
      </c>
      <c r="D336" s="58"/>
      <c r="E336" s="58"/>
      <c r="F336" s="58"/>
      <c r="G336" s="58" t="s">
        <v>74</v>
      </c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</row>
    <row r="337" spans="1:21" ht="14.4">
      <c r="A337" s="58" t="s">
        <v>135</v>
      </c>
      <c r="B337" s="58" t="s">
        <v>97</v>
      </c>
      <c r="C337" s="58" t="s">
        <v>56</v>
      </c>
      <c r="D337" s="58"/>
      <c r="E337" s="58"/>
      <c r="F337" s="58"/>
      <c r="G337" s="58" t="s">
        <v>74</v>
      </c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</row>
    <row r="338" spans="1:21" ht="14.4">
      <c r="A338" s="58" t="s">
        <v>135</v>
      </c>
      <c r="B338" s="60" t="s">
        <v>83</v>
      </c>
      <c r="C338" s="58" t="s">
        <v>54</v>
      </c>
      <c r="D338" s="58"/>
      <c r="E338" s="58"/>
      <c r="F338" s="58"/>
      <c r="G338" s="58" t="s">
        <v>74</v>
      </c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</row>
    <row r="339" spans="1:21" ht="14.4">
      <c r="A339" s="58" t="s">
        <v>135</v>
      </c>
      <c r="B339" s="60" t="s">
        <v>80</v>
      </c>
      <c r="C339" s="58" t="s">
        <v>54</v>
      </c>
      <c r="D339" s="58"/>
      <c r="E339" s="58"/>
      <c r="F339" s="58"/>
      <c r="G339" s="58" t="s">
        <v>74</v>
      </c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</row>
    <row r="340" spans="1:21" ht="14.4">
      <c r="A340" s="58" t="s">
        <v>135</v>
      </c>
      <c r="B340" s="58" t="s">
        <v>101</v>
      </c>
      <c r="C340" s="58" t="s">
        <v>54</v>
      </c>
      <c r="D340" s="63"/>
      <c r="E340" s="63"/>
      <c r="F340" s="64"/>
      <c r="G340" s="58" t="s">
        <v>74</v>
      </c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</row>
    <row r="341" spans="1:21" ht="14.4">
      <c r="A341" s="58" t="s">
        <v>134</v>
      </c>
      <c r="B341" s="58" t="s">
        <v>103</v>
      </c>
      <c r="C341" s="58" t="s">
        <v>54</v>
      </c>
      <c r="D341" s="63"/>
      <c r="E341" s="63"/>
      <c r="F341" s="64"/>
      <c r="G341" s="58" t="s">
        <v>74</v>
      </c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</row>
    <row r="342" spans="1:21" ht="14.4">
      <c r="A342" s="58" t="s">
        <v>135</v>
      </c>
      <c r="B342" s="58" t="s">
        <v>77</v>
      </c>
      <c r="C342" s="58" t="s">
        <v>60</v>
      </c>
      <c r="D342" s="58"/>
      <c r="E342" s="58"/>
      <c r="F342" s="58"/>
      <c r="G342" s="58" t="s">
        <v>74</v>
      </c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</row>
    <row r="343" spans="1:21" ht="14.4">
      <c r="A343" s="58" t="s">
        <v>134</v>
      </c>
      <c r="B343" s="58" t="s">
        <v>120</v>
      </c>
      <c r="C343" s="58" t="s">
        <v>54</v>
      </c>
      <c r="D343" s="58" t="s">
        <v>74</v>
      </c>
      <c r="E343" s="63"/>
      <c r="F343" s="64"/>
      <c r="G343" s="58" t="s">
        <v>74</v>
      </c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</row>
    <row r="344" spans="1:21" ht="14.4">
      <c r="A344" s="58" t="s">
        <v>135</v>
      </c>
      <c r="B344" s="60" t="s">
        <v>90</v>
      </c>
      <c r="C344" s="58" t="s">
        <v>54</v>
      </c>
      <c r="D344" s="58"/>
      <c r="E344" s="58"/>
      <c r="F344" s="58"/>
      <c r="G344" s="58" t="s">
        <v>74</v>
      </c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</row>
    <row r="345" spans="1:21" ht="14.4">
      <c r="A345" s="58" t="s">
        <v>134</v>
      </c>
      <c r="B345" s="58" t="s">
        <v>92</v>
      </c>
      <c r="C345" s="58" t="s">
        <v>60</v>
      </c>
      <c r="D345" s="63"/>
      <c r="E345" s="63"/>
      <c r="F345" s="64"/>
      <c r="G345" s="58" t="s">
        <v>74</v>
      </c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</row>
    <row r="346" spans="1:21" ht="14.4">
      <c r="A346" s="58" t="s">
        <v>135</v>
      </c>
      <c r="B346" s="58" t="s">
        <v>87</v>
      </c>
      <c r="C346" s="58" t="s">
        <v>52</v>
      </c>
      <c r="D346" s="58"/>
      <c r="E346" s="58"/>
      <c r="F346" s="58"/>
      <c r="G346" s="58" t="s">
        <v>74</v>
      </c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</row>
    <row r="347" spans="1:21" ht="14.4">
      <c r="A347" s="58" t="s">
        <v>134</v>
      </c>
      <c r="B347" s="58" t="s">
        <v>90</v>
      </c>
      <c r="C347" s="58" t="s">
        <v>54</v>
      </c>
      <c r="D347" s="58"/>
      <c r="E347" s="58"/>
      <c r="F347" s="58"/>
      <c r="G347" s="58" t="s">
        <v>74</v>
      </c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</row>
    <row r="348" spans="1:21" ht="14.4">
      <c r="A348" s="58" t="s">
        <v>135</v>
      </c>
      <c r="B348" s="60" t="s">
        <v>83</v>
      </c>
      <c r="C348" s="58" t="s">
        <v>54</v>
      </c>
      <c r="D348" s="58"/>
      <c r="E348" s="58"/>
      <c r="F348" s="58"/>
      <c r="G348" s="58" t="s">
        <v>74</v>
      </c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</row>
    <row r="349" spans="1:21" ht="14.4">
      <c r="A349" s="58" t="s">
        <v>134</v>
      </c>
      <c r="B349" s="58" t="s">
        <v>88</v>
      </c>
      <c r="C349" s="58" t="s">
        <v>52</v>
      </c>
      <c r="D349" s="58"/>
      <c r="E349" s="58"/>
      <c r="F349" s="58"/>
      <c r="G349" s="58" t="s">
        <v>74</v>
      </c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</row>
    <row r="350" spans="1:21" ht="14.4">
      <c r="A350" s="58" t="s">
        <v>134</v>
      </c>
      <c r="B350" s="58" t="s">
        <v>102</v>
      </c>
      <c r="C350" s="58" t="s">
        <v>56</v>
      </c>
      <c r="D350" s="63"/>
      <c r="E350" s="63"/>
      <c r="F350" s="64"/>
      <c r="G350" s="58" t="s">
        <v>74</v>
      </c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</row>
    <row r="351" spans="1:21" ht="14.4">
      <c r="A351" s="58" t="s">
        <v>134</v>
      </c>
      <c r="B351" s="58" t="s">
        <v>88</v>
      </c>
      <c r="C351" s="58" t="s">
        <v>52</v>
      </c>
      <c r="D351" s="63"/>
      <c r="E351" s="63"/>
      <c r="F351" s="64"/>
      <c r="G351" s="58" t="s">
        <v>74</v>
      </c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</row>
    <row r="352" spans="1:21" ht="14.4">
      <c r="A352" s="58" t="s">
        <v>135</v>
      </c>
      <c r="B352" s="58" t="s">
        <v>110</v>
      </c>
      <c r="C352" s="58" t="s">
        <v>62</v>
      </c>
      <c r="D352" s="63"/>
      <c r="E352" s="63"/>
      <c r="F352" s="64"/>
      <c r="G352" s="58" t="s">
        <v>74</v>
      </c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</row>
    <row r="353" spans="1:21" ht="14.4">
      <c r="A353" s="58" t="s">
        <v>134</v>
      </c>
      <c r="B353" s="58" t="s">
        <v>101</v>
      </c>
      <c r="C353" s="58" t="s">
        <v>54</v>
      </c>
      <c r="D353" s="63"/>
      <c r="E353" s="63"/>
      <c r="F353" s="64"/>
      <c r="G353" s="58" t="s">
        <v>74</v>
      </c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</row>
    <row r="354" spans="1:21" ht="14.4">
      <c r="A354" s="58" t="s">
        <v>134</v>
      </c>
      <c r="B354" s="58" t="s">
        <v>87</v>
      </c>
      <c r="C354" s="58" t="s">
        <v>52</v>
      </c>
      <c r="D354" s="58"/>
      <c r="E354" s="58"/>
      <c r="F354" s="58"/>
      <c r="G354" s="58" t="s">
        <v>74</v>
      </c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</row>
    <row r="355" spans="1:21" ht="14.4">
      <c r="A355" s="58" t="s">
        <v>134</v>
      </c>
      <c r="B355" s="58" t="s">
        <v>77</v>
      </c>
      <c r="C355" s="58" t="s">
        <v>60</v>
      </c>
      <c r="D355" s="58"/>
      <c r="E355" s="58"/>
      <c r="F355" s="58"/>
      <c r="G355" s="58" t="s">
        <v>74</v>
      </c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</row>
    <row r="356" spans="1:21" ht="14.4">
      <c r="A356" s="58" t="s">
        <v>134</v>
      </c>
      <c r="B356" s="58" t="s">
        <v>81</v>
      </c>
      <c r="C356" s="58" t="s">
        <v>60</v>
      </c>
      <c r="D356" s="58"/>
      <c r="E356" s="58"/>
      <c r="F356" s="58"/>
      <c r="G356" s="58" t="s">
        <v>74</v>
      </c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</row>
    <row r="357" spans="1:21" ht="14.4">
      <c r="A357" s="58" t="s">
        <v>134</v>
      </c>
      <c r="B357" s="58" t="s">
        <v>115</v>
      </c>
      <c r="C357" s="58" t="s">
        <v>60</v>
      </c>
      <c r="D357" s="58"/>
      <c r="E357" s="58"/>
      <c r="F357" s="58"/>
      <c r="G357" s="58" t="s">
        <v>74</v>
      </c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</row>
    <row r="358" spans="1:21" ht="14.4">
      <c r="A358" s="58" t="s">
        <v>135</v>
      </c>
      <c r="B358" s="58" t="s">
        <v>97</v>
      </c>
      <c r="C358" s="58" t="s">
        <v>56</v>
      </c>
      <c r="D358" s="58"/>
      <c r="E358" s="58"/>
      <c r="F358" s="58"/>
      <c r="G358" s="58" t="s">
        <v>74</v>
      </c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</row>
    <row r="359" spans="1:21" ht="14.4">
      <c r="A359" s="58" t="s">
        <v>135</v>
      </c>
      <c r="B359" s="58" t="s">
        <v>81</v>
      </c>
      <c r="C359" s="58" t="s">
        <v>60</v>
      </c>
      <c r="D359" s="58"/>
      <c r="E359" s="58"/>
      <c r="F359" s="58"/>
      <c r="G359" s="58" t="s">
        <v>74</v>
      </c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</row>
    <row r="360" spans="1:21" ht="14.4">
      <c r="A360" s="58" t="s">
        <v>135</v>
      </c>
      <c r="B360" s="58" t="s">
        <v>87</v>
      </c>
      <c r="C360" s="58" t="s">
        <v>52</v>
      </c>
      <c r="D360" s="58"/>
      <c r="E360" s="58"/>
      <c r="F360" s="58"/>
      <c r="G360" s="58" t="s">
        <v>74</v>
      </c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</row>
    <row r="361" spans="1:21" ht="14.4">
      <c r="A361" s="58" t="s">
        <v>134</v>
      </c>
      <c r="B361" s="58" t="s">
        <v>96</v>
      </c>
      <c r="C361" s="58" t="s">
        <v>62</v>
      </c>
      <c r="D361" s="63"/>
      <c r="E361" s="63"/>
      <c r="F361" s="64"/>
      <c r="G361" s="58" t="s">
        <v>74</v>
      </c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</row>
    <row r="362" spans="1:21" ht="14.4">
      <c r="A362" s="58" t="s">
        <v>134</v>
      </c>
      <c r="B362" s="58" t="s">
        <v>96</v>
      </c>
      <c r="C362" s="58" t="s">
        <v>62</v>
      </c>
      <c r="D362" s="58"/>
      <c r="E362" s="58"/>
      <c r="F362" s="58"/>
      <c r="G362" s="58" t="s">
        <v>74</v>
      </c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</row>
    <row r="363" spans="1:21" ht="14.4">
      <c r="A363" s="58" t="s">
        <v>134</v>
      </c>
      <c r="B363" s="60" t="s">
        <v>80</v>
      </c>
      <c r="C363" s="58" t="s">
        <v>54</v>
      </c>
      <c r="D363" s="58"/>
      <c r="E363" s="58"/>
      <c r="F363" s="58"/>
      <c r="G363" s="58" t="s">
        <v>74</v>
      </c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</row>
    <row r="364" spans="1:21" ht="14.4">
      <c r="A364" s="58" t="s">
        <v>134</v>
      </c>
      <c r="B364" s="58" t="s">
        <v>145</v>
      </c>
      <c r="C364" s="58" t="s">
        <v>54</v>
      </c>
      <c r="D364" s="58"/>
      <c r="E364" s="58"/>
      <c r="F364" s="58"/>
      <c r="G364" s="58" t="s">
        <v>74</v>
      </c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</row>
    <row r="365" spans="1:21" ht="14.4">
      <c r="A365" s="58" t="s">
        <v>134</v>
      </c>
      <c r="B365" s="58" t="s">
        <v>113</v>
      </c>
      <c r="C365" s="58" t="s">
        <v>60</v>
      </c>
      <c r="D365" s="63"/>
      <c r="E365" s="63"/>
      <c r="F365" s="64"/>
      <c r="G365" s="58" t="s">
        <v>74</v>
      </c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</row>
    <row r="366" spans="1:21" ht="14.4">
      <c r="A366" s="58" t="s">
        <v>134</v>
      </c>
      <c r="B366" s="58" t="s">
        <v>92</v>
      </c>
      <c r="C366" s="58" t="s">
        <v>60</v>
      </c>
      <c r="D366" s="63"/>
      <c r="E366" s="63"/>
      <c r="F366" s="64"/>
      <c r="G366" s="58" t="s">
        <v>74</v>
      </c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</row>
    <row r="367" spans="1:21" ht="14.4">
      <c r="A367" s="58" t="s">
        <v>135</v>
      </c>
      <c r="B367" s="58" t="s">
        <v>101</v>
      </c>
      <c r="C367" s="58" t="s">
        <v>54</v>
      </c>
      <c r="D367" s="58"/>
      <c r="E367" s="58"/>
      <c r="F367" s="58"/>
      <c r="G367" s="58" t="s">
        <v>74</v>
      </c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</row>
    <row r="368" spans="1:21" ht="14.4">
      <c r="A368" s="58" t="s">
        <v>134</v>
      </c>
      <c r="B368" s="58" t="s">
        <v>98</v>
      </c>
      <c r="C368" s="58" t="s">
        <v>52</v>
      </c>
      <c r="D368" s="58"/>
      <c r="E368" s="58"/>
      <c r="F368" s="58"/>
      <c r="G368" s="58" t="s">
        <v>74</v>
      </c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</row>
    <row r="369" spans="1:21" ht="14.4">
      <c r="A369" s="58" t="s">
        <v>134</v>
      </c>
      <c r="B369" s="58" t="s">
        <v>116</v>
      </c>
      <c r="C369" s="58" t="s">
        <v>58</v>
      </c>
      <c r="D369" s="63"/>
      <c r="E369" s="63"/>
      <c r="F369" s="64"/>
      <c r="G369" s="58" t="s">
        <v>74</v>
      </c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</row>
    <row r="370" spans="1:21" ht="14.4">
      <c r="A370" s="58" t="s">
        <v>134</v>
      </c>
      <c r="B370" s="58" t="s">
        <v>101</v>
      </c>
      <c r="C370" s="58" t="s">
        <v>54</v>
      </c>
      <c r="D370" s="58"/>
      <c r="E370" s="58"/>
      <c r="F370" s="58"/>
      <c r="G370" s="58" t="s">
        <v>74</v>
      </c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</row>
    <row r="371" spans="1:21" ht="14.4">
      <c r="A371" s="58" t="s">
        <v>135</v>
      </c>
      <c r="B371" s="58" t="s">
        <v>85</v>
      </c>
      <c r="C371" s="60" t="s">
        <v>58</v>
      </c>
      <c r="D371" s="58"/>
      <c r="E371" s="58"/>
      <c r="F371" s="58"/>
      <c r="G371" s="58" t="s">
        <v>74</v>
      </c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</row>
    <row r="372" spans="1:21" ht="14.4">
      <c r="A372" s="58" t="s">
        <v>134</v>
      </c>
      <c r="B372" s="58" t="s">
        <v>85</v>
      </c>
      <c r="C372" s="58" t="s">
        <v>58</v>
      </c>
      <c r="D372" s="63"/>
      <c r="E372" s="63"/>
      <c r="F372" s="64"/>
      <c r="G372" s="58" t="s">
        <v>74</v>
      </c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</row>
    <row r="373" spans="1:21" ht="14.4">
      <c r="A373" s="58" t="s">
        <v>135</v>
      </c>
      <c r="B373" s="58" t="s">
        <v>85</v>
      </c>
      <c r="C373" s="60" t="s">
        <v>58</v>
      </c>
      <c r="D373" s="58"/>
      <c r="E373" s="58"/>
      <c r="F373" s="58"/>
      <c r="G373" s="58" t="s">
        <v>74</v>
      </c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</row>
    <row r="374" spans="1:21" ht="14.4">
      <c r="A374" s="58" t="s">
        <v>134</v>
      </c>
      <c r="B374" s="58" t="s">
        <v>110</v>
      </c>
      <c r="C374" s="58" t="s">
        <v>62</v>
      </c>
      <c r="D374" s="63"/>
      <c r="E374" s="63"/>
      <c r="F374" s="64"/>
      <c r="G374" s="58" t="s">
        <v>74</v>
      </c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</row>
    <row r="375" spans="1:21" ht="14.4">
      <c r="A375" s="58" t="s">
        <v>134</v>
      </c>
      <c r="B375" s="58" t="s">
        <v>113</v>
      </c>
      <c r="C375" s="58" t="s">
        <v>60</v>
      </c>
      <c r="D375" s="58"/>
      <c r="E375" s="58"/>
      <c r="F375" s="58"/>
      <c r="G375" s="58" t="s">
        <v>74</v>
      </c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</row>
    <row r="376" spans="1:21" ht="14.4">
      <c r="A376" s="58" t="s">
        <v>135</v>
      </c>
      <c r="B376" s="58" t="s">
        <v>116</v>
      </c>
      <c r="C376" s="60" t="s">
        <v>58</v>
      </c>
      <c r="D376" s="63"/>
      <c r="E376" s="63"/>
      <c r="F376" s="64"/>
      <c r="G376" s="58" t="s">
        <v>74</v>
      </c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</row>
    <row r="377" spans="1:21" ht="14.4">
      <c r="A377" s="58" t="s">
        <v>134</v>
      </c>
      <c r="B377" s="58" t="s">
        <v>90</v>
      </c>
      <c r="C377" s="58" t="s">
        <v>54</v>
      </c>
      <c r="D377" s="63"/>
      <c r="E377" s="63"/>
      <c r="F377" s="64"/>
      <c r="G377" s="58" t="s">
        <v>74</v>
      </c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</row>
    <row r="378" spans="1:21" ht="14.4">
      <c r="A378" s="58" t="s">
        <v>134</v>
      </c>
      <c r="B378" s="58" t="s">
        <v>88</v>
      </c>
      <c r="C378" s="58" t="s">
        <v>52</v>
      </c>
      <c r="D378" s="63"/>
      <c r="E378" s="63"/>
      <c r="F378" s="64"/>
      <c r="G378" s="58" t="s">
        <v>74</v>
      </c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</row>
    <row r="379" spans="1:21" ht="14.4">
      <c r="A379" s="58" t="s">
        <v>134</v>
      </c>
      <c r="B379" s="60" t="s">
        <v>83</v>
      </c>
      <c r="C379" s="58" t="s">
        <v>54</v>
      </c>
      <c r="D379" s="58"/>
      <c r="E379" s="58"/>
      <c r="F379" s="58"/>
      <c r="G379" s="58" t="s">
        <v>74</v>
      </c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</row>
    <row r="380" spans="1:21" ht="14.4">
      <c r="A380" s="58" t="s">
        <v>135</v>
      </c>
      <c r="B380" s="58" t="s">
        <v>110</v>
      </c>
      <c r="C380" s="58" t="s">
        <v>62</v>
      </c>
      <c r="D380" s="58"/>
      <c r="E380" s="58"/>
      <c r="F380" s="58"/>
      <c r="G380" s="58" t="s">
        <v>74</v>
      </c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</row>
    <row r="381" spans="1:21" ht="14.4">
      <c r="A381" s="58" t="s">
        <v>135</v>
      </c>
      <c r="B381" s="60" t="s">
        <v>90</v>
      </c>
      <c r="C381" s="58" t="s">
        <v>54</v>
      </c>
      <c r="D381" s="58"/>
      <c r="E381" s="58"/>
      <c r="F381" s="58"/>
      <c r="G381" s="58" t="s">
        <v>74</v>
      </c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</row>
    <row r="382" spans="1:21" ht="14.4">
      <c r="A382" s="58" t="s">
        <v>135</v>
      </c>
      <c r="B382" s="58" t="s">
        <v>87</v>
      </c>
      <c r="C382" s="58" t="s">
        <v>52</v>
      </c>
      <c r="D382" s="58"/>
      <c r="E382" s="58"/>
      <c r="F382" s="58"/>
      <c r="G382" s="58" t="s">
        <v>74</v>
      </c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</row>
    <row r="383" spans="1:21" ht="14.4">
      <c r="A383" s="58" t="s">
        <v>134</v>
      </c>
      <c r="B383" s="58" t="s">
        <v>96</v>
      </c>
      <c r="C383" s="58" t="s">
        <v>62</v>
      </c>
      <c r="D383" s="58"/>
      <c r="E383" s="58"/>
      <c r="F383" s="58"/>
      <c r="G383" s="58" t="s">
        <v>74</v>
      </c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</row>
    <row r="384" spans="1:21" ht="14.4">
      <c r="A384" s="58" t="s">
        <v>134</v>
      </c>
      <c r="B384" s="58" t="s">
        <v>88</v>
      </c>
      <c r="C384" s="58" t="s">
        <v>52</v>
      </c>
      <c r="D384" s="58"/>
      <c r="E384" s="58"/>
      <c r="F384" s="58"/>
      <c r="G384" s="58" t="s">
        <v>74</v>
      </c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</row>
    <row r="385" spans="1:21" ht="14.4">
      <c r="A385" s="58" t="s">
        <v>135</v>
      </c>
      <c r="B385" s="58" t="s">
        <v>79</v>
      </c>
      <c r="C385" s="58" t="s">
        <v>56</v>
      </c>
      <c r="D385" s="58"/>
      <c r="E385" s="58"/>
      <c r="F385" s="58"/>
      <c r="G385" s="58" t="s">
        <v>74</v>
      </c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</row>
    <row r="386" spans="1:21" ht="14.4">
      <c r="A386" s="58" t="s">
        <v>134</v>
      </c>
      <c r="B386" s="58" t="s">
        <v>115</v>
      </c>
      <c r="C386" s="58" t="s">
        <v>60</v>
      </c>
      <c r="D386" s="58"/>
      <c r="E386" s="58"/>
      <c r="F386" s="58"/>
      <c r="G386" s="58" t="s">
        <v>74</v>
      </c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</row>
    <row r="387" spans="1:21" ht="14.4">
      <c r="A387" s="58" t="s">
        <v>134</v>
      </c>
      <c r="B387" s="58" t="s">
        <v>79</v>
      </c>
      <c r="C387" s="58" t="s">
        <v>56</v>
      </c>
      <c r="D387" s="63"/>
      <c r="E387" s="63"/>
      <c r="F387" s="64"/>
      <c r="G387" s="58" t="s">
        <v>74</v>
      </c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</row>
    <row r="388" spans="1:21" ht="14.4">
      <c r="A388" s="58" t="s">
        <v>135</v>
      </c>
      <c r="B388" s="60" t="s">
        <v>103</v>
      </c>
      <c r="C388" s="58" t="s">
        <v>54</v>
      </c>
      <c r="D388" s="63"/>
      <c r="E388" s="63"/>
      <c r="F388" s="64"/>
      <c r="G388" s="58" t="s">
        <v>74</v>
      </c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</row>
    <row r="389" spans="1:21" ht="14.4">
      <c r="A389" s="58" t="s">
        <v>134</v>
      </c>
      <c r="B389" s="58" t="s">
        <v>110</v>
      </c>
      <c r="C389" s="58" t="s">
        <v>62</v>
      </c>
      <c r="D389" s="58"/>
      <c r="E389" s="58"/>
      <c r="F389" s="58"/>
      <c r="G389" s="58" t="s">
        <v>74</v>
      </c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</row>
    <row r="390" spans="1:21" ht="14.4">
      <c r="A390" s="58" t="s">
        <v>134</v>
      </c>
      <c r="B390" s="60" t="s">
        <v>97</v>
      </c>
      <c r="C390" s="58" t="s">
        <v>56</v>
      </c>
      <c r="D390" s="63"/>
      <c r="E390" s="63"/>
      <c r="F390" s="64"/>
      <c r="G390" s="58" t="s">
        <v>74</v>
      </c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</row>
    <row r="391" spans="1:21" ht="14.4">
      <c r="A391" s="58" t="s">
        <v>135</v>
      </c>
      <c r="B391" s="58" t="s">
        <v>113</v>
      </c>
      <c r="C391" s="58" t="s">
        <v>60</v>
      </c>
      <c r="D391" s="58"/>
      <c r="E391" s="58"/>
      <c r="F391" s="58"/>
      <c r="G391" s="58" t="s">
        <v>74</v>
      </c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</row>
    <row r="392" spans="1:21" ht="14.4">
      <c r="A392" s="58" t="s">
        <v>134</v>
      </c>
      <c r="B392" s="58" t="s">
        <v>90</v>
      </c>
      <c r="C392" s="58" t="s">
        <v>54</v>
      </c>
      <c r="D392" s="63"/>
      <c r="E392" s="63"/>
      <c r="F392" s="64"/>
      <c r="G392" s="58" t="s">
        <v>74</v>
      </c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</row>
    <row r="393" spans="1:21" ht="14.4">
      <c r="A393" s="58" t="s">
        <v>135</v>
      </c>
      <c r="B393" s="58" t="s">
        <v>111</v>
      </c>
      <c r="C393" s="58" t="s">
        <v>52</v>
      </c>
      <c r="D393" s="58"/>
      <c r="E393" s="58"/>
      <c r="F393" s="58"/>
      <c r="G393" s="58" t="s">
        <v>74</v>
      </c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</row>
    <row r="394" spans="1:21" ht="14.4">
      <c r="A394" s="58" t="s">
        <v>134</v>
      </c>
      <c r="B394" s="58" t="s">
        <v>111</v>
      </c>
      <c r="C394" s="58" t="s">
        <v>52</v>
      </c>
      <c r="D394" s="58"/>
      <c r="E394" s="58"/>
      <c r="F394" s="58"/>
      <c r="G394" s="58" t="s">
        <v>74</v>
      </c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</row>
    <row r="395" spans="1:21" ht="14.4">
      <c r="A395" s="58" t="s">
        <v>135</v>
      </c>
      <c r="B395" s="58" t="s">
        <v>82</v>
      </c>
      <c r="C395" s="58" t="s">
        <v>62</v>
      </c>
      <c r="D395" s="63"/>
      <c r="E395" s="63"/>
      <c r="F395" s="64"/>
      <c r="G395" s="58" t="s">
        <v>74</v>
      </c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</row>
    <row r="396" spans="1:21" ht="14.4">
      <c r="A396" s="58" t="s">
        <v>134</v>
      </c>
      <c r="B396" s="58" t="s">
        <v>91</v>
      </c>
      <c r="C396" s="58" t="s">
        <v>52</v>
      </c>
      <c r="D396" s="58"/>
      <c r="E396" s="58"/>
      <c r="F396" s="58"/>
      <c r="G396" s="58" t="s">
        <v>74</v>
      </c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</row>
    <row r="397" spans="1:21" ht="14.4">
      <c r="A397" s="58" t="s">
        <v>135</v>
      </c>
      <c r="B397" s="58" t="s">
        <v>101</v>
      </c>
      <c r="C397" s="58" t="s">
        <v>54</v>
      </c>
      <c r="D397" s="63"/>
      <c r="E397" s="63"/>
      <c r="F397" s="64"/>
      <c r="G397" s="58" t="s">
        <v>74</v>
      </c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</row>
    <row r="398" spans="1:21" ht="14.4">
      <c r="A398" s="58" t="s">
        <v>134</v>
      </c>
      <c r="B398" s="58" t="s">
        <v>90</v>
      </c>
      <c r="C398" s="58" t="s">
        <v>54</v>
      </c>
      <c r="D398" s="63"/>
      <c r="E398" s="63"/>
      <c r="F398" s="64"/>
      <c r="G398" s="58" t="s">
        <v>74</v>
      </c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</row>
    <row r="399" spans="1:21" ht="14.4">
      <c r="A399" s="58" t="s">
        <v>134</v>
      </c>
      <c r="B399" s="58" t="s">
        <v>77</v>
      </c>
      <c r="C399" s="58" t="s">
        <v>60</v>
      </c>
      <c r="D399" s="63"/>
      <c r="E399" s="63"/>
      <c r="F399" s="64"/>
      <c r="G399" s="58" t="s">
        <v>74</v>
      </c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</row>
    <row r="400" spans="1:21" ht="14.4">
      <c r="A400" s="58" t="s">
        <v>135</v>
      </c>
      <c r="B400" s="58" t="s">
        <v>97</v>
      </c>
      <c r="C400" s="58" t="s">
        <v>56</v>
      </c>
      <c r="D400" s="63"/>
      <c r="E400" s="63"/>
      <c r="F400" s="64"/>
      <c r="G400" s="58" t="s">
        <v>74</v>
      </c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</row>
    <row r="401" spans="1:21" ht="14.4">
      <c r="A401" s="58" t="s">
        <v>135</v>
      </c>
      <c r="B401" s="58" t="s">
        <v>112</v>
      </c>
      <c r="C401" s="58" t="s">
        <v>52</v>
      </c>
      <c r="D401" s="63"/>
      <c r="E401" s="63"/>
      <c r="F401" s="64"/>
      <c r="G401" s="58" t="s">
        <v>74</v>
      </c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</row>
    <row r="402" spans="1:21" ht="14.4">
      <c r="A402" s="58" t="s">
        <v>134</v>
      </c>
      <c r="B402" s="58" t="s">
        <v>145</v>
      </c>
      <c r="C402" s="58" t="s">
        <v>54</v>
      </c>
      <c r="D402" s="63"/>
      <c r="E402" s="63"/>
      <c r="F402" s="64"/>
      <c r="G402" s="58" t="s">
        <v>74</v>
      </c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</row>
    <row r="403" spans="1:21" ht="14.4">
      <c r="A403" s="58" t="s">
        <v>135</v>
      </c>
      <c r="B403" s="58" t="s">
        <v>110</v>
      </c>
      <c r="C403" s="58" t="s">
        <v>62</v>
      </c>
      <c r="D403" s="63"/>
      <c r="E403" s="63"/>
      <c r="F403" s="64"/>
      <c r="G403" s="58" t="s">
        <v>74</v>
      </c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</row>
    <row r="404" spans="1:21" ht="14.4">
      <c r="A404" s="58" t="s">
        <v>135</v>
      </c>
      <c r="B404" s="58" t="s">
        <v>110</v>
      </c>
      <c r="C404" s="58" t="s">
        <v>62</v>
      </c>
      <c r="D404" s="58"/>
      <c r="E404" s="58"/>
      <c r="F404" s="58"/>
      <c r="G404" s="58" t="s">
        <v>74</v>
      </c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</row>
    <row r="405" spans="1:21" ht="14.4">
      <c r="A405" s="58" t="s">
        <v>134</v>
      </c>
      <c r="B405" s="58" t="s">
        <v>101</v>
      </c>
      <c r="C405" s="58" t="s">
        <v>54</v>
      </c>
      <c r="D405" s="63"/>
      <c r="E405" s="63"/>
      <c r="F405" s="64"/>
      <c r="G405" s="58" t="s">
        <v>74</v>
      </c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</row>
    <row r="406" spans="1:21" ht="14.4">
      <c r="A406" s="58" t="s">
        <v>134</v>
      </c>
      <c r="B406" s="58" t="s">
        <v>90</v>
      </c>
      <c r="C406" s="58" t="s">
        <v>54</v>
      </c>
      <c r="D406" s="63"/>
      <c r="E406" s="63"/>
      <c r="F406" s="64"/>
      <c r="G406" s="58" t="s">
        <v>74</v>
      </c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</row>
    <row r="407" spans="1:21" ht="14.4">
      <c r="A407" s="58" t="s">
        <v>134</v>
      </c>
      <c r="B407" s="58" t="s">
        <v>101</v>
      </c>
      <c r="C407" s="58" t="s">
        <v>54</v>
      </c>
      <c r="D407" s="63"/>
      <c r="E407" s="63"/>
      <c r="F407" s="64"/>
      <c r="G407" s="58" t="s">
        <v>74</v>
      </c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</row>
    <row r="408" spans="1:21" ht="14.4">
      <c r="A408" s="58" t="s">
        <v>134</v>
      </c>
      <c r="B408" s="58" t="s">
        <v>101</v>
      </c>
      <c r="C408" s="58" t="s">
        <v>54</v>
      </c>
      <c r="D408" s="58"/>
      <c r="E408" s="58"/>
      <c r="F408" s="58"/>
      <c r="G408" s="58" t="s">
        <v>74</v>
      </c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</row>
    <row r="409" spans="1:21" ht="14.4">
      <c r="A409" s="58" t="s">
        <v>134</v>
      </c>
      <c r="B409" s="58" t="s">
        <v>77</v>
      </c>
      <c r="C409" s="58" t="s">
        <v>60</v>
      </c>
      <c r="D409" s="58"/>
      <c r="E409" s="58"/>
      <c r="F409" s="58"/>
      <c r="G409" s="58" t="s">
        <v>74</v>
      </c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</row>
    <row r="410" spans="1:21" ht="14.4">
      <c r="A410" s="58" t="s">
        <v>134</v>
      </c>
      <c r="B410" s="58" t="s">
        <v>81</v>
      </c>
      <c r="C410" s="58" t="s">
        <v>60</v>
      </c>
      <c r="D410" s="58"/>
      <c r="E410" s="58"/>
      <c r="F410" s="58"/>
      <c r="G410" s="58" t="s">
        <v>74</v>
      </c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</row>
    <row r="411" spans="1:21" ht="14.4">
      <c r="A411" s="58" t="s">
        <v>134</v>
      </c>
      <c r="B411" s="58" t="s">
        <v>77</v>
      </c>
      <c r="C411" s="58" t="s">
        <v>60</v>
      </c>
      <c r="D411" s="58"/>
      <c r="E411" s="58"/>
      <c r="F411" s="58"/>
      <c r="G411" s="58" t="s">
        <v>74</v>
      </c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</row>
    <row r="412" spans="1:21" ht="14.4">
      <c r="A412" s="58" t="s">
        <v>134</v>
      </c>
      <c r="B412" s="58" t="s">
        <v>93</v>
      </c>
      <c r="C412" s="58" t="s">
        <v>58</v>
      </c>
      <c r="D412" s="63"/>
      <c r="E412" s="63"/>
      <c r="F412" s="64"/>
      <c r="G412" s="58" t="s">
        <v>74</v>
      </c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</row>
    <row r="413" spans="1:21" ht="14.4">
      <c r="A413" s="58" t="s">
        <v>134</v>
      </c>
      <c r="B413" s="58" t="s">
        <v>101</v>
      </c>
      <c r="C413" s="58" t="s">
        <v>54</v>
      </c>
      <c r="D413" s="63"/>
      <c r="E413" s="63"/>
      <c r="F413" s="64"/>
      <c r="G413" s="58" t="s">
        <v>74</v>
      </c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</row>
    <row r="414" spans="1:21" ht="14.4">
      <c r="A414" s="58" t="s">
        <v>135</v>
      </c>
      <c r="B414" s="58" t="s">
        <v>97</v>
      </c>
      <c r="C414" s="58" t="s">
        <v>56</v>
      </c>
      <c r="D414" s="58"/>
      <c r="E414" s="58"/>
      <c r="F414" s="58"/>
      <c r="G414" s="58" t="s">
        <v>74</v>
      </c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</row>
    <row r="415" spans="1:21" ht="14.4">
      <c r="A415" s="58" t="s">
        <v>134</v>
      </c>
      <c r="B415" s="58" t="s">
        <v>115</v>
      </c>
      <c r="C415" s="58" t="s">
        <v>60</v>
      </c>
      <c r="D415" s="63"/>
      <c r="E415" s="63"/>
      <c r="F415" s="64"/>
      <c r="G415" s="58" t="s">
        <v>74</v>
      </c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</row>
    <row r="416" spans="1:21" ht="14.4">
      <c r="A416" s="58" t="s">
        <v>135</v>
      </c>
      <c r="B416" s="58" t="s">
        <v>97</v>
      </c>
      <c r="C416" s="58" t="s">
        <v>56</v>
      </c>
      <c r="D416" s="63"/>
      <c r="E416" s="63"/>
      <c r="F416" s="64"/>
      <c r="G416" s="58" t="s">
        <v>74</v>
      </c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</row>
    <row r="417" spans="1:21" ht="14.4">
      <c r="A417" s="58" t="s">
        <v>135</v>
      </c>
      <c r="B417" s="58" t="s">
        <v>81</v>
      </c>
      <c r="C417" s="58" t="s">
        <v>60</v>
      </c>
      <c r="D417" s="58"/>
      <c r="E417" s="58"/>
      <c r="F417" s="58"/>
      <c r="G417" s="58" t="s">
        <v>74</v>
      </c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</row>
    <row r="418" spans="1:21" ht="14.4">
      <c r="A418" s="58" t="s">
        <v>134</v>
      </c>
      <c r="B418" s="58" t="s">
        <v>97</v>
      </c>
      <c r="C418" s="58" t="s">
        <v>56</v>
      </c>
      <c r="D418" s="58"/>
      <c r="E418" s="58"/>
      <c r="F418" s="58"/>
      <c r="G418" s="58" t="s">
        <v>74</v>
      </c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</row>
    <row r="419" spans="1:21" ht="14.4">
      <c r="A419" s="58" t="s">
        <v>134</v>
      </c>
      <c r="B419" s="58" t="s">
        <v>97</v>
      </c>
      <c r="C419" s="58" t="s">
        <v>56</v>
      </c>
      <c r="D419" s="58"/>
      <c r="E419" s="58"/>
      <c r="F419" s="58"/>
      <c r="G419" s="58" t="s">
        <v>74</v>
      </c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</row>
    <row r="420" spans="1:21" ht="14.4">
      <c r="A420" s="58" t="s">
        <v>135</v>
      </c>
      <c r="B420" s="60" t="s">
        <v>121</v>
      </c>
      <c r="C420" s="60" t="s">
        <v>54</v>
      </c>
      <c r="D420" s="58"/>
      <c r="E420" s="58"/>
      <c r="F420" s="58"/>
      <c r="G420" s="58" t="s">
        <v>74</v>
      </c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</row>
    <row r="421" spans="1:21" ht="14.4">
      <c r="A421" s="58" t="s">
        <v>134</v>
      </c>
      <c r="B421" s="58" t="s">
        <v>81</v>
      </c>
      <c r="C421" s="58" t="s">
        <v>60</v>
      </c>
      <c r="D421" s="58"/>
      <c r="E421" s="58"/>
      <c r="F421" s="58"/>
      <c r="G421" s="58" t="s">
        <v>74</v>
      </c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</row>
    <row r="422" spans="1:21" ht="14.4">
      <c r="A422" s="58" t="s">
        <v>135</v>
      </c>
      <c r="B422" s="58" t="s">
        <v>97</v>
      </c>
      <c r="C422" s="58" t="s">
        <v>56</v>
      </c>
      <c r="D422" s="58"/>
      <c r="E422" s="58"/>
      <c r="F422" s="58"/>
      <c r="G422" s="58" t="s">
        <v>74</v>
      </c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</row>
    <row r="423" spans="1:21" ht="14.4">
      <c r="A423" s="58" t="s">
        <v>134</v>
      </c>
      <c r="B423" s="58" t="s">
        <v>97</v>
      </c>
      <c r="C423" s="58" t="s">
        <v>56</v>
      </c>
      <c r="D423" s="58"/>
      <c r="E423" s="58"/>
      <c r="F423" s="58"/>
      <c r="G423" s="60" t="s">
        <v>137</v>
      </c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</row>
    <row r="424" spans="1:21" ht="14.4">
      <c r="A424" s="58" t="s">
        <v>135</v>
      </c>
      <c r="B424" s="58" t="s">
        <v>97</v>
      </c>
      <c r="C424" s="58" t="s">
        <v>56</v>
      </c>
      <c r="D424" s="58"/>
      <c r="E424" s="58"/>
      <c r="F424" s="58"/>
      <c r="G424" s="58" t="s">
        <v>74</v>
      </c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</row>
    <row r="425" spans="1:21" ht="14.4">
      <c r="A425" s="58" t="s">
        <v>134</v>
      </c>
      <c r="B425" s="58" t="s">
        <v>110</v>
      </c>
      <c r="C425" s="58" t="s">
        <v>62</v>
      </c>
      <c r="D425" s="58"/>
      <c r="E425" s="58"/>
      <c r="F425" s="58"/>
      <c r="G425" s="58" t="s">
        <v>74</v>
      </c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</row>
    <row r="426" spans="1:21" ht="14.4">
      <c r="A426" s="58" t="s">
        <v>134</v>
      </c>
      <c r="B426" s="58" t="s">
        <v>120</v>
      </c>
      <c r="C426" s="58" t="s">
        <v>54</v>
      </c>
      <c r="D426" s="58" t="s">
        <v>74</v>
      </c>
      <c r="E426" s="58"/>
      <c r="F426" s="58"/>
      <c r="G426" s="58" t="s">
        <v>74</v>
      </c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</row>
    <row r="427" spans="1:21" ht="14.4">
      <c r="A427" s="58" t="s">
        <v>134</v>
      </c>
      <c r="B427" s="58" t="s">
        <v>120</v>
      </c>
      <c r="C427" s="58" t="s">
        <v>54</v>
      </c>
      <c r="D427" s="58" t="s">
        <v>74</v>
      </c>
      <c r="E427" s="58"/>
      <c r="F427" s="58"/>
      <c r="G427" s="58" t="s">
        <v>74</v>
      </c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</row>
    <row r="428" spans="1:21" ht="14.4">
      <c r="A428" s="58" t="s">
        <v>135</v>
      </c>
      <c r="B428" s="58" t="s">
        <v>81</v>
      </c>
      <c r="C428" s="58" t="s">
        <v>60</v>
      </c>
      <c r="D428" s="58"/>
      <c r="E428" s="58"/>
      <c r="F428" s="58"/>
      <c r="G428" s="58" t="s">
        <v>74</v>
      </c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</row>
    <row r="429" spans="1:21" ht="14.4">
      <c r="A429" s="58" t="s">
        <v>135</v>
      </c>
      <c r="B429" s="58" t="s">
        <v>81</v>
      </c>
      <c r="C429" s="58" t="s">
        <v>60</v>
      </c>
      <c r="D429" s="58"/>
      <c r="E429" s="58"/>
      <c r="F429" s="58"/>
      <c r="G429" s="58" t="s">
        <v>74</v>
      </c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</row>
    <row r="430" spans="1:21" ht="14.4">
      <c r="A430" s="58" t="s">
        <v>135</v>
      </c>
      <c r="B430" s="58" t="s">
        <v>105</v>
      </c>
      <c r="C430" s="58" t="s">
        <v>62</v>
      </c>
      <c r="D430" s="58"/>
      <c r="E430" s="58"/>
      <c r="F430" s="58"/>
      <c r="G430" s="58" t="s">
        <v>74</v>
      </c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</row>
    <row r="431" spans="1:21" ht="14.4">
      <c r="A431" s="58" t="s">
        <v>134</v>
      </c>
      <c r="B431" s="58" t="s">
        <v>145</v>
      </c>
      <c r="C431" s="58" t="s">
        <v>54</v>
      </c>
      <c r="D431" s="63"/>
      <c r="E431" s="63"/>
      <c r="F431" s="64"/>
      <c r="G431" s="58" t="s">
        <v>74</v>
      </c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</row>
    <row r="432" spans="1:21" ht="14.4">
      <c r="A432" s="58" t="s">
        <v>135</v>
      </c>
      <c r="B432" s="58" t="s">
        <v>110</v>
      </c>
      <c r="C432" s="58" t="s">
        <v>62</v>
      </c>
      <c r="D432" s="63"/>
      <c r="E432" s="63"/>
      <c r="F432" s="64"/>
      <c r="G432" s="58" t="s">
        <v>74</v>
      </c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</row>
    <row r="433" spans="1:21" ht="14.4">
      <c r="A433" s="58" t="s">
        <v>135</v>
      </c>
      <c r="B433" s="60" t="s">
        <v>95</v>
      </c>
      <c r="C433" s="58" t="s">
        <v>56</v>
      </c>
      <c r="D433" s="58"/>
      <c r="E433" s="58"/>
      <c r="F433" s="58"/>
      <c r="G433" s="58" t="s">
        <v>74</v>
      </c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</row>
    <row r="434" spans="1:21" ht="14.4">
      <c r="A434" s="58" t="s">
        <v>134</v>
      </c>
      <c r="B434" s="58" t="s">
        <v>90</v>
      </c>
      <c r="C434" s="58" t="s">
        <v>54</v>
      </c>
      <c r="D434" s="63"/>
      <c r="E434" s="63"/>
      <c r="F434" s="64"/>
      <c r="G434" s="58" t="s">
        <v>74</v>
      </c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</row>
    <row r="435" spans="1:21" ht="14.4">
      <c r="A435" s="58" t="s">
        <v>135</v>
      </c>
      <c r="B435" s="60" t="s">
        <v>140</v>
      </c>
      <c r="C435" s="58" t="s">
        <v>54</v>
      </c>
      <c r="D435" s="63"/>
      <c r="E435" s="63"/>
      <c r="F435" s="64"/>
      <c r="G435" s="58" t="s">
        <v>74</v>
      </c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</row>
    <row r="436" spans="1:21" ht="14.4">
      <c r="A436" s="58" t="s">
        <v>135</v>
      </c>
      <c r="B436" s="58" t="s">
        <v>101</v>
      </c>
      <c r="C436" s="58" t="s">
        <v>54</v>
      </c>
      <c r="D436" s="58"/>
      <c r="E436" s="58"/>
      <c r="F436" s="58"/>
      <c r="G436" s="58" t="s">
        <v>74</v>
      </c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</row>
    <row r="437" spans="1:21" ht="14.4">
      <c r="A437" s="58" t="s">
        <v>135</v>
      </c>
      <c r="B437" s="58" t="s">
        <v>110</v>
      </c>
      <c r="C437" s="58" t="s">
        <v>62</v>
      </c>
      <c r="D437" s="58"/>
      <c r="E437" s="58"/>
      <c r="F437" s="58"/>
      <c r="G437" s="58" t="s">
        <v>74</v>
      </c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</row>
    <row r="438" spans="1:21" ht="14.4">
      <c r="A438" s="58" t="s">
        <v>134</v>
      </c>
      <c r="B438" s="58" t="s">
        <v>100</v>
      </c>
      <c r="C438" s="58" t="s">
        <v>52</v>
      </c>
      <c r="D438" s="63"/>
      <c r="E438" s="63"/>
      <c r="F438" s="64"/>
      <c r="G438" s="58" t="s">
        <v>74</v>
      </c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</row>
    <row r="439" spans="1:21" ht="14.4">
      <c r="A439" s="58" t="s">
        <v>135</v>
      </c>
      <c r="B439" s="58" t="s">
        <v>101</v>
      </c>
      <c r="C439" s="58" t="s">
        <v>54</v>
      </c>
      <c r="D439" s="58"/>
      <c r="E439" s="58"/>
      <c r="F439" s="58"/>
      <c r="G439" s="58" t="s">
        <v>74</v>
      </c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</row>
    <row r="440" spans="1:21" ht="14.4">
      <c r="A440" s="58" t="s">
        <v>135</v>
      </c>
      <c r="B440" s="58" t="s">
        <v>91</v>
      </c>
      <c r="C440" s="58" t="s">
        <v>52</v>
      </c>
      <c r="D440" s="58"/>
      <c r="E440" s="58"/>
      <c r="F440" s="58"/>
      <c r="G440" s="58" t="s">
        <v>74</v>
      </c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</row>
    <row r="441" spans="1:21" ht="14.4">
      <c r="A441" s="58" t="s">
        <v>134</v>
      </c>
      <c r="B441" s="58" t="s">
        <v>92</v>
      </c>
      <c r="C441" s="58" t="s">
        <v>60</v>
      </c>
      <c r="D441" s="63"/>
      <c r="E441" s="63"/>
      <c r="F441" s="64"/>
      <c r="G441" s="58" t="s">
        <v>74</v>
      </c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</row>
    <row r="442" spans="1:21" ht="14.4">
      <c r="A442" s="58" t="s">
        <v>135</v>
      </c>
      <c r="B442" s="58" t="s">
        <v>101</v>
      </c>
      <c r="C442" s="58" t="s">
        <v>54</v>
      </c>
      <c r="D442" s="58"/>
      <c r="E442" s="58"/>
      <c r="F442" s="58"/>
      <c r="G442" s="58" t="s">
        <v>74</v>
      </c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</row>
    <row r="443" spans="1:21" ht="14.4">
      <c r="A443" s="58" t="s">
        <v>135</v>
      </c>
      <c r="B443" s="58" t="s">
        <v>100</v>
      </c>
      <c r="C443" s="58" t="s">
        <v>52</v>
      </c>
      <c r="D443" s="63"/>
      <c r="E443" s="63"/>
      <c r="F443" s="64"/>
      <c r="G443" s="58" t="s">
        <v>74</v>
      </c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</row>
    <row r="444" spans="1:21" ht="14.4">
      <c r="A444" s="58" t="s">
        <v>134</v>
      </c>
      <c r="B444" s="58" t="s">
        <v>113</v>
      </c>
      <c r="C444" s="58" t="s">
        <v>60</v>
      </c>
      <c r="D444" s="63"/>
      <c r="E444" s="63"/>
      <c r="F444" s="64"/>
      <c r="G444" s="58" t="s">
        <v>74</v>
      </c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</row>
    <row r="445" spans="1:21" ht="14.4">
      <c r="A445" s="58" t="s">
        <v>135</v>
      </c>
      <c r="B445" s="58" t="s">
        <v>87</v>
      </c>
      <c r="C445" s="58" t="s">
        <v>52</v>
      </c>
      <c r="D445" s="58"/>
      <c r="E445" s="58"/>
      <c r="F445" s="58"/>
      <c r="G445" s="58" t="s">
        <v>74</v>
      </c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</row>
    <row r="446" spans="1:21" ht="14.4">
      <c r="A446" s="58" t="s">
        <v>135</v>
      </c>
      <c r="B446" s="58" t="s">
        <v>97</v>
      </c>
      <c r="C446" s="58" t="s">
        <v>56</v>
      </c>
      <c r="D446" s="58"/>
      <c r="E446" s="58"/>
      <c r="F446" s="58"/>
      <c r="G446" s="58" t="s">
        <v>74</v>
      </c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</row>
    <row r="447" spans="1:21" ht="14.4">
      <c r="A447" s="58" t="s">
        <v>134</v>
      </c>
      <c r="B447" s="58" t="s">
        <v>95</v>
      </c>
      <c r="C447" s="58" t="s">
        <v>56</v>
      </c>
      <c r="D447" s="58"/>
      <c r="E447" s="58"/>
      <c r="F447" s="58"/>
      <c r="G447" s="58" t="s">
        <v>74</v>
      </c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</row>
    <row r="448" spans="1:21" ht="14.4">
      <c r="A448" s="58" t="s">
        <v>135</v>
      </c>
      <c r="B448" s="60" t="s">
        <v>95</v>
      </c>
      <c r="C448" s="58" t="s">
        <v>56</v>
      </c>
      <c r="D448" s="58"/>
      <c r="E448" s="58"/>
      <c r="F448" s="58"/>
      <c r="G448" s="58" t="s">
        <v>74</v>
      </c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</row>
    <row r="449" spans="1:21" ht="14.4">
      <c r="A449" s="58" t="s">
        <v>135</v>
      </c>
      <c r="B449" s="58" t="s">
        <v>97</v>
      </c>
      <c r="C449" s="58" t="s">
        <v>56</v>
      </c>
      <c r="D449" s="58"/>
      <c r="E449" s="58"/>
      <c r="F449" s="58"/>
      <c r="G449" s="58" t="s">
        <v>74</v>
      </c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</row>
    <row r="450" spans="1:21" ht="14.4">
      <c r="A450" s="58" t="s">
        <v>135</v>
      </c>
      <c r="B450" s="58" t="s">
        <v>110</v>
      </c>
      <c r="C450" s="58" t="s">
        <v>62</v>
      </c>
      <c r="D450" s="58"/>
      <c r="E450" s="58"/>
      <c r="F450" s="58"/>
      <c r="G450" s="58" t="s">
        <v>74</v>
      </c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</row>
    <row r="451" spans="1:21" ht="14.4">
      <c r="A451" s="58" t="s">
        <v>134</v>
      </c>
      <c r="B451" s="58" t="s">
        <v>85</v>
      </c>
      <c r="C451" s="58" t="s">
        <v>58</v>
      </c>
      <c r="D451" s="58"/>
      <c r="E451" s="58"/>
      <c r="F451" s="58"/>
      <c r="G451" s="58" t="s">
        <v>74</v>
      </c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</row>
    <row r="452" spans="1:21" ht="14.4">
      <c r="A452" s="58" t="s">
        <v>134</v>
      </c>
      <c r="B452" s="60" t="s">
        <v>100</v>
      </c>
      <c r="C452" s="58" t="s">
        <v>52</v>
      </c>
      <c r="D452" s="63"/>
      <c r="E452" s="63"/>
      <c r="F452" s="64"/>
      <c r="G452" s="58" t="s">
        <v>74</v>
      </c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</row>
    <row r="453" spans="1:21" ht="14.4">
      <c r="A453" s="58" t="s">
        <v>135</v>
      </c>
      <c r="B453" s="58" t="s">
        <v>85</v>
      </c>
      <c r="C453" s="60" t="s">
        <v>58</v>
      </c>
      <c r="D453" s="63"/>
      <c r="E453" s="63"/>
      <c r="F453" s="64"/>
      <c r="G453" s="58" t="s">
        <v>74</v>
      </c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</row>
    <row r="454" spans="1:21" ht="14.4">
      <c r="A454" s="58" t="s">
        <v>135</v>
      </c>
      <c r="B454" s="58" t="s">
        <v>87</v>
      </c>
      <c r="C454" s="58" t="s">
        <v>52</v>
      </c>
      <c r="D454" s="58"/>
      <c r="E454" s="58"/>
      <c r="F454" s="58"/>
      <c r="G454" s="58" t="s">
        <v>74</v>
      </c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</row>
    <row r="455" spans="1:21" ht="14.4">
      <c r="A455" s="58" t="s">
        <v>135</v>
      </c>
      <c r="B455" s="58" t="s">
        <v>97</v>
      </c>
      <c r="C455" s="58" t="s">
        <v>56</v>
      </c>
      <c r="D455" s="58"/>
      <c r="E455" s="58"/>
      <c r="F455" s="58"/>
      <c r="G455" s="58" t="s">
        <v>74</v>
      </c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</row>
    <row r="456" spans="1:21" ht="14.4">
      <c r="A456" s="58" t="s">
        <v>135</v>
      </c>
      <c r="B456" s="58" t="s">
        <v>110</v>
      </c>
      <c r="C456" s="58" t="s">
        <v>62</v>
      </c>
      <c r="D456" s="58"/>
      <c r="E456" s="58"/>
      <c r="F456" s="58"/>
      <c r="G456" s="58" t="s">
        <v>74</v>
      </c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</row>
    <row r="457" spans="1:21" ht="14.4">
      <c r="A457" s="58" t="s">
        <v>135</v>
      </c>
      <c r="B457" s="58" t="s">
        <v>87</v>
      </c>
      <c r="C457" s="58" t="s">
        <v>52</v>
      </c>
      <c r="D457" s="58"/>
      <c r="E457" s="58"/>
      <c r="F457" s="58"/>
      <c r="G457" s="58" t="s">
        <v>74</v>
      </c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</row>
    <row r="458" spans="1:21" ht="14.4">
      <c r="A458" s="58" t="s">
        <v>134</v>
      </c>
      <c r="B458" s="58" t="s">
        <v>97</v>
      </c>
      <c r="C458" s="58" t="s">
        <v>56</v>
      </c>
      <c r="D458" s="63"/>
      <c r="E458" s="63"/>
      <c r="F458" s="64"/>
      <c r="G458" s="58" t="s">
        <v>74</v>
      </c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</row>
    <row r="459" spans="1:21" ht="14.4">
      <c r="A459" s="58" t="s">
        <v>135</v>
      </c>
      <c r="B459" s="58" t="s">
        <v>110</v>
      </c>
      <c r="C459" s="58" t="s">
        <v>62</v>
      </c>
      <c r="D459" s="58"/>
      <c r="E459" s="58"/>
      <c r="F459" s="58"/>
      <c r="G459" s="58" t="s">
        <v>74</v>
      </c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</row>
    <row r="460" spans="1:21" ht="14.4">
      <c r="A460" s="58" t="s">
        <v>135</v>
      </c>
      <c r="B460" s="58" t="s">
        <v>101</v>
      </c>
      <c r="C460" s="58" t="s">
        <v>54</v>
      </c>
      <c r="D460" s="63"/>
      <c r="E460" s="63"/>
      <c r="F460" s="64"/>
      <c r="G460" s="58" t="s">
        <v>74</v>
      </c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</row>
    <row r="461" spans="1:21" ht="14.4">
      <c r="A461" s="58" t="s">
        <v>135</v>
      </c>
      <c r="B461" s="58" t="s">
        <v>110</v>
      </c>
      <c r="C461" s="58" t="s">
        <v>62</v>
      </c>
      <c r="D461" s="63"/>
      <c r="E461" s="63"/>
      <c r="F461" s="64"/>
      <c r="G461" s="58" t="s">
        <v>74</v>
      </c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</row>
    <row r="462" spans="1:21" ht="14.4">
      <c r="A462" s="58" t="s">
        <v>135</v>
      </c>
      <c r="B462" s="58" t="s">
        <v>110</v>
      </c>
      <c r="C462" s="58" t="s">
        <v>62</v>
      </c>
      <c r="D462" s="58"/>
      <c r="E462" s="58"/>
      <c r="F462" s="58"/>
      <c r="G462" s="58" t="s">
        <v>74</v>
      </c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</row>
    <row r="463" spans="1:21" ht="14.4">
      <c r="A463" s="58" t="s">
        <v>135</v>
      </c>
      <c r="B463" s="58" t="s">
        <v>88</v>
      </c>
      <c r="C463" s="58" t="s">
        <v>52</v>
      </c>
      <c r="D463" s="58"/>
      <c r="E463" s="58"/>
      <c r="F463" s="58"/>
      <c r="G463" s="58" t="s">
        <v>74</v>
      </c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</row>
    <row r="464" spans="1:21" ht="14.4">
      <c r="A464" s="58" t="s">
        <v>134</v>
      </c>
      <c r="B464" s="58" t="s">
        <v>82</v>
      </c>
      <c r="C464" s="58" t="s">
        <v>62</v>
      </c>
      <c r="D464" s="58"/>
      <c r="E464" s="58"/>
      <c r="F464" s="58"/>
      <c r="G464" s="58" t="s">
        <v>74</v>
      </c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</row>
    <row r="465" spans="1:21" ht="14.4">
      <c r="A465" s="58" t="s">
        <v>135</v>
      </c>
      <c r="B465" s="58" t="s">
        <v>110</v>
      </c>
      <c r="C465" s="58" t="s">
        <v>62</v>
      </c>
      <c r="D465" s="63"/>
      <c r="E465" s="63"/>
      <c r="F465" s="64"/>
      <c r="G465" s="58" t="s">
        <v>74</v>
      </c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</row>
    <row r="466" spans="1:21" ht="14.4">
      <c r="A466" s="58" t="s">
        <v>134</v>
      </c>
      <c r="B466" s="58" t="s">
        <v>88</v>
      </c>
      <c r="C466" s="58" t="s">
        <v>52</v>
      </c>
      <c r="D466" s="58"/>
      <c r="E466" s="58"/>
      <c r="F466" s="58"/>
      <c r="G466" s="58" t="s">
        <v>74</v>
      </c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</row>
    <row r="467" spans="1:21" ht="14.4">
      <c r="A467" s="58" t="s">
        <v>135</v>
      </c>
      <c r="B467" s="58" t="s">
        <v>110</v>
      </c>
      <c r="C467" s="58" t="s">
        <v>62</v>
      </c>
      <c r="D467" s="63"/>
      <c r="E467" s="63"/>
      <c r="F467" s="64"/>
      <c r="G467" s="58" t="s">
        <v>74</v>
      </c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</row>
    <row r="468" spans="1:21" ht="14.4">
      <c r="A468" s="58" t="s">
        <v>135</v>
      </c>
      <c r="B468" s="58" t="s">
        <v>110</v>
      </c>
      <c r="C468" s="58" t="s">
        <v>62</v>
      </c>
      <c r="D468" s="58"/>
      <c r="E468" s="58"/>
      <c r="F468" s="58"/>
      <c r="G468" s="58" t="s">
        <v>74</v>
      </c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</row>
    <row r="469" spans="1:21" ht="14.4">
      <c r="A469" s="58" t="s">
        <v>135</v>
      </c>
      <c r="B469" s="58" t="s">
        <v>101</v>
      </c>
      <c r="C469" s="58" t="s">
        <v>54</v>
      </c>
      <c r="D469" s="58"/>
      <c r="E469" s="58"/>
      <c r="F469" s="58"/>
      <c r="G469" s="58" t="s">
        <v>74</v>
      </c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</row>
    <row r="470" spans="1:21" ht="14.4">
      <c r="A470" s="58" t="s">
        <v>134</v>
      </c>
      <c r="B470" s="60" t="s">
        <v>83</v>
      </c>
      <c r="C470" s="58" t="s">
        <v>54</v>
      </c>
      <c r="D470" s="63"/>
      <c r="E470" s="63"/>
      <c r="F470" s="64"/>
      <c r="G470" s="58" t="s">
        <v>74</v>
      </c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</row>
    <row r="471" spans="1:21" ht="14.4">
      <c r="A471" s="58" t="s">
        <v>134</v>
      </c>
      <c r="B471" s="58" t="s">
        <v>110</v>
      </c>
      <c r="C471" s="58" t="s">
        <v>62</v>
      </c>
      <c r="D471" s="63"/>
      <c r="E471" s="63"/>
      <c r="F471" s="64"/>
      <c r="G471" s="58" t="s">
        <v>74</v>
      </c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</row>
    <row r="472" spans="1:21" ht="14.4">
      <c r="A472" s="58" t="s">
        <v>135</v>
      </c>
      <c r="B472" s="58" t="s">
        <v>77</v>
      </c>
      <c r="C472" s="58" t="s">
        <v>60</v>
      </c>
      <c r="D472" s="58"/>
      <c r="E472" s="58"/>
      <c r="F472" s="58"/>
      <c r="G472" s="58" t="s">
        <v>74</v>
      </c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</row>
    <row r="473" spans="1:21" ht="14.4">
      <c r="A473" s="58" t="s">
        <v>134</v>
      </c>
      <c r="B473" s="58" t="s">
        <v>95</v>
      </c>
      <c r="C473" s="58" t="s">
        <v>56</v>
      </c>
      <c r="D473" s="58"/>
      <c r="E473" s="58"/>
      <c r="F473" s="58"/>
      <c r="G473" s="58" t="s">
        <v>74</v>
      </c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</row>
    <row r="474" spans="1:21" ht="14.4">
      <c r="A474" s="58" t="s">
        <v>134</v>
      </c>
      <c r="B474" s="58" t="s">
        <v>81</v>
      </c>
      <c r="C474" s="58" t="s">
        <v>60</v>
      </c>
      <c r="D474" s="63"/>
      <c r="E474" s="63"/>
      <c r="F474" s="64"/>
      <c r="G474" s="58" t="s">
        <v>74</v>
      </c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</row>
    <row r="475" spans="1:21" ht="14.4">
      <c r="A475" s="58" t="s">
        <v>134</v>
      </c>
      <c r="B475" s="58" t="s">
        <v>81</v>
      </c>
      <c r="C475" s="58" t="s">
        <v>60</v>
      </c>
      <c r="D475" s="58"/>
      <c r="E475" s="58"/>
      <c r="F475" s="58"/>
      <c r="G475" s="58" t="s">
        <v>74</v>
      </c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</row>
    <row r="476" spans="1:21" ht="14.4">
      <c r="A476" s="58" t="s">
        <v>135</v>
      </c>
      <c r="B476" s="58" t="s">
        <v>95</v>
      </c>
      <c r="C476" s="58" t="s">
        <v>56</v>
      </c>
      <c r="D476" s="63"/>
      <c r="E476" s="63"/>
      <c r="F476" s="64"/>
      <c r="G476" s="58" t="s">
        <v>74</v>
      </c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</row>
    <row r="477" spans="1:21" ht="14.4">
      <c r="A477" s="58" t="s">
        <v>134</v>
      </c>
      <c r="B477" s="58" t="s">
        <v>101</v>
      </c>
      <c r="C477" s="58" t="s">
        <v>54</v>
      </c>
      <c r="D477" s="58"/>
      <c r="E477" s="58"/>
      <c r="F477" s="58"/>
      <c r="G477" s="58" t="s">
        <v>74</v>
      </c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</row>
    <row r="478" spans="1:21" ht="14.4">
      <c r="A478" s="58" t="s">
        <v>135</v>
      </c>
      <c r="B478" s="60" t="s">
        <v>95</v>
      </c>
      <c r="C478" s="58" t="s">
        <v>56</v>
      </c>
      <c r="D478" s="58"/>
      <c r="E478" s="58"/>
      <c r="F478" s="58"/>
      <c r="G478" s="58" t="s">
        <v>74</v>
      </c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</row>
    <row r="479" spans="1:21" ht="14.4">
      <c r="A479" s="58" t="s">
        <v>135</v>
      </c>
      <c r="B479" s="58" t="s">
        <v>101</v>
      </c>
      <c r="C479" s="58" t="s">
        <v>54</v>
      </c>
      <c r="D479" s="58"/>
      <c r="E479" s="58"/>
      <c r="F479" s="58"/>
      <c r="G479" s="58" t="s">
        <v>74</v>
      </c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</row>
    <row r="480" spans="1:21" ht="14.4">
      <c r="A480" s="58" t="s">
        <v>135</v>
      </c>
      <c r="B480" s="58" t="s">
        <v>81</v>
      </c>
      <c r="C480" s="58" t="s">
        <v>60</v>
      </c>
      <c r="D480" s="58"/>
      <c r="E480" s="58"/>
      <c r="F480" s="58"/>
      <c r="G480" s="58" t="s">
        <v>74</v>
      </c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</row>
    <row r="481" spans="1:21" ht="14.4">
      <c r="A481" s="58" t="s">
        <v>134</v>
      </c>
      <c r="B481" s="58" t="s">
        <v>110</v>
      </c>
      <c r="C481" s="58" t="s">
        <v>62</v>
      </c>
      <c r="D481" s="58"/>
      <c r="E481" s="58"/>
      <c r="F481" s="58"/>
      <c r="G481" s="58" t="s">
        <v>74</v>
      </c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</row>
    <row r="482" spans="1:21" ht="14.4">
      <c r="A482" s="58" t="s">
        <v>134</v>
      </c>
      <c r="B482" s="58" t="s">
        <v>95</v>
      </c>
      <c r="C482" s="58" t="s">
        <v>56</v>
      </c>
      <c r="D482" s="58"/>
      <c r="E482" s="58"/>
      <c r="F482" s="58"/>
      <c r="G482" s="58" t="s">
        <v>74</v>
      </c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</row>
    <row r="483" spans="1:21" ht="14.4">
      <c r="A483" s="58" t="s">
        <v>134</v>
      </c>
      <c r="B483" s="58" t="s">
        <v>101</v>
      </c>
      <c r="C483" s="58" t="s">
        <v>54</v>
      </c>
      <c r="D483" s="63"/>
      <c r="E483" s="63"/>
      <c r="F483" s="64"/>
      <c r="G483" s="58" t="s">
        <v>74</v>
      </c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</row>
    <row r="484" spans="1:21" ht="14.4">
      <c r="A484" s="58" t="s">
        <v>134</v>
      </c>
      <c r="B484" s="58" t="s">
        <v>101</v>
      </c>
      <c r="C484" s="58" t="s">
        <v>54</v>
      </c>
      <c r="D484" s="63"/>
      <c r="E484" s="63"/>
      <c r="F484" s="64"/>
      <c r="G484" s="58" t="s">
        <v>74</v>
      </c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</row>
    <row r="485" spans="1:21" ht="14.4">
      <c r="A485" s="58" t="s">
        <v>134</v>
      </c>
      <c r="B485" s="58" t="s">
        <v>101</v>
      </c>
      <c r="C485" s="58" t="s">
        <v>54</v>
      </c>
      <c r="D485" s="58"/>
      <c r="E485" s="58"/>
      <c r="F485" s="58"/>
      <c r="G485" s="58" t="s">
        <v>74</v>
      </c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</row>
    <row r="486" spans="1:21" ht="14.4">
      <c r="A486" s="58" t="s">
        <v>134</v>
      </c>
      <c r="B486" s="58" t="s">
        <v>101</v>
      </c>
      <c r="C486" s="58" t="s">
        <v>54</v>
      </c>
      <c r="D486" s="63"/>
      <c r="E486" s="63"/>
      <c r="F486" s="64"/>
      <c r="G486" s="58" t="s">
        <v>74</v>
      </c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</row>
    <row r="487" spans="1:21" ht="14.4">
      <c r="A487" s="58" t="s">
        <v>134</v>
      </c>
      <c r="B487" s="58" t="s">
        <v>110</v>
      </c>
      <c r="C487" s="58" t="s">
        <v>62</v>
      </c>
      <c r="D487" s="58"/>
      <c r="E487" s="58"/>
      <c r="F487" s="58"/>
      <c r="G487" s="58" t="s">
        <v>74</v>
      </c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</row>
    <row r="488" spans="1:21" ht="14.4">
      <c r="A488" s="58" t="s">
        <v>134</v>
      </c>
      <c r="B488" s="58" t="s">
        <v>76</v>
      </c>
      <c r="C488" s="58" t="s">
        <v>56</v>
      </c>
      <c r="D488" s="58"/>
      <c r="E488" s="58"/>
      <c r="F488" s="58"/>
      <c r="G488" s="58" t="s">
        <v>74</v>
      </c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</row>
    <row r="489" spans="1:21" ht="14.4">
      <c r="A489" s="58" t="s">
        <v>134</v>
      </c>
      <c r="B489" s="58" t="s">
        <v>110</v>
      </c>
      <c r="C489" s="58" t="s">
        <v>62</v>
      </c>
      <c r="D489" s="63"/>
      <c r="E489" s="63"/>
      <c r="F489" s="64"/>
      <c r="G489" s="58" t="s">
        <v>74</v>
      </c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</row>
    <row r="490" spans="1:21" ht="14.4">
      <c r="A490" s="58" t="s">
        <v>134</v>
      </c>
      <c r="B490" s="58" t="s">
        <v>90</v>
      </c>
      <c r="C490" s="58" t="s">
        <v>54</v>
      </c>
      <c r="D490" s="58"/>
      <c r="E490" s="58"/>
      <c r="F490" s="58"/>
      <c r="G490" s="58" t="s">
        <v>74</v>
      </c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</row>
    <row r="491" spans="1:21" ht="14.4">
      <c r="A491" s="58" t="s">
        <v>135</v>
      </c>
      <c r="B491" s="58" t="s">
        <v>110</v>
      </c>
      <c r="C491" s="58" t="s">
        <v>62</v>
      </c>
      <c r="D491" s="58"/>
      <c r="E491" s="58"/>
      <c r="F491" s="58"/>
      <c r="G491" s="58" t="s">
        <v>74</v>
      </c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</row>
    <row r="492" spans="1:21" ht="14.4">
      <c r="A492" s="58" t="s">
        <v>134</v>
      </c>
      <c r="B492" s="58" t="s">
        <v>82</v>
      </c>
      <c r="C492" s="58" t="s">
        <v>62</v>
      </c>
      <c r="D492" s="58"/>
      <c r="E492" s="58"/>
      <c r="F492" s="58"/>
      <c r="G492" s="58" t="s">
        <v>74</v>
      </c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</row>
    <row r="493" spans="1:21" ht="14.4">
      <c r="A493" s="58" t="s">
        <v>134</v>
      </c>
      <c r="B493" s="58" t="s">
        <v>81</v>
      </c>
      <c r="C493" s="58" t="s">
        <v>60</v>
      </c>
      <c r="D493" s="58"/>
      <c r="E493" s="58"/>
      <c r="F493" s="58"/>
      <c r="G493" s="58" t="s">
        <v>74</v>
      </c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</row>
    <row r="494" spans="1:21" ht="14.4">
      <c r="A494" s="58" t="s">
        <v>134</v>
      </c>
      <c r="B494" s="60" t="s">
        <v>83</v>
      </c>
      <c r="C494" s="58" t="s">
        <v>54</v>
      </c>
      <c r="D494" s="58"/>
      <c r="E494" s="58"/>
      <c r="F494" s="58"/>
      <c r="G494" s="58" t="s">
        <v>74</v>
      </c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</row>
    <row r="495" spans="1:21" ht="14.4">
      <c r="A495" s="58" t="s">
        <v>134</v>
      </c>
      <c r="B495" s="58" t="s">
        <v>115</v>
      </c>
      <c r="C495" s="58" t="s">
        <v>60</v>
      </c>
      <c r="D495" s="63"/>
      <c r="E495" s="63"/>
      <c r="F495" s="64"/>
      <c r="G495" s="58" t="s">
        <v>74</v>
      </c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</row>
    <row r="496" spans="1:21" ht="14.4">
      <c r="A496" s="58" t="s">
        <v>134</v>
      </c>
      <c r="B496" s="58" t="s">
        <v>101</v>
      </c>
      <c r="C496" s="58" t="s">
        <v>54</v>
      </c>
      <c r="D496" s="58"/>
      <c r="E496" s="58"/>
      <c r="F496" s="58"/>
      <c r="G496" s="58" t="s">
        <v>74</v>
      </c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</row>
    <row r="497" spans="1:21" ht="14.4">
      <c r="A497" s="58" t="s">
        <v>134</v>
      </c>
      <c r="B497" s="58" t="s">
        <v>88</v>
      </c>
      <c r="C497" s="58" t="s">
        <v>52</v>
      </c>
      <c r="D497" s="63"/>
      <c r="E497" s="63"/>
      <c r="F497" s="64"/>
      <c r="G497" s="58" t="s">
        <v>74</v>
      </c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</row>
    <row r="498" spans="1:21" ht="14.4">
      <c r="A498" s="58" t="s">
        <v>135</v>
      </c>
      <c r="B498" s="58" t="s">
        <v>88</v>
      </c>
      <c r="C498" s="58" t="s">
        <v>52</v>
      </c>
      <c r="D498" s="58"/>
      <c r="E498" s="58"/>
      <c r="F498" s="58"/>
      <c r="G498" s="58" t="s">
        <v>74</v>
      </c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</row>
    <row r="499" spans="1:21" ht="14.4">
      <c r="A499" s="58" t="s">
        <v>134</v>
      </c>
      <c r="B499" s="58" t="s">
        <v>115</v>
      </c>
      <c r="C499" s="58" t="s">
        <v>60</v>
      </c>
      <c r="D499" s="58"/>
      <c r="E499" s="58"/>
      <c r="F499" s="58"/>
      <c r="G499" s="58" t="s">
        <v>74</v>
      </c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</row>
    <row r="500" spans="1:21" ht="14.4">
      <c r="A500" s="58" t="s">
        <v>135</v>
      </c>
      <c r="B500" s="58" t="s">
        <v>110</v>
      </c>
      <c r="C500" s="58" t="s">
        <v>62</v>
      </c>
      <c r="D500" s="58"/>
      <c r="E500" s="58"/>
      <c r="F500" s="58"/>
      <c r="G500" s="58" t="s">
        <v>74</v>
      </c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</row>
    <row r="501" spans="1:21" ht="14.4">
      <c r="A501" s="58" t="s">
        <v>134</v>
      </c>
      <c r="B501" s="58" t="s">
        <v>92</v>
      </c>
      <c r="C501" s="58" t="s">
        <v>60</v>
      </c>
      <c r="D501" s="58"/>
      <c r="E501" s="58"/>
      <c r="F501" s="58"/>
      <c r="G501" s="58" t="s">
        <v>74</v>
      </c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</row>
    <row r="502" spans="1:21" ht="14.4">
      <c r="A502" s="58" t="s">
        <v>134</v>
      </c>
      <c r="B502" s="60" t="s">
        <v>80</v>
      </c>
      <c r="C502" s="58" t="s">
        <v>54</v>
      </c>
      <c r="D502" s="58"/>
      <c r="E502" s="58"/>
      <c r="F502" s="58"/>
      <c r="G502" s="58" t="s">
        <v>74</v>
      </c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</row>
    <row r="503" spans="1:21" ht="14.4">
      <c r="A503" s="58" t="s">
        <v>134</v>
      </c>
      <c r="B503" s="58" t="s">
        <v>110</v>
      </c>
      <c r="C503" s="58" t="s">
        <v>62</v>
      </c>
      <c r="D503" s="58"/>
      <c r="E503" s="58"/>
      <c r="F503" s="58"/>
      <c r="G503" s="58" t="s">
        <v>74</v>
      </c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</row>
    <row r="504" spans="1:21" ht="14.4">
      <c r="A504" s="58" t="s">
        <v>135</v>
      </c>
      <c r="B504" s="58" t="s">
        <v>110</v>
      </c>
      <c r="C504" s="58" t="s">
        <v>62</v>
      </c>
      <c r="D504" s="58"/>
      <c r="E504" s="58"/>
      <c r="F504" s="58"/>
      <c r="G504" s="58" t="s">
        <v>74</v>
      </c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</row>
    <row r="505" spans="1:21" ht="14.4">
      <c r="A505" s="58" t="s">
        <v>135</v>
      </c>
      <c r="B505" s="58" t="s">
        <v>110</v>
      </c>
      <c r="C505" s="58" t="s">
        <v>62</v>
      </c>
      <c r="D505" s="63"/>
      <c r="E505" s="63"/>
      <c r="F505" s="64"/>
      <c r="G505" s="58" t="s">
        <v>74</v>
      </c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</row>
    <row r="506" spans="1:21" ht="14.4">
      <c r="A506" s="58" t="s">
        <v>135</v>
      </c>
      <c r="B506" s="58" t="s">
        <v>110</v>
      </c>
      <c r="C506" s="58" t="s">
        <v>62</v>
      </c>
      <c r="D506" s="63"/>
      <c r="E506" s="63"/>
      <c r="F506" s="64"/>
      <c r="G506" s="58" t="s">
        <v>74</v>
      </c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</row>
    <row r="507" spans="1:21" ht="14.4">
      <c r="A507" s="58" t="s">
        <v>135</v>
      </c>
      <c r="B507" s="60" t="s">
        <v>90</v>
      </c>
      <c r="C507" s="58" t="s">
        <v>54</v>
      </c>
      <c r="D507" s="58"/>
      <c r="E507" s="58"/>
      <c r="F507" s="58"/>
      <c r="G507" s="58" t="s">
        <v>74</v>
      </c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</row>
    <row r="508" spans="1:21" ht="14.4">
      <c r="A508" s="58" t="s">
        <v>134</v>
      </c>
      <c r="B508" s="58" t="s">
        <v>88</v>
      </c>
      <c r="C508" s="58" t="s">
        <v>52</v>
      </c>
      <c r="D508" s="58"/>
      <c r="E508" s="58"/>
      <c r="F508" s="58"/>
      <c r="G508" s="58" t="s">
        <v>74</v>
      </c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</row>
    <row r="509" spans="1:21" ht="14.4">
      <c r="A509" s="58" t="s">
        <v>134</v>
      </c>
      <c r="B509" s="58" t="s">
        <v>95</v>
      </c>
      <c r="C509" s="58" t="s">
        <v>56</v>
      </c>
      <c r="D509" s="58"/>
      <c r="E509" s="58"/>
      <c r="F509" s="58"/>
      <c r="G509" s="58" t="s">
        <v>74</v>
      </c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</row>
    <row r="510" spans="1:21" ht="14.4">
      <c r="A510" s="58" t="s">
        <v>135</v>
      </c>
      <c r="B510" s="58" t="s">
        <v>97</v>
      </c>
      <c r="C510" s="58" t="s">
        <v>56</v>
      </c>
      <c r="D510" s="63"/>
      <c r="E510" s="63"/>
      <c r="F510" s="64"/>
      <c r="G510" s="58" t="s">
        <v>74</v>
      </c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</row>
    <row r="511" spans="1:21" ht="14.4">
      <c r="A511" s="58" t="s">
        <v>135</v>
      </c>
      <c r="B511" s="58" t="s">
        <v>110</v>
      </c>
      <c r="C511" s="58" t="s">
        <v>62</v>
      </c>
      <c r="D511" s="58"/>
      <c r="E511" s="58"/>
      <c r="F511" s="58"/>
      <c r="G511" s="58" t="s">
        <v>74</v>
      </c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</row>
    <row r="512" spans="1:21" ht="14.4">
      <c r="A512" s="58" t="s">
        <v>135</v>
      </c>
      <c r="B512" s="60" t="s">
        <v>115</v>
      </c>
      <c r="C512" s="58" t="s">
        <v>60</v>
      </c>
      <c r="D512" s="58"/>
      <c r="E512" s="58"/>
      <c r="F512" s="58"/>
      <c r="G512" s="58" t="s">
        <v>74</v>
      </c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</row>
    <row r="513" spans="1:21" ht="14.4">
      <c r="A513" s="58" t="s">
        <v>135</v>
      </c>
      <c r="B513" s="58" t="s">
        <v>81</v>
      </c>
      <c r="C513" s="58" t="s">
        <v>60</v>
      </c>
      <c r="D513" s="58"/>
      <c r="E513" s="58"/>
      <c r="F513" s="58"/>
      <c r="G513" s="58" t="s">
        <v>74</v>
      </c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</row>
    <row r="514" spans="1:21" ht="14.4">
      <c r="A514" s="58" t="s">
        <v>134</v>
      </c>
      <c r="B514" s="58" t="s">
        <v>90</v>
      </c>
      <c r="C514" s="58" t="s">
        <v>54</v>
      </c>
      <c r="D514" s="58"/>
      <c r="E514" s="58"/>
      <c r="F514" s="58"/>
      <c r="G514" s="58" t="s">
        <v>74</v>
      </c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</row>
    <row r="515" spans="1:21" ht="14.4">
      <c r="A515" s="58" t="s">
        <v>135</v>
      </c>
      <c r="B515" s="58" t="s">
        <v>110</v>
      </c>
      <c r="C515" s="58" t="s">
        <v>62</v>
      </c>
      <c r="D515" s="58"/>
      <c r="E515" s="58"/>
      <c r="F515" s="58"/>
      <c r="G515" s="58" t="s">
        <v>74</v>
      </c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</row>
    <row r="516" spans="1:21" ht="14.4">
      <c r="A516" s="58" t="s">
        <v>135</v>
      </c>
      <c r="B516" s="58" t="s">
        <v>110</v>
      </c>
      <c r="C516" s="58" t="s">
        <v>62</v>
      </c>
      <c r="D516" s="58"/>
      <c r="E516" s="58"/>
      <c r="F516" s="58"/>
      <c r="G516" s="58" t="s">
        <v>74</v>
      </c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</row>
    <row r="517" spans="1:21" ht="14.4">
      <c r="A517" s="58" t="s">
        <v>134</v>
      </c>
      <c r="B517" s="58" t="s">
        <v>95</v>
      </c>
      <c r="C517" s="58" t="s">
        <v>56</v>
      </c>
      <c r="D517" s="63"/>
      <c r="E517" s="63"/>
      <c r="F517" s="64"/>
      <c r="G517" s="58" t="s">
        <v>74</v>
      </c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</row>
    <row r="518" spans="1:21" ht="14.4">
      <c r="A518" s="58" t="s">
        <v>134</v>
      </c>
      <c r="B518" s="58" t="s">
        <v>103</v>
      </c>
      <c r="C518" s="58" t="s">
        <v>54</v>
      </c>
      <c r="D518" s="58"/>
      <c r="E518" s="58"/>
      <c r="F518" s="58"/>
      <c r="G518" s="58" t="s">
        <v>74</v>
      </c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</row>
    <row r="519" spans="1:21" ht="14.4">
      <c r="A519" s="58" t="s">
        <v>134</v>
      </c>
      <c r="B519" s="58" t="s">
        <v>110</v>
      </c>
      <c r="C519" s="58" t="s">
        <v>62</v>
      </c>
      <c r="D519" s="58"/>
      <c r="E519" s="58"/>
      <c r="F519" s="58"/>
      <c r="G519" s="58" t="s">
        <v>74</v>
      </c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</row>
    <row r="520" spans="1:21" ht="14.4">
      <c r="A520" s="58" t="s">
        <v>134</v>
      </c>
      <c r="B520" s="58" t="s">
        <v>76</v>
      </c>
      <c r="C520" s="58" t="s">
        <v>56</v>
      </c>
      <c r="D520" s="58"/>
      <c r="E520" s="58"/>
      <c r="F520" s="58"/>
      <c r="G520" s="58" t="s">
        <v>74</v>
      </c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</row>
    <row r="521" spans="1:21" ht="14.4">
      <c r="A521" s="58" t="s">
        <v>134</v>
      </c>
      <c r="B521" s="58" t="s">
        <v>115</v>
      </c>
      <c r="C521" s="58" t="s">
        <v>60</v>
      </c>
      <c r="D521" s="58"/>
      <c r="E521" s="58"/>
      <c r="F521" s="58"/>
      <c r="G521" s="58" t="s">
        <v>74</v>
      </c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</row>
    <row r="522" spans="1:21" ht="14.4">
      <c r="A522" s="58" t="s">
        <v>134</v>
      </c>
      <c r="B522" s="58" t="s">
        <v>91</v>
      </c>
      <c r="C522" s="58" t="s">
        <v>52</v>
      </c>
      <c r="D522" s="58"/>
      <c r="E522" s="58"/>
      <c r="F522" s="58"/>
      <c r="G522" s="58" t="s">
        <v>74</v>
      </c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</row>
    <row r="523" spans="1:21" ht="14.4">
      <c r="A523" s="58" t="s">
        <v>134</v>
      </c>
      <c r="B523" s="58" t="s">
        <v>92</v>
      </c>
      <c r="C523" s="58" t="s">
        <v>60</v>
      </c>
      <c r="D523" s="63"/>
      <c r="E523" s="63"/>
      <c r="F523" s="64"/>
      <c r="G523" s="58" t="s">
        <v>74</v>
      </c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</row>
    <row r="524" spans="1:21" ht="14.4">
      <c r="A524" s="58" t="s">
        <v>135</v>
      </c>
      <c r="B524" s="60" t="s">
        <v>85</v>
      </c>
      <c r="C524" s="60" t="s">
        <v>58</v>
      </c>
      <c r="D524" s="58"/>
      <c r="E524" s="58"/>
      <c r="F524" s="58"/>
      <c r="G524" s="58" t="s">
        <v>74</v>
      </c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</row>
    <row r="525" spans="1:21" ht="14.4">
      <c r="A525" s="58" t="s">
        <v>134</v>
      </c>
      <c r="B525" s="58" t="s">
        <v>115</v>
      </c>
      <c r="C525" s="58" t="s">
        <v>60</v>
      </c>
      <c r="D525" s="58"/>
      <c r="E525" s="58"/>
      <c r="F525" s="58"/>
      <c r="G525" s="58" t="s">
        <v>74</v>
      </c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</row>
    <row r="526" spans="1:21" ht="14.4">
      <c r="A526" s="58" t="s">
        <v>134</v>
      </c>
      <c r="B526" s="58" t="s">
        <v>90</v>
      </c>
      <c r="C526" s="58" t="s">
        <v>54</v>
      </c>
      <c r="D526" s="63"/>
      <c r="E526" s="63"/>
      <c r="F526" s="64"/>
      <c r="G526" s="58" t="s">
        <v>74</v>
      </c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</row>
    <row r="527" spans="1:21" ht="14.4">
      <c r="A527" s="58" t="s">
        <v>134</v>
      </c>
      <c r="B527" s="58" t="s">
        <v>97</v>
      </c>
      <c r="C527" s="58" t="s">
        <v>56</v>
      </c>
      <c r="D527" s="58"/>
      <c r="E527" s="58"/>
      <c r="F527" s="58"/>
      <c r="G527" s="58" t="s">
        <v>74</v>
      </c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</row>
    <row r="528" spans="1:21" ht="14.4">
      <c r="A528" s="58" t="s">
        <v>135</v>
      </c>
      <c r="B528" s="58" t="s">
        <v>81</v>
      </c>
      <c r="C528" s="58" t="s">
        <v>60</v>
      </c>
      <c r="D528" s="58"/>
      <c r="E528" s="58"/>
      <c r="F528" s="58"/>
      <c r="G528" s="58" t="s">
        <v>74</v>
      </c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</row>
    <row r="529" spans="1:21" ht="14.4">
      <c r="A529" s="58" t="s">
        <v>134</v>
      </c>
      <c r="B529" s="58" t="s">
        <v>90</v>
      </c>
      <c r="C529" s="58" t="s">
        <v>54</v>
      </c>
      <c r="D529" s="58"/>
      <c r="E529" s="58"/>
      <c r="F529" s="58"/>
      <c r="G529" s="58" t="s">
        <v>74</v>
      </c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</row>
    <row r="530" spans="1:21" ht="14.4">
      <c r="A530" s="58" t="s">
        <v>134</v>
      </c>
      <c r="B530" s="60" t="s">
        <v>83</v>
      </c>
      <c r="C530" s="58" t="s">
        <v>54</v>
      </c>
      <c r="D530" s="58"/>
      <c r="E530" s="58"/>
      <c r="F530" s="58"/>
      <c r="G530" s="58" t="s">
        <v>74</v>
      </c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</row>
    <row r="531" spans="1:21" ht="14.4">
      <c r="A531" s="58" t="s">
        <v>134</v>
      </c>
      <c r="B531" s="58" t="s">
        <v>116</v>
      </c>
      <c r="C531" s="58" t="s">
        <v>58</v>
      </c>
      <c r="D531" s="63"/>
      <c r="E531" s="63"/>
      <c r="F531" s="64"/>
      <c r="G531" s="58" t="s">
        <v>74</v>
      </c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</row>
    <row r="532" spans="1:21" ht="14.4">
      <c r="A532" s="58" t="s">
        <v>134</v>
      </c>
      <c r="B532" s="58" t="s">
        <v>88</v>
      </c>
      <c r="C532" s="58" t="s">
        <v>52</v>
      </c>
      <c r="D532" s="63"/>
      <c r="E532" s="63"/>
      <c r="F532" s="64"/>
      <c r="G532" s="58" t="s">
        <v>74</v>
      </c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</row>
    <row r="533" spans="1:21" ht="14.4">
      <c r="A533" s="58" t="s">
        <v>134</v>
      </c>
      <c r="B533" s="58" t="s">
        <v>95</v>
      </c>
      <c r="C533" s="58" t="s">
        <v>56</v>
      </c>
      <c r="D533" s="58"/>
      <c r="E533" s="58"/>
      <c r="F533" s="58"/>
      <c r="G533" s="58" t="s">
        <v>74</v>
      </c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</row>
    <row r="534" spans="1:21" ht="14.4">
      <c r="A534" s="58" t="s">
        <v>134</v>
      </c>
      <c r="B534" s="58" t="s">
        <v>96</v>
      </c>
      <c r="C534" s="58" t="s">
        <v>62</v>
      </c>
      <c r="D534" s="58"/>
      <c r="E534" s="58"/>
      <c r="F534" s="58"/>
      <c r="G534" s="58" t="s">
        <v>74</v>
      </c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</row>
    <row r="535" spans="1:21" ht="14.4">
      <c r="A535" s="58" t="s">
        <v>134</v>
      </c>
      <c r="B535" s="58" t="s">
        <v>96</v>
      </c>
      <c r="C535" s="58" t="s">
        <v>62</v>
      </c>
      <c r="D535" s="58"/>
      <c r="E535" s="58"/>
      <c r="F535" s="58"/>
      <c r="G535" s="58" t="s">
        <v>74</v>
      </c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</row>
    <row r="536" spans="1:21" ht="14.4">
      <c r="A536" s="58" t="s">
        <v>135</v>
      </c>
      <c r="B536" s="58" t="s">
        <v>110</v>
      </c>
      <c r="C536" s="58" t="s">
        <v>62</v>
      </c>
      <c r="D536" s="63"/>
      <c r="E536" s="63"/>
      <c r="F536" s="64"/>
      <c r="G536" s="58" t="s">
        <v>74</v>
      </c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</row>
    <row r="537" spans="1:21" ht="14.4">
      <c r="A537" s="58" t="s">
        <v>134</v>
      </c>
      <c r="B537" s="58" t="s">
        <v>97</v>
      </c>
      <c r="C537" s="58" t="s">
        <v>56</v>
      </c>
      <c r="D537" s="58"/>
      <c r="E537" s="58"/>
      <c r="F537" s="58"/>
      <c r="G537" s="58" t="s">
        <v>74</v>
      </c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</row>
    <row r="538" spans="1:21" ht="14.4">
      <c r="A538" s="58" t="s">
        <v>134</v>
      </c>
      <c r="B538" s="58" t="s">
        <v>88</v>
      </c>
      <c r="C538" s="58" t="s">
        <v>52</v>
      </c>
      <c r="D538" s="58"/>
      <c r="E538" s="58"/>
      <c r="F538" s="58"/>
      <c r="G538" s="58" t="s">
        <v>74</v>
      </c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</row>
    <row r="539" spans="1:21" ht="14.4">
      <c r="A539" s="58" t="s">
        <v>134</v>
      </c>
      <c r="B539" s="58" t="s">
        <v>110</v>
      </c>
      <c r="C539" s="58" t="s">
        <v>62</v>
      </c>
      <c r="D539" s="58"/>
      <c r="E539" s="58"/>
      <c r="F539" s="58"/>
      <c r="G539" s="58" t="s">
        <v>74</v>
      </c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</row>
    <row r="540" spans="1:21" ht="14.4">
      <c r="A540" s="58" t="s">
        <v>135</v>
      </c>
      <c r="B540" s="58" t="s">
        <v>97</v>
      </c>
      <c r="C540" s="58" t="s">
        <v>56</v>
      </c>
      <c r="D540" s="58"/>
      <c r="E540" s="58"/>
      <c r="F540" s="58"/>
      <c r="G540" s="58" t="s">
        <v>74</v>
      </c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</row>
    <row r="541" spans="1:21" ht="14.4">
      <c r="A541" s="58" t="s">
        <v>134</v>
      </c>
      <c r="B541" s="58" t="s">
        <v>145</v>
      </c>
      <c r="C541" s="58" t="s">
        <v>54</v>
      </c>
      <c r="D541" s="58"/>
      <c r="E541" s="58"/>
      <c r="F541" s="58"/>
      <c r="G541" s="58" t="s">
        <v>74</v>
      </c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</row>
    <row r="542" spans="1:21" ht="14.4">
      <c r="A542" s="58" t="s">
        <v>134</v>
      </c>
      <c r="B542" s="58" t="s">
        <v>77</v>
      </c>
      <c r="C542" s="58" t="s">
        <v>60</v>
      </c>
      <c r="D542" s="58"/>
      <c r="E542" s="58"/>
      <c r="F542" s="58"/>
      <c r="G542" s="58" t="s">
        <v>74</v>
      </c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</row>
    <row r="543" spans="1:21" ht="14.4">
      <c r="A543" s="58" t="s">
        <v>134</v>
      </c>
      <c r="B543" s="58" t="s">
        <v>110</v>
      </c>
      <c r="C543" s="58" t="s">
        <v>62</v>
      </c>
      <c r="D543" s="63"/>
      <c r="E543" s="63"/>
      <c r="F543" s="64"/>
      <c r="G543" s="58" t="s">
        <v>74</v>
      </c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</row>
    <row r="544" spans="1:21" ht="14.4">
      <c r="A544" s="58" t="s">
        <v>135</v>
      </c>
      <c r="B544" s="58" t="s">
        <v>95</v>
      </c>
      <c r="C544" s="58" t="s">
        <v>56</v>
      </c>
      <c r="D544" s="58"/>
      <c r="E544" s="58"/>
      <c r="F544" s="58"/>
      <c r="G544" s="58" t="s">
        <v>74</v>
      </c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</row>
    <row r="545" spans="1:21" ht="14.4">
      <c r="A545" s="58" t="s">
        <v>135</v>
      </c>
      <c r="B545" s="58" t="s">
        <v>77</v>
      </c>
      <c r="C545" s="58" t="s">
        <v>60</v>
      </c>
      <c r="D545" s="58"/>
      <c r="E545" s="58"/>
      <c r="F545" s="58"/>
      <c r="G545" s="58" t="s">
        <v>74</v>
      </c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</row>
    <row r="546" spans="1:21" ht="14.4">
      <c r="A546" s="58" t="s">
        <v>135</v>
      </c>
      <c r="B546" s="60" t="s">
        <v>80</v>
      </c>
      <c r="C546" s="58" t="s">
        <v>54</v>
      </c>
      <c r="D546" s="58"/>
      <c r="E546" s="58"/>
      <c r="F546" s="58"/>
      <c r="G546" s="58" t="s">
        <v>74</v>
      </c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</row>
    <row r="547" spans="1:21" ht="14.4">
      <c r="A547" s="58" t="s">
        <v>134</v>
      </c>
      <c r="B547" s="58" t="s">
        <v>81</v>
      </c>
      <c r="C547" s="58" t="s">
        <v>60</v>
      </c>
      <c r="D547" s="58"/>
      <c r="E547" s="58"/>
      <c r="F547" s="58"/>
      <c r="G547" s="58" t="s">
        <v>74</v>
      </c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</row>
    <row r="548" spans="1:21" ht="14.4">
      <c r="A548" s="58" t="s">
        <v>135</v>
      </c>
      <c r="B548" s="60" t="s">
        <v>90</v>
      </c>
      <c r="C548" s="58" t="s">
        <v>54</v>
      </c>
      <c r="D548" s="58"/>
      <c r="E548" s="58"/>
      <c r="F548" s="58"/>
      <c r="G548" s="58" t="s">
        <v>74</v>
      </c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</row>
    <row r="549" spans="1:21" ht="14.4">
      <c r="A549" s="58" t="s">
        <v>135</v>
      </c>
      <c r="B549" s="58" t="s">
        <v>97</v>
      </c>
      <c r="C549" s="58" t="s">
        <v>56</v>
      </c>
      <c r="D549" s="58"/>
      <c r="E549" s="58"/>
      <c r="F549" s="58"/>
      <c r="G549" s="58" t="s">
        <v>74</v>
      </c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</row>
    <row r="550" spans="1:21" ht="14.4">
      <c r="A550" s="58" t="s">
        <v>134</v>
      </c>
      <c r="B550" s="58" t="s">
        <v>95</v>
      </c>
      <c r="C550" s="58" t="s">
        <v>56</v>
      </c>
      <c r="D550" s="63"/>
      <c r="E550" s="63"/>
      <c r="F550" s="64"/>
      <c r="G550" s="58" t="s">
        <v>74</v>
      </c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</row>
    <row r="551" spans="1:21" ht="14.4">
      <c r="A551" s="58" t="s">
        <v>135</v>
      </c>
      <c r="B551" s="58" t="s">
        <v>101</v>
      </c>
      <c r="C551" s="58" t="s">
        <v>54</v>
      </c>
      <c r="D551" s="63"/>
      <c r="E551" s="63"/>
      <c r="F551" s="64"/>
      <c r="G551" s="58" t="s">
        <v>74</v>
      </c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</row>
    <row r="552" spans="1:21" ht="14.4">
      <c r="A552" s="58" t="s">
        <v>135</v>
      </c>
      <c r="B552" s="58" t="s">
        <v>110</v>
      </c>
      <c r="C552" s="58" t="s">
        <v>62</v>
      </c>
      <c r="D552" s="63"/>
      <c r="E552" s="63"/>
      <c r="F552" s="64"/>
      <c r="G552" s="58" t="s">
        <v>74</v>
      </c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</row>
    <row r="553" spans="1:21" ht="14.4">
      <c r="A553" s="58" t="s">
        <v>135</v>
      </c>
      <c r="B553" s="58" t="s">
        <v>101</v>
      </c>
      <c r="C553" s="58" t="s">
        <v>54</v>
      </c>
      <c r="D553" s="63"/>
      <c r="E553" s="63"/>
      <c r="F553" s="64"/>
      <c r="G553" s="58" t="s">
        <v>74</v>
      </c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</row>
    <row r="554" spans="1:21" ht="14.4">
      <c r="A554" s="58" t="s">
        <v>135</v>
      </c>
      <c r="B554" s="58" t="s">
        <v>110</v>
      </c>
      <c r="C554" s="58" t="s">
        <v>62</v>
      </c>
      <c r="D554" s="58"/>
      <c r="E554" s="58"/>
      <c r="F554" s="58"/>
      <c r="G554" s="58" t="s">
        <v>74</v>
      </c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</row>
    <row r="555" spans="1:21" ht="14.4">
      <c r="A555" s="58" t="s">
        <v>134</v>
      </c>
      <c r="B555" s="60" t="s">
        <v>80</v>
      </c>
      <c r="C555" s="58" t="s">
        <v>54</v>
      </c>
      <c r="D555" s="58"/>
      <c r="E555" s="58"/>
      <c r="F555" s="58"/>
      <c r="G555" s="58" t="s">
        <v>74</v>
      </c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</row>
    <row r="556" spans="1:21" ht="14.4">
      <c r="A556" s="58" t="s">
        <v>134</v>
      </c>
      <c r="B556" s="58" t="s">
        <v>101</v>
      </c>
      <c r="C556" s="58" t="s">
        <v>54</v>
      </c>
      <c r="D556" s="58"/>
      <c r="E556" s="58"/>
      <c r="F556" s="58"/>
      <c r="G556" s="58" t="s">
        <v>74</v>
      </c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</row>
    <row r="557" spans="1:21" ht="14.4">
      <c r="A557" s="58" t="s">
        <v>135</v>
      </c>
      <c r="B557" s="58" t="s">
        <v>101</v>
      </c>
      <c r="C557" s="58" t="s">
        <v>54</v>
      </c>
      <c r="D557" s="63"/>
      <c r="E557" s="63"/>
      <c r="F557" s="64"/>
      <c r="G557" s="58" t="s">
        <v>74</v>
      </c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</row>
    <row r="558" spans="1:21" ht="14.4">
      <c r="A558" s="58" t="s">
        <v>135</v>
      </c>
      <c r="B558" s="58" t="s">
        <v>88</v>
      </c>
      <c r="C558" s="58" t="s">
        <v>52</v>
      </c>
      <c r="D558" s="63"/>
      <c r="E558" s="63"/>
      <c r="F558" s="64"/>
      <c r="G558" s="58" t="s">
        <v>74</v>
      </c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</row>
    <row r="559" spans="1:21" ht="14.4">
      <c r="A559" s="58" t="s">
        <v>134</v>
      </c>
      <c r="B559" s="58" t="s">
        <v>115</v>
      </c>
      <c r="C559" s="58" t="s">
        <v>60</v>
      </c>
      <c r="D559" s="58"/>
      <c r="E559" s="58"/>
      <c r="F559" s="58"/>
      <c r="G559" s="58" t="s">
        <v>74</v>
      </c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</row>
    <row r="560" spans="1:21" ht="14.4">
      <c r="A560" s="58" t="s">
        <v>134</v>
      </c>
      <c r="B560" s="58" t="s">
        <v>88</v>
      </c>
      <c r="C560" s="58" t="s">
        <v>52</v>
      </c>
      <c r="D560" s="58"/>
      <c r="E560" s="58"/>
      <c r="F560" s="58"/>
      <c r="G560" s="58" t="s">
        <v>74</v>
      </c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</row>
    <row r="561" spans="1:21" ht="14.4">
      <c r="A561" s="58" t="s">
        <v>135</v>
      </c>
      <c r="B561" s="58" t="s">
        <v>110</v>
      </c>
      <c r="C561" s="58" t="s">
        <v>62</v>
      </c>
      <c r="D561" s="63"/>
      <c r="E561" s="63"/>
      <c r="F561" s="64"/>
      <c r="G561" s="58" t="s">
        <v>74</v>
      </c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</row>
    <row r="562" spans="1:21" ht="14.4">
      <c r="A562" s="58" t="s">
        <v>135</v>
      </c>
      <c r="B562" s="58" t="s">
        <v>85</v>
      </c>
      <c r="C562" s="60" t="s">
        <v>58</v>
      </c>
      <c r="D562" s="63"/>
      <c r="E562" s="63"/>
      <c r="F562" s="64"/>
      <c r="G562" s="58" t="s">
        <v>74</v>
      </c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</row>
    <row r="563" spans="1:21" ht="14.4">
      <c r="A563" s="58" t="s">
        <v>134</v>
      </c>
      <c r="B563" s="58" t="s">
        <v>101</v>
      </c>
      <c r="C563" s="58" t="s">
        <v>54</v>
      </c>
      <c r="D563" s="58"/>
      <c r="E563" s="58"/>
      <c r="F563" s="58"/>
      <c r="G563" s="58" t="s">
        <v>74</v>
      </c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</row>
    <row r="564" spans="1:21" ht="14.4">
      <c r="A564" s="58" t="s">
        <v>134</v>
      </c>
      <c r="B564" s="58" t="s">
        <v>101</v>
      </c>
      <c r="C564" s="58" t="s">
        <v>54</v>
      </c>
      <c r="D564" s="58"/>
      <c r="E564" s="58"/>
      <c r="F564" s="58"/>
      <c r="G564" s="58" t="s">
        <v>74</v>
      </c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</row>
    <row r="565" spans="1:21" ht="14.4">
      <c r="A565" s="58" t="s">
        <v>134</v>
      </c>
      <c r="B565" s="58" t="s">
        <v>91</v>
      </c>
      <c r="C565" s="58" t="s">
        <v>52</v>
      </c>
      <c r="D565" s="58"/>
      <c r="E565" s="58"/>
      <c r="F565" s="58"/>
      <c r="G565" s="58" t="s">
        <v>74</v>
      </c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</row>
    <row r="566" spans="1:21" ht="14.4">
      <c r="A566" s="58" t="s">
        <v>135</v>
      </c>
      <c r="B566" s="58" t="s">
        <v>81</v>
      </c>
      <c r="C566" s="58" t="s">
        <v>60</v>
      </c>
      <c r="D566" s="58"/>
      <c r="E566" s="58"/>
      <c r="F566" s="58"/>
      <c r="G566" s="58" t="s">
        <v>74</v>
      </c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</row>
    <row r="567" spans="1:21" ht="14.4">
      <c r="A567" s="58" t="s">
        <v>135</v>
      </c>
      <c r="B567" s="58" t="s">
        <v>110</v>
      </c>
      <c r="C567" s="58" t="s">
        <v>62</v>
      </c>
      <c r="D567" s="58"/>
      <c r="E567" s="58"/>
      <c r="F567" s="58"/>
      <c r="G567" s="58" t="s">
        <v>74</v>
      </c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</row>
    <row r="568" spans="1:21" ht="14.4">
      <c r="A568" s="58" t="s">
        <v>134</v>
      </c>
      <c r="B568" s="58" t="s">
        <v>101</v>
      </c>
      <c r="C568" s="58" t="s">
        <v>54</v>
      </c>
      <c r="D568" s="58"/>
      <c r="E568" s="58"/>
      <c r="F568" s="58"/>
      <c r="G568" s="58" t="s">
        <v>74</v>
      </c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</row>
    <row r="569" spans="1:21" ht="14.4">
      <c r="A569" s="58" t="s">
        <v>134</v>
      </c>
      <c r="B569" s="60" t="s">
        <v>80</v>
      </c>
      <c r="C569" s="58" t="s">
        <v>54</v>
      </c>
      <c r="D569" s="58"/>
      <c r="E569" s="58"/>
      <c r="F569" s="58"/>
      <c r="G569" s="58" t="s">
        <v>74</v>
      </c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</row>
    <row r="570" spans="1:21" ht="14.4">
      <c r="A570" s="58" t="s">
        <v>134</v>
      </c>
      <c r="B570" s="58" t="s">
        <v>90</v>
      </c>
      <c r="C570" s="58" t="s">
        <v>54</v>
      </c>
      <c r="D570" s="58"/>
      <c r="E570" s="58"/>
      <c r="F570" s="58"/>
      <c r="G570" s="58" t="s">
        <v>74</v>
      </c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</row>
    <row r="571" spans="1:21" ht="14.4">
      <c r="A571" s="58" t="s">
        <v>134</v>
      </c>
      <c r="B571" s="58" t="s">
        <v>82</v>
      </c>
      <c r="C571" s="58" t="s">
        <v>62</v>
      </c>
      <c r="D571" s="58"/>
      <c r="E571" s="58"/>
      <c r="F571" s="58"/>
      <c r="G571" s="58" t="s">
        <v>74</v>
      </c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</row>
    <row r="572" spans="1:21" ht="14.4">
      <c r="A572" s="58" t="s">
        <v>135</v>
      </c>
      <c r="B572" s="58" t="s">
        <v>77</v>
      </c>
      <c r="C572" s="58" t="s">
        <v>60</v>
      </c>
      <c r="D572" s="58"/>
      <c r="E572" s="58"/>
      <c r="F572" s="58"/>
      <c r="G572" s="58" t="s">
        <v>74</v>
      </c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</row>
    <row r="573" spans="1:21" ht="14.4">
      <c r="A573" s="58" t="s">
        <v>135</v>
      </c>
      <c r="B573" s="58" t="s">
        <v>102</v>
      </c>
      <c r="C573" s="58" t="s">
        <v>56</v>
      </c>
      <c r="D573" s="63"/>
      <c r="E573" s="63"/>
      <c r="F573" s="64"/>
      <c r="G573" s="58" t="s">
        <v>74</v>
      </c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</row>
    <row r="574" spans="1:21" ht="14.4">
      <c r="A574" s="61" t="s">
        <v>135</v>
      </c>
      <c r="B574" s="61" t="s">
        <v>77</v>
      </c>
      <c r="C574" s="61" t="s">
        <v>60</v>
      </c>
      <c r="D574" s="61" t="s">
        <v>137</v>
      </c>
      <c r="E574" s="61"/>
      <c r="F574" s="61" t="s">
        <v>138</v>
      </c>
      <c r="G574" s="61" t="s">
        <v>74</v>
      </c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</row>
    <row r="575" spans="1:21" ht="14.4">
      <c r="A575" s="58" t="s">
        <v>134</v>
      </c>
      <c r="B575" s="58" t="s">
        <v>110</v>
      </c>
      <c r="C575" s="58" t="s">
        <v>62</v>
      </c>
      <c r="D575" s="63"/>
      <c r="E575" s="63"/>
      <c r="F575" s="64"/>
      <c r="G575" s="58" t="s">
        <v>74</v>
      </c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</row>
    <row r="576" spans="1:21" ht="14.4">
      <c r="A576" s="58" t="s">
        <v>135</v>
      </c>
      <c r="B576" s="58" t="s">
        <v>91</v>
      </c>
      <c r="C576" s="58" t="s">
        <v>52</v>
      </c>
      <c r="D576" s="63"/>
      <c r="E576" s="63"/>
      <c r="F576" s="64"/>
      <c r="G576" s="58" t="s">
        <v>74</v>
      </c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</row>
    <row r="577" spans="1:21" ht="14.4">
      <c r="A577" s="58" t="s">
        <v>135</v>
      </c>
      <c r="B577" s="60" t="s">
        <v>80</v>
      </c>
      <c r="C577" s="58" t="s">
        <v>54</v>
      </c>
      <c r="D577" s="58"/>
      <c r="E577" s="58"/>
      <c r="F577" s="58"/>
      <c r="G577" s="58" t="s">
        <v>74</v>
      </c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</row>
    <row r="578" spans="1:21" ht="14.4">
      <c r="A578" s="58" t="s">
        <v>134</v>
      </c>
      <c r="B578" s="58" t="s">
        <v>76</v>
      </c>
      <c r="C578" s="58" t="s">
        <v>56</v>
      </c>
      <c r="D578" s="58"/>
      <c r="E578" s="58"/>
      <c r="F578" s="58"/>
      <c r="G578" s="58" t="s">
        <v>74</v>
      </c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</row>
    <row r="579" spans="1:21" ht="14.4">
      <c r="A579" s="58" t="s">
        <v>134</v>
      </c>
      <c r="B579" s="58" t="s">
        <v>92</v>
      </c>
      <c r="C579" s="58" t="s">
        <v>60</v>
      </c>
      <c r="D579" s="63"/>
      <c r="E579" s="63"/>
      <c r="F579" s="64"/>
      <c r="G579" s="58" t="s">
        <v>74</v>
      </c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</row>
    <row r="580" spans="1:21" ht="14.4">
      <c r="A580" s="58" t="s">
        <v>135</v>
      </c>
      <c r="B580" s="58" t="s">
        <v>96</v>
      </c>
      <c r="C580" s="58" t="s">
        <v>62</v>
      </c>
      <c r="D580" s="63"/>
      <c r="E580" s="63"/>
      <c r="F580" s="64"/>
      <c r="G580" s="58" t="s">
        <v>74</v>
      </c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</row>
    <row r="581" spans="1:21" ht="14.4">
      <c r="A581" s="58" t="s">
        <v>135</v>
      </c>
      <c r="B581" s="58" t="s">
        <v>102</v>
      </c>
      <c r="C581" s="58" t="s">
        <v>56</v>
      </c>
      <c r="D581" s="63"/>
      <c r="E581" s="63"/>
      <c r="F581" s="64"/>
      <c r="G581" s="58" t="s">
        <v>74</v>
      </c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</row>
    <row r="582" spans="1:21" ht="14.4">
      <c r="A582" s="58" t="s">
        <v>135</v>
      </c>
      <c r="B582" s="60" t="s">
        <v>93</v>
      </c>
      <c r="C582" s="60" t="s">
        <v>58</v>
      </c>
      <c r="D582" s="58"/>
      <c r="E582" s="58"/>
      <c r="F582" s="58"/>
      <c r="G582" s="58" t="s">
        <v>74</v>
      </c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</row>
    <row r="583" spans="1:21" ht="14.4">
      <c r="A583" s="58" t="s">
        <v>134</v>
      </c>
      <c r="B583" s="58" t="s">
        <v>103</v>
      </c>
      <c r="C583" s="58" t="s">
        <v>54</v>
      </c>
      <c r="D583" s="58"/>
      <c r="E583" s="58"/>
      <c r="F583" s="58"/>
      <c r="G583" s="58" t="s">
        <v>74</v>
      </c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</row>
    <row r="584" spans="1:21" ht="14.4">
      <c r="A584" s="58" t="s">
        <v>134</v>
      </c>
      <c r="B584" s="58" t="s">
        <v>98</v>
      </c>
      <c r="C584" s="58" t="s">
        <v>52</v>
      </c>
      <c r="D584" s="58"/>
      <c r="E584" s="58"/>
      <c r="F584" s="58"/>
      <c r="G584" s="58" t="s">
        <v>74</v>
      </c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</row>
    <row r="585" spans="1:21" ht="14.4">
      <c r="A585" s="58" t="s">
        <v>135</v>
      </c>
      <c r="B585" s="58" t="s">
        <v>112</v>
      </c>
      <c r="C585" s="58" t="s">
        <v>52</v>
      </c>
      <c r="D585" s="58"/>
      <c r="E585" s="58"/>
      <c r="F585" s="58"/>
      <c r="G585" s="58" t="s">
        <v>74</v>
      </c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</row>
    <row r="586" spans="1:21" ht="14.4">
      <c r="A586" s="58" t="s">
        <v>134</v>
      </c>
      <c r="B586" s="58" t="s">
        <v>100</v>
      </c>
      <c r="C586" s="58" t="s">
        <v>52</v>
      </c>
      <c r="D586" s="63"/>
      <c r="E586" s="63"/>
      <c r="F586" s="64"/>
      <c r="G586" s="58" t="s">
        <v>74</v>
      </c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</row>
    <row r="587" spans="1:21" ht="14.4">
      <c r="A587" s="58" t="s">
        <v>134</v>
      </c>
      <c r="B587" s="58" t="s">
        <v>81</v>
      </c>
      <c r="C587" s="58" t="s">
        <v>60</v>
      </c>
      <c r="D587" s="58"/>
      <c r="E587" s="58"/>
      <c r="F587" s="58"/>
      <c r="G587" s="58" t="s">
        <v>74</v>
      </c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</row>
    <row r="588" spans="1:21" ht="14.4">
      <c r="A588" s="58" t="s">
        <v>135</v>
      </c>
      <c r="B588" s="58" t="s">
        <v>95</v>
      </c>
      <c r="C588" s="58" t="s">
        <v>56</v>
      </c>
      <c r="D588" s="58"/>
      <c r="E588" s="58"/>
      <c r="F588" s="58"/>
      <c r="G588" s="58" t="s">
        <v>74</v>
      </c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</row>
    <row r="589" spans="1:21" ht="14.4">
      <c r="A589" s="58" t="s">
        <v>134</v>
      </c>
      <c r="B589" s="58" t="s">
        <v>101</v>
      </c>
      <c r="C589" s="58" t="s">
        <v>54</v>
      </c>
      <c r="D589" s="63"/>
      <c r="E589" s="63"/>
      <c r="F589" s="64"/>
      <c r="G589" s="58" t="s">
        <v>74</v>
      </c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</row>
    <row r="590" spans="1:21" ht="14.4">
      <c r="A590" s="58" t="s">
        <v>135</v>
      </c>
      <c r="B590" s="60" t="s">
        <v>80</v>
      </c>
      <c r="C590" s="58" t="s">
        <v>54</v>
      </c>
      <c r="D590" s="63"/>
      <c r="E590" s="63"/>
      <c r="F590" s="64"/>
      <c r="G590" s="58" t="s">
        <v>74</v>
      </c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</row>
    <row r="591" spans="1:21" ht="14.4">
      <c r="A591" s="63" t="s">
        <v>134</v>
      </c>
      <c r="B591" s="63" t="s">
        <v>95</v>
      </c>
      <c r="C591" s="63" t="s">
        <v>56</v>
      </c>
      <c r="D591" s="63"/>
      <c r="E591" s="63"/>
      <c r="F591" s="64"/>
      <c r="G591" s="58" t="s">
        <v>74</v>
      </c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</row>
    <row r="592" spans="1:21" ht="14.4">
      <c r="A592" s="58" t="s">
        <v>134</v>
      </c>
      <c r="B592" s="58" t="s">
        <v>91</v>
      </c>
      <c r="C592" s="58" t="s">
        <v>52</v>
      </c>
      <c r="D592" s="58"/>
      <c r="E592" s="58"/>
      <c r="F592" s="58"/>
      <c r="G592" s="58" t="s">
        <v>74</v>
      </c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</row>
    <row r="593" spans="1:21" ht="14.4">
      <c r="A593" s="58" t="s">
        <v>135</v>
      </c>
      <c r="B593" s="58" t="s">
        <v>101</v>
      </c>
      <c r="C593" s="58" t="s">
        <v>54</v>
      </c>
      <c r="D593" s="63"/>
      <c r="E593" s="63"/>
      <c r="F593" s="64"/>
      <c r="G593" s="58" t="s">
        <v>74</v>
      </c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</row>
    <row r="594" spans="1:21" ht="14.4">
      <c r="A594" s="58" t="s">
        <v>134</v>
      </c>
      <c r="B594" s="58" t="s">
        <v>110</v>
      </c>
      <c r="C594" s="58" t="s">
        <v>62</v>
      </c>
      <c r="D594" s="58"/>
      <c r="E594" s="58"/>
      <c r="F594" s="58"/>
      <c r="G594" s="58" t="s">
        <v>74</v>
      </c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</row>
    <row r="595" spans="1:21" ht="14.4">
      <c r="A595" s="58" t="s">
        <v>134</v>
      </c>
      <c r="B595" s="58" t="s">
        <v>91</v>
      </c>
      <c r="C595" s="58" t="s">
        <v>52</v>
      </c>
      <c r="D595" s="58"/>
      <c r="E595" s="58"/>
      <c r="F595" s="58"/>
      <c r="G595" s="58" t="s">
        <v>74</v>
      </c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</row>
    <row r="596" spans="1:21" ht="14.4">
      <c r="A596" s="58" t="s">
        <v>134</v>
      </c>
      <c r="B596" s="58" t="s">
        <v>115</v>
      </c>
      <c r="C596" s="58" t="s">
        <v>60</v>
      </c>
      <c r="D596" s="63"/>
      <c r="E596" s="63"/>
      <c r="F596" s="64"/>
      <c r="G596" s="58" t="s">
        <v>74</v>
      </c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</row>
    <row r="597" spans="1:21" ht="14.4">
      <c r="A597" s="58" t="s">
        <v>135</v>
      </c>
      <c r="B597" s="58" t="s">
        <v>110</v>
      </c>
      <c r="C597" s="58" t="s">
        <v>62</v>
      </c>
      <c r="D597" s="63"/>
      <c r="E597" s="63"/>
      <c r="F597" s="64"/>
      <c r="G597" s="58" t="s">
        <v>74</v>
      </c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</row>
    <row r="598" spans="1:21" ht="14.4">
      <c r="A598" s="58" t="s">
        <v>134</v>
      </c>
      <c r="B598" s="58" t="s">
        <v>82</v>
      </c>
      <c r="C598" s="58" t="s">
        <v>62</v>
      </c>
      <c r="D598" s="58"/>
      <c r="E598" s="58"/>
      <c r="F598" s="58"/>
      <c r="G598" s="58" t="s">
        <v>74</v>
      </c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</row>
    <row r="599" spans="1:21" ht="14.4">
      <c r="A599" s="58" t="s">
        <v>134</v>
      </c>
      <c r="B599" s="58" t="s">
        <v>105</v>
      </c>
      <c r="C599" s="58" t="s">
        <v>62</v>
      </c>
      <c r="D599" s="63"/>
      <c r="E599" s="63"/>
      <c r="F599" s="64"/>
      <c r="G599" s="58" t="s">
        <v>74</v>
      </c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</row>
    <row r="600" spans="1:21" ht="14.4">
      <c r="A600" s="58" t="s">
        <v>134</v>
      </c>
      <c r="B600" s="58" t="s">
        <v>77</v>
      </c>
      <c r="C600" s="58" t="s">
        <v>60</v>
      </c>
      <c r="D600" s="58"/>
      <c r="E600" s="58"/>
      <c r="F600" s="58"/>
      <c r="G600" s="58" t="s">
        <v>74</v>
      </c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</row>
    <row r="601" spans="1:21" ht="14.4">
      <c r="A601" s="58" t="s">
        <v>135</v>
      </c>
      <c r="B601" s="58" t="s">
        <v>97</v>
      </c>
      <c r="C601" s="58" t="s">
        <v>56</v>
      </c>
      <c r="D601" s="58"/>
      <c r="E601" s="58"/>
      <c r="F601" s="58"/>
      <c r="G601" s="58" t="s">
        <v>74</v>
      </c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</row>
    <row r="602" spans="1:21" ht="14.4">
      <c r="A602" s="58" t="s">
        <v>135</v>
      </c>
      <c r="B602" s="58" t="s">
        <v>101</v>
      </c>
      <c r="C602" s="58" t="s">
        <v>54</v>
      </c>
      <c r="D602" s="58"/>
      <c r="E602" s="58"/>
      <c r="F602" s="58"/>
      <c r="G602" s="58" t="s">
        <v>74</v>
      </c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</row>
    <row r="603" spans="1:21" ht="14.4">
      <c r="A603" s="58" t="s">
        <v>135</v>
      </c>
      <c r="B603" s="58" t="s">
        <v>97</v>
      </c>
      <c r="C603" s="58" t="s">
        <v>56</v>
      </c>
      <c r="D603" s="58"/>
      <c r="E603" s="58"/>
      <c r="F603" s="58"/>
      <c r="G603" s="58" t="s">
        <v>74</v>
      </c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</row>
    <row r="604" spans="1:21" ht="14.4">
      <c r="A604" s="58" t="s">
        <v>134</v>
      </c>
      <c r="B604" s="58" t="s">
        <v>97</v>
      </c>
      <c r="C604" s="58" t="s">
        <v>56</v>
      </c>
      <c r="D604" s="58"/>
      <c r="E604" s="58"/>
      <c r="F604" s="58"/>
      <c r="G604" s="58" t="s">
        <v>74</v>
      </c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</row>
    <row r="605" spans="1:21" ht="14.4">
      <c r="A605" s="58" t="s">
        <v>135</v>
      </c>
      <c r="B605" s="58" t="s">
        <v>97</v>
      </c>
      <c r="C605" s="58" t="s">
        <v>56</v>
      </c>
      <c r="D605" s="58"/>
      <c r="E605" s="58"/>
      <c r="F605" s="58"/>
      <c r="G605" s="58" t="s">
        <v>74</v>
      </c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</row>
    <row r="606" spans="1:21" ht="14.4">
      <c r="A606" s="58" t="s">
        <v>135</v>
      </c>
      <c r="B606" s="58" t="s">
        <v>98</v>
      </c>
      <c r="C606" s="58" t="s">
        <v>52</v>
      </c>
      <c r="D606" s="58"/>
      <c r="E606" s="58"/>
      <c r="F606" s="58"/>
      <c r="G606" s="58" t="s">
        <v>74</v>
      </c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</row>
    <row r="607" spans="1:21" ht="14.4">
      <c r="A607" s="58" t="s">
        <v>135</v>
      </c>
      <c r="B607" s="58" t="s">
        <v>110</v>
      </c>
      <c r="C607" s="58" t="s">
        <v>62</v>
      </c>
      <c r="D607" s="63"/>
      <c r="E607" s="63"/>
      <c r="F607" s="64"/>
      <c r="G607" s="58" t="s">
        <v>74</v>
      </c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</row>
    <row r="608" spans="1:21" ht="14.4">
      <c r="A608" s="58" t="s">
        <v>135</v>
      </c>
      <c r="B608" s="58" t="s">
        <v>100</v>
      </c>
      <c r="C608" s="58" t="s">
        <v>52</v>
      </c>
      <c r="D608" s="63"/>
      <c r="E608" s="63"/>
      <c r="F608" s="64"/>
      <c r="G608" s="58" t="s">
        <v>74</v>
      </c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</row>
    <row r="609" spans="1:21" ht="14.4">
      <c r="A609" s="58" t="s">
        <v>134</v>
      </c>
      <c r="B609" s="58" t="s">
        <v>110</v>
      </c>
      <c r="C609" s="58" t="s">
        <v>62</v>
      </c>
      <c r="D609" s="58"/>
      <c r="E609" s="58"/>
      <c r="F609" s="58"/>
      <c r="G609" s="58" t="s">
        <v>74</v>
      </c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</row>
    <row r="610" spans="1:21" ht="14.4">
      <c r="A610" s="58" t="s">
        <v>135</v>
      </c>
      <c r="B610" s="60" t="s">
        <v>121</v>
      </c>
      <c r="C610" s="60" t="s">
        <v>54</v>
      </c>
      <c r="D610" s="63"/>
      <c r="E610" s="63"/>
      <c r="F610" s="64"/>
      <c r="G610" s="58" t="s">
        <v>74</v>
      </c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</row>
    <row r="611" spans="1:21" ht="14.4">
      <c r="A611" s="58" t="s">
        <v>134</v>
      </c>
      <c r="B611" s="58" t="s">
        <v>81</v>
      </c>
      <c r="C611" s="58" t="s">
        <v>60</v>
      </c>
      <c r="D611" s="58"/>
      <c r="E611" s="58"/>
      <c r="F611" s="58"/>
      <c r="G611" s="58" t="s">
        <v>74</v>
      </c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</row>
    <row r="612" spans="1:21" ht="14.4">
      <c r="A612" s="58" t="s">
        <v>134</v>
      </c>
      <c r="B612" s="60" t="s">
        <v>80</v>
      </c>
      <c r="C612" s="58" t="s">
        <v>54</v>
      </c>
      <c r="D612" s="58"/>
      <c r="E612" s="58"/>
      <c r="F612" s="58"/>
      <c r="G612" s="58" t="s">
        <v>74</v>
      </c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</row>
    <row r="613" spans="1:21" ht="14.4">
      <c r="A613" s="58" t="s">
        <v>134</v>
      </c>
      <c r="B613" s="58" t="s">
        <v>77</v>
      </c>
      <c r="C613" s="58" t="s">
        <v>60</v>
      </c>
      <c r="D613" s="58"/>
      <c r="E613" s="58"/>
      <c r="F613" s="58"/>
      <c r="G613" s="58" t="s">
        <v>74</v>
      </c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</row>
    <row r="614" spans="1:21" ht="14.4">
      <c r="A614" s="58" t="s">
        <v>134</v>
      </c>
      <c r="B614" s="58" t="s">
        <v>88</v>
      </c>
      <c r="C614" s="58" t="s">
        <v>52</v>
      </c>
      <c r="D614" s="58"/>
      <c r="E614" s="58"/>
      <c r="F614" s="58"/>
      <c r="G614" s="58" t="s">
        <v>74</v>
      </c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</row>
    <row r="615" spans="1:21" ht="14.4">
      <c r="A615" s="58" t="s">
        <v>134</v>
      </c>
      <c r="B615" s="58" t="s">
        <v>95</v>
      </c>
      <c r="C615" s="58" t="s">
        <v>56</v>
      </c>
      <c r="D615" s="58"/>
      <c r="E615" s="58"/>
      <c r="F615" s="58"/>
      <c r="G615" s="58" t="s">
        <v>74</v>
      </c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</row>
    <row r="616" spans="1:21" ht="14.4">
      <c r="A616" s="58" t="s">
        <v>135</v>
      </c>
      <c r="B616" s="58" t="s">
        <v>110</v>
      </c>
      <c r="C616" s="58" t="s">
        <v>62</v>
      </c>
      <c r="D616" s="58"/>
      <c r="E616" s="58"/>
      <c r="F616" s="58"/>
      <c r="G616" s="58" t="s">
        <v>74</v>
      </c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</row>
    <row r="617" spans="1:21" ht="14.4">
      <c r="A617" s="58" t="s">
        <v>135</v>
      </c>
      <c r="B617" s="60" t="s">
        <v>90</v>
      </c>
      <c r="C617" s="58" t="s">
        <v>54</v>
      </c>
      <c r="D617" s="58"/>
      <c r="E617" s="58"/>
      <c r="F617" s="58"/>
      <c r="G617" s="58" t="s">
        <v>74</v>
      </c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</row>
    <row r="618" spans="1:21" ht="14.4">
      <c r="A618" s="58" t="s">
        <v>134</v>
      </c>
      <c r="B618" s="58" t="s">
        <v>77</v>
      </c>
      <c r="C618" s="58" t="s">
        <v>60</v>
      </c>
      <c r="D618" s="58"/>
      <c r="E618" s="58"/>
      <c r="F618" s="58"/>
      <c r="G618" s="58" t="s">
        <v>74</v>
      </c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</row>
    <row r="619" spans="1:21" ht="14.4">
      <c r="A619" s="58" t="s">
        <v>134</v>
      </c>
      <c r="B619" s="58" t="s">
        <v>81</v>
      </c>
      <c r="C619" s="58" t="s">
        <v>60</v>
      </c>
      <c r="D619" s="58"/>
      <c r="E619" s="58"/>
      <c r="F619" s="58"/>
      <c r="G619" s="58" t="s">
        <v>74</v>
      </c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</row>
    <row r="620" spans="1:21" ht="14.4">
      <c r="A620" s="58" t="s">
        <v>135</v>
      </c>
      <c r="B620" s="58" t="s">
        <v>100</v>
      </c>
      <c r="C620" s="58" t="s">
        <v>52</v>
      </c>
      <c r="D620" s="63"/>
      <c r="E620" s="63"/>
      <c r="F620" s="64"/>
      <c r="G620" s="58" t="s">
        <v>74</v>
      </c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</row>
    <row r="621" spans="1:21" ht="14.4">
      <c r="A621" s="58" t="s">
        <v>134</v>
      </c>
      <c r="B621" s="58" t="s">
        <v>110</v>
      </c>
      <c r="C621" s="58" t="s">
        <v>62</v>
      </c>
      <c r="D621" s="58"/>
      <c r="E621" s="58"/>
      <c r="F621" s="58"/>
      <c r="G621" s="58" t="s">
        <v>74</v>
      </c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</row>
    <row r="622" spans="1:21" ht="14.4">
      <c r="A622" s="58" t="s">
        <v>135</v>
      </c>
      <c r="B622" s="58" t="s">
        <v>110</v>
      </c>
      <c r="C622" s="58" t="s">
        <v>62</v>
      </c>
      <c r="D622" s="58"/>
      <c r="E622" s="58"/>
      <c r="F622" s="58"/>
      <c r="G622" s="58" t="s">
        <v>74</v>
      </c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</row>
    <row r="623" spans="1:21" ht="14.4">
      <c r="A623" s="58" t="s">
        <v>135</v>
      </c>
      <c r="B623" s="58" t="s">
        <v>91</v>
      </c>
      <c r="C623" s="58" t="s">
        <v>52</v>
      </c>
      <c r="D623" s="58"/>
      <c r="E623" s="58"/>
      <c r="F623" s="58"/>
      <c r="G623" s="58" t="s">
        <v>74</v>
      </c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</row>
    <row r="624" spans="1:21" ht="14.4">
      <c r="A624" s="58" t="s">
        <v>134</v>
      </c>
      <c r="B624" s="58" t="s">
        <v>81</v>
      </c>
      <c r="C624" s="58" t="s">
        <v>60</v>
      </c>
      <c r="D624" s="58"/>
      <c r="E624" s="58"/>
      <c r="F624" s="58"/>
      <c r="G624" s="58" t="s">
        <v>74</v>
      </c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</row>
    <row r="625" spans="1:21" ht="14.4">
      <c r="A625" s="58" t="s">
        <v>134</v>
      </c>
      <c r="B625" s="58" t="s">
        <v>95</v>
      </c>
      <c r="C625" s="58" t="s">
        <v>56</v>
      </c>
      <c r="D625" s="58"/>
      <c r="E625" s="58"/>
      <c r="F625" s="58"/>
      <c r="G625" s="58" t="s">
        <v>74</v>
      </c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</row>
    <row r="626" spans="1:21" ht="14.4">
      <c r="A626" s="58" t="s">
        <v>135</v>
      </c>
      <c r="B626" s="58" t="s">
        <v>110</v>
      </c>
      <c r="C626" s="58" t="s">
        <v>62</v>
      </c>
      <c r="D626" s="58"/>
      <c r="E626" s="58"/>
      <c r="F626" s="58"/>
      <c r="G626" s="58" t="s">
        <v>74</v>
      </c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</row>
    <row r="627" spans="1:21" ht="14.4">
      <c r="A627" s="58" t="s">
        <v>134</v>
      </c>
      <c r="B627" s="58" t="s">
        <v>79</v>
      </c>
      <c r="C627" s="58" t="s">
        <v>56</v>
      </c>
      <c r="D627" s="63"/>
      <c r="E627" s="63"/>
      <c r="F627" s="64"/>
      <c r="G627" s="58" t="s">
        <v>137</v>
      </c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</row>
    <row r="628" spans="1:21" ht="14.4">
      <c r="A628" s="58" t="s">
        <v>134</v>
      </c>
      <c r="B628" s="58" t="s">
        <v>85</v>
      </c>
      <c r="C628" s="58" t="s">
        <v>58</v>
      </c>
      <c r="D628" s="63"/>
      <c r="E628" s="63"/>
      <c r="F628" s="64"/>
      <c r="G628" s="58" t="s">
        <v>74</v>
      </c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</row>
    <row r="629" spans="1:21" ht="14.4">
      <c r="A629" s="58" t="s">
        <v>135</v>
      </c>
      <c r="B629" s="58" t="s">
        <v>87</v>
      </c>
      <c r="C629" s="58" t="s">
        <v>52</v>
      </c>
      <c r="D629" s="58"/>
      <c r="E629" s="58"/>
      <c r="F629" s="58"/>
      <c r="G629" s="58" t="s">
        <v>74</v>
      </c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</row>
    <row r="630" spans="1:21" ht="14.4">
      <c r="A630" s="58" t="s">
        <v>135</v>
      </c>
      <c r="B630" s="58" t="s">
        <v>101</v>
      </c>
      <c r="C630" s="58" t="s">
        <v>54</v>
      </c>
      <c r="D630" s="63"/>
      <c r="E630" s="63"/>
      <c r="F630" s="64"/>
      <c r="G630" s="58" t="s">
        <v>74</v>
      </c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</row>
    <row r="631" spans="1:21" ht="14.4">
      <c r="A631" s="58" t="s">
        <v>134</v>
      </c>
      <c r="B631" s="58" t="s">
        <v>115</v>
      </c>
      <c r="C631" s="58" t="s">
        <v>60</v>
      </c>
      <c r="D631" s="63"/>
      <c r="E631" s="63"/>
      <c r="F631" s="64"/>
      <c r="G631" s="58" t="s">
        <v>74</v>
      </c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</row>
    <row r="632" spans="1:21" ht="14.4">
      <c r="A632" s="58" t="s">
        <v>135</v>
      </c>
      <c r="B632" s="58" t="s">
        <v>98</v>
      </c>
      <c r="C632" s="58" t="s">
        <v>52</v>
      </c>
      <c r="D632" s="63"/>
      <c r="E632" s="63"/>
      <c r="F632" s="64"/>
      <c r="G632" s="58" t="s">
        <v>74</v>
      </c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</row>
    <row r="633" spans="1:21" ht="14.4">
      <c r="A633" s="58" t="s">
        <v>135</v>
      </c>
      <c r="B633" s="58" t="s">
        <v>112</v>
      </c>
      <c r="C633" s="58" t="s">
        <v>52</v>
      </c>
      <c r="D633" s="63"/>
      <c r="E633" s="63"/>
      <c r="F633" s="64"/>
      <c r="G633" s="58" t="s">
        <v>74</v>
      </c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</row>
    <row r="634" spans="1:21" ht="14.4">
      <c r="A634" s="58" t="s">
        <v>134</v>
      </c>
      <c r="B634" s="58" t="s">
        <v>77</v>
      </c>
      <c r="C634" s="58" t="s">
        <v>60</v>
      </c>
      <c r="D634" s="58"/>
      <c r="E634" s="58"/>
      <c r="F634" s="58"/>
      <c r="G634" s="58" t="s">
        <v>74</v>
      </c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</row>
    <row r="635" spans="1:21" ht="14.4">
      <c r="A635" s="58" t="s">
        <v>134</v>
      </c>
      <c r="B635" s="58" t="s">
        <v>90</v>
      </c>
      <c r="C635" s="58" t="s">
        <v>54</v>
      </c>
      <c r="D635" s="58"/>
      <c r="E635" s="58"/>
      <c r="F635" s="58"/>
      <c r="G635" s="58" t="s">
        <v>74</v>
      </c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</row>
    <row r="636" spans="1:21" ht="14.4">
      <c r="A636" s="58" t="s">
        <v>134</v>
      </c>
      <c r="B636" s="60" t="s">
        <v>83</v>
      </c>
      <c r="C636" s="58" t="s">
        <v>54</v>
      </c>
      <c r="D636" s="58"/>
      <c r="E636" s="58"/>
      <c r="F636" s="58"/>
      <c r="G636" s="58" t="s">
        <v>74</v>
      </c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</row>
    <row r="637" spans="1:21" ht="14.4">
      <c r="A637" s="58" t="s">
        <v>134</v>
      </c>
      <c r="B637" s="58" t="s">
        <v>90</v>
      </c>
      <c r="C637" s="58" t="s">
        <v>54</v>
      </c>
      <c r="D637" s="63"/>
      <c r="E637" s="63"/>
      <c r="F637" s="64"/>
      <c r="G637" s="58" t="s">
        <v>74</v>
      </c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</row>
    <row r="638" spans="1:21" ht="14.4">
      <c r="A638" s="58" t="s">
        <v>135</v>
      </c>
      <c r="B638" s="58" t="s">
        <v>77</v>
      </c>
      <c r="C638" s="58" t="s">
        <v>60</v>
      </c>
      <c r="D638" s="58"/>
      <c r="E638" s="58"/>
      <c r="F638" s="58"/>
      <c r="G638" s="58" t="s">
        <v>74</v>
      </c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</row>
    <row r="639" spans="1:21" ht="14.4">
      <c r="A639" s="58" t="s">
        <v>135</v>
      </c>
      <c r="B639" s="60" t="s">
        <v>80</v>
      </c>
      <c r="C639" s="58" t="s">
        <v>54</v>
      </c>
      <c r="D639" s="63"/>
      <c r="E639" s="63"/>
      <c r="F639" s="64"/>
      <c r="G639" s="58" t="s">
        <v>74</v>
      </c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</row>
    <row r="640" spans="1:21" ht="14.4">
      <c r="A640" s="58" t="s">
        <v>134</v>
      </c>
      <c r="B640" s="58" t="s">
        <v>82</v>
      </c>
      <c r="C640" s="58" t="s">
        <v>62</v>
      </c>
      <c r="D640" s="58"/>
      <c r="E640" s="58"/>
      <c r="F640" s="58"/>
      <c r="G640" s="58" t="s">
        <v>74</v>
      </c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</row>
    <row r="641" spans="1:21" ht="14.4">
      <c r="A641" s="58" t="s">
        <v>135</v>
      </c>
      <c r="B641" s="58" t="s">
        <v>115</v>
      </c>
      <c r="C641" s="58" t="s">
        <v>60</v>
      </c>
      <c r="D641" s="58"/>
      <c r="E641" s="58"/>
      <c r="F641" s="58"/>
      <c r="G641" s="58" t="s">
        <v>74</v>
      </c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</row>
    <row r="642" spans="1:21" ht="14.4">
      <c r="A642" s="58" t="s">
        <v>135</v>
      </c>
      <c r="B642" s="60" t="s">
        <v>80</v>
      </c>
      <c r="C642" s="58" t="s">
        <v>54</v>
      </c>
      <c r="D642" s="58"/>
      <c r="E642" s="58"/>
      <c r="F642" s="58"/>
      <c r="G642" s="58" t="s">
        <v>74</v>
      </c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</row>
    <row r="643" spans="1:21" ht="14.4">
      <c r="A643" s="58" t="s">
        <v>135</v>
      </c>
      <c r="B643" s="58" t="s">
        <v>110</v>
      </c>
      <c r="C643" s="58" t="s">
        <v>62</v>
      </c>
      <c r="D643" s="58"/>
      <c r="E643" s="58"/>
      <c r="F643" s="58"/>
      <c r="G643" s="58" t="s">
        <v>74</v>
      </c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</row>
    <row r="644" spans="1:21" ht="14.4">
      <c r="A644" s="58" t="s">
        <v>134</v>
      </c>
      <c r="B644" s="58" t="s">
        <v>88</v>
      </c>
      <c r="C644" s="58" t="s">
        <v>52</v>
      </c>
      <c r="D644" s="58"/>
      <c r="E644" s="58"/>
      <c r="F644" s="58"/>
      <c r="G644" s="58" t="s">
        <v>74</v>
      </c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</row>
    <row r="645" spans="1:21" ht="14.4">
      <c r="A645" s="58" t="s">
        <v>134</v>
      </c>
      <c r="B645" s="58" t="s">
        <v>81</v>
      </c>
      <c r="C645" s="58" t="s">
        <v>60</v>
      </c>
      <c r="D645" s="58"/>
      <c r="E645" s="58"/>
      <c r="F645" s="58"/>
      <c r="G645" s="58" t="s">
        <v>74</v>
      </c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</row>
    <row r="646" spans="1:21" ht="14.4">
      <c r="A646" s="58" t="s">
        <v>134</v>
      </c>
      <c r="B646" s="58" t="s">
        <v>98</v>
      </c>
      <c r="C646" s="58" t="s">
        <v>52</v>
      </c>
      <c r="D646" s="63"/>
      <c r="E646" s="63"/>
      <c r="F646" s="64"/>
      <c r="G646" s="58" t="s">
        <v>74</v>
      </c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</row>
    <row r="647" spans="1:21" ht="14.4">
      <c r="A647" s="58" t="s">
        <v>135</v>
      </c>
      <c r="B647" s="58" t="s">
        <v>97</v>
      </c>
      <c r="C647" s="58" t="s">
        <v>56</v>
      </c>
      <c r="D647" s="58"/>
      <c r="E647" s="58"/>
      <c r="F647" s="58"/>
      <c r="G647" s="58" t="s">
        <v>74</v>
      </c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</row>
    <row r="648" spans="1:21" ht="14.4">
      <c r="A648" s="58" t="s">
        <v>134</v>
      </c>
      <c r="B648" s="58" t="s">
        <v>77</v>
      </c>
      <c r="C648" s="58" t="s">
        <v>60</v>
      </c>
      <c r="D648" s="58"/>
      <c r="E648" s="58"/>
      <c r="F648" s="58"/>
      <c r="G648" s="58" t="s">
        <v>74</v>
      </c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</row>
    <row r="649" spans="1:21" ht="14.4">
      <c r="A649" s="58" t="s">
        <v>135</v>
      </c>
      <c r="B649" s="58" t="s">
        <v>110</v>
      </c>
      <c r="C649" s="58" t="s">
        <v>62</v>
      </c>
      <c r="D649" s="58"/>
      <c r="E649" s="58"/>
      <c r="F649" s="58"/>
      <c r="G649" s="58" t="s">
        <v>74</v>
      </c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</row>
    <row r="650" spans="1:21" ht="14.4">
      <c r="A650" s="58" t="s">
        <v>134</v>
      </c>
      <c r="B650" s="60" t="s">
        <v>80</v>
      </c>
      <c r="C650" s="58" t="s">
        <v>54</v>
      </c>
      <c r="D650" s="63"/>
      <c r="E650" s="63"/>
      <c r="F650" s="64"/>
      <c r="G650" s="58" t="s">
        <v>74</v>
      </c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</row>
    <row r="651" spans="1:21" ht="14.4">
      <c r="A651" s="58" t="s">
        <v>134</v>
      </c>
      <c r="B651" s="58" t="s">
        <v>79</v>
      </c>
      <c r="C651" s="58" t="s">
        <v>56</v>
      </c>
      <c r="D651" s="58"/>
      <c r="E651" s="58"/>
      <c r="F651" s="58"/>
      <c r="G651" s="58" t="s">
        <v>74</v>
      </c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</row>
    <row r="652" spans="1:21" ht="14.4">
      <c r="A652" s="58" t="s">
        <v>135</v>
      </c>
      <c r="B652" s="58" t="s">
        <v>110</v>
      </c>
      <c r="C652" s="58" t="s">
        <v>62</v>
      </c>
      <c r="D652" s="58"/>
      <c r="E652" s="58"/>
      <c r="F652" s="58"/>
      <c r="G652" s="58" t="s">
        <v>74</v>
      </c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</row>
    <row r="653" spans="1:21" ht="14.4">
      <c r="A653" s="58" t="s">
        <v>134</v>
      </c>
      <c r="B653" s="58" t="s">
        <v>77</v>
      </c>
      <c r="C653" s="58" t="s">
        <v>60</v>
      </c>
      <c r="D653" s="63"/>
      <c r="E653" s="63"/>
      <c r="F653" s="64"/>
      <c r="G653" s="58" t="s">
        <v>74</v>
      </c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</row>
    <row r="654" spans="1:21" ht="14.4">
      <c r="A654" s="58" t="s">
        <v>134</v>
      </c>
      <c r="B654" s="58" t="s">
        <v>88</v>
      </c>
      <c r="C654" s="58" t="s">
        <v>52</v>
      </c>
      <c r="D654" s="58"/>
      <c r="E654" s="58"/>
      <c r="F654" s="58"/>
      <c r="G654" s="58" t="s">
        <v>74</v>
      </c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</row>
    <row r="655" spans="1:21" ht="14.4">
      <c r="A655" s="58" t="s">
        <v>134</v>
      </c>
      <c r="B655" s="58" t="s">
        <v>116</v>
      </c>
      <c r="C655" s="58" t="s">
        <v>58</v>
      </c>
      <c r="D655" s="58"/>
      <c r="E655" s="58"/>
      <c r="F655" s="58"/>
      <c r="G655" s="58" t="s">
        <v>74</v>
      </c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</row>
    <row r="656" spans="1:21" ht="14.4">
      <c r="A656" s="58" t="s">
        <v>135</v>
      </c>
      <c r="B656" s="58" t="s">
        <v>110</v>
      </c>
      <c r="C656" s="58" t="s">
        <v>62</v>
      </c>
      <c r="D656" s="58"/>
      <c r="E656" s="58"/>
      <c r="F656" s="58"/>
      <c r="G656" s="58" t="s">
        <v>74</v>
      </c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</row>
    <row r="657" spans="1:21" ht="14.4">
      <c r="A657" s="58" t="s">
        <v>134</v>
      </c>
      <c r="B657" s="58" t="s">
        <v>115</v>
      </c>
      <c r="C657" s="58" t="s">
        <v>60</v>
      </c>
      <c r="D657" s="58"/>
      <c r="E657" s="58"/>
      <c r="F657" s="58"/>
      <c r="G657" s="58" t="s">
        <v>74</v>
      </c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</row>
    <row r="658" spans="1:21" ht="14.4">
      <c r="A658" s="58" t="s">
        <v>134</v>
      </c>
      <c r="B658" s="58" t="s">
        <v>96</v>
      </c>
      <c r="C658" s="58" t="s">
        <v>62</v>
      </c>
      <c r="D658" s="63"/>
      <c r="E658" s="63"/>
      <c r="F658" s="64"/>
      <c r="G658" s="58" t="s">
        <v>74</v>
      </c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</row>
    <row r="659" spans="1:21" ht="14.4">
      <c r="A659" s="58" t="s">
        <v>135</v>
      </c>
      <c r="B659" s="58" t="s">
        <v>77</v>
      </c>
      <c r="C659" s="58" t="s">
        <v>60</v>
      </c>
      <c r="D659" s="58"/>
      <c r="E659" s="58"/>
      <c r="F659" s="58"/>
      <c r="G659" s="58" t="s">
        <v>74</v>
      </c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</row>
    <row r="660" spans="1:21" ht="14.4">
      <c r="A660" s="58" t="s">
        <v>134</v>
      </c>
      <c r="B660" s="58" t="s">
        <v>116</v>
      </c>
      <c r="C660" s="58" t="s">
        <v>58</v>
      </c>
      <c r="D660" s="58"/>
      <c r="E660" s="58" t="s">
        <v>74</v>
      </c>
      <c r="F660" s="58"/>
      <c r="G660" s="58" t="s">
        <v>74</v>
      </c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</row>
    <row r="661" spans="1:21" ht="14.4">
      <c r="A661" s="58" t="s">
        <v>135</v>
      </c>
      <c r="B661" s="58" t="s">
        <v>100</v>
      </c>
      <c r="C661" s="58" t="s">
        <v>52</v>
      </c>
      <c r="D661" s="58"/>
      <c r="E661" s="58"/>
      <c r="F661" s="58"/>
      <c r="G661" s="58" t="s">
        <v>74</v>
      </c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</row>
    <row r="662" spans="1:21" ht="14.4">
      <c r="A662" s="58" t="s">
        <v>134</v>
      </c>
      <c r="B662" s="58" t="s">
        <v>92</v>
      </c>
      <c r="C662" s="58" t="s">
        <v>60</v>
      </c>
      <c r="D662" s="63"/>
      <c r="E662" s="63"/>
      <c r="F662" s="64"/>
      <c r="G662" s="58" t="s">
        <v>74</v>
      </c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</row>
    <row r="663" spans="1:21" ht="14.4">
      <c r="A663" s="58" t="s">
        <v>134</v>
      </c>
      <c r="B663" s="58" t="s">
        <v>110</v>
      </c>
      <c r="C663" s="58" t="s">
        <v>62</v>
      </c>
      <c r="D663" s="63"/>
      <c r="E663" s="63"/>
      <c r="F663" s="64"/>
      <c r="G663" s="58" t="s">
        <v>74</v>
      </c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</row>
    <row r="664" spans="1:21" ht="14.4">
      <c r="A664" s="58" t="s">
        <v>135</v>
      </c>
      <c r="B664" s="58" t="s">
        <v>101</v>
      </c>
      <c r="C664" s="58" t="s">
        <v>54</v>
      </c>
      <c r="D664" s="63"/>
      <c r="E664" s="63"/>
      <c r="F664" s="64"/>
      <c r="G664" s="58" t="s">
        <v>74</v>
      </c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</row>
    <row r="665" spans="1:21" ht="14.4">
      <c r="A665" s="58" t="s">
        <v>134</v>
      </c>
      <c r="B665" s="58" t="s">
        <v>95</v>
      </c>
      <c r="C665" s="58" t="s">
        <v>56</v>
      </c>
      <c r="D665" s="63"/>
      <c r="E665" s="63"/>
      <c r="F665" s="64"/>
      <c r="G665" s="58" t="s">
        <v>74</v>
      </c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</row>
    <row r="666" spans="1:21" ht="14.4">
      <c r="A666" s="58" t="s">
        <v>134</v>
      </c>
      <c r="B666" s="58" t="s">
        <v>101</v>
      </c>
      <c r="C666" s="58" t="s">
        <v>54</v>
      </c>
      <c r="D666" s="58"/>
      <c r="E666" s="58"/>
      <c r="F666" s="58"/>
      <c r="G666" s="58" t="s">
        <v>74</v>
      </c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</row>
    <row r="667" spans="1:21" ht="14.4">
      <c r="A667" s="58" t="s">
        <v>135</v>
      </c>
      <c r="B667" s="58" t="s">
        <v>77</v>
      </c>
      <c r="C667" s="58" t="s">
        <v>60</v>
      </c>
      <c r="D667" s="63"/>
      <c r="E667" s="63"/>
      <c r="F667" s="64"/>
      <c r="G667" s="58" t="s">
        <v>74</v>
      </c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</row>
    <row r="668" spans="1:21" ht="14.4">
      <c r="A668" s="58" t="s">
        <v>135</v>
      </c>
      <c r="B668" s="58" t="s">
        <v>95</v>
      </c>
      <c r="C668" s="58" t="s">
        <v>56</v>
      </c>
      <c r="D668" s="63"/>
      <c r="E668" s="63"/>
      <c r="F668" s="64"/>
      <c r="G668" s="58" t="s">
        <v>74</v>
      </c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</row>
    <row r="669" spans="1:21" ht="14.4">
      <c r="A669" s="58" t="s">
        <v>134</v>
      </c>
      <c r="B669" s="58" t="s">
        <v>90</v>
      </c>
      <c r="C669" s="58" t="s">
        <v>54</v>
      </c>
      <c r="D669" s="63"/>
      <c r="E669" s="63"/>
      <c r="F669" s="64"/>
      <c r="G669" s="58" t="s">
        <v>74</v>
      </c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</row>
    <row r="670" spans="1:21" ht="14.4">
      <c r="A670" s="58" t="s">
        <v>134</v>
      </c>
      <c r="B670" s="58" t="s">
        <v>110</v>
      </c>
      <c r="C670" s="58" t="s">
        <v>62</v>
      </c>
      <c r="D670" s="58"/>
      <c r="E670" s="58"/>
      <c r="F670" s="58"/>
      <c r="G670" s="58" t="s">
        <v>74</v>
      </c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</row>
    <row r="671" spans="1:21" ht="14.4">
      <c r="A671" s="58" t="s">
        <v>135</v>
      </c>
      <c r="B671" s="58" t="s">
        <v>110</v>
      </c>
      <c r="C671" s="58" t="s">
        <v>62</v>
      </c>
      <c r="D671" s="58"/>
      <c r="E671" s="58"/>
      <c r="F671" s="58"/>
      <c r="G671" s="58" t="s">
        <v>74</v>
      </c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</row>
    <row r="672" spans="1:21" ht="14.4">
      <c r="A672" s="58" t="s">
        <v>135</v>
      </c>
      <c r="B672" s="58" t="s">
        <v>81</v>
      </c>
      <c r="C672" s="58" t="s">
        <v>60</v>
      </c>
      <c r="D672" s="63"/>
      <c r="E672" s="63"/>
      <c r="F672" s="64"/>
      <c r="G672" s="58" t="s">
        <v>74</v>
      </c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</row>
    <row r="673" spans="1:21" ht="14.4">
      <c r="A673" s="58" t="s">
        <v>134</v>
      </c>
      <c r="B673" s="60" t="s">
        <v>83</v>
      </c>
      <c r="C673" s="58" t="s">
        <v>54</v>
      </c>
      <c r="D673" s="58"/>
      <c r="E673" s="58"/>
      <c r="F673" s="58"/>
      <c r="G673" s="58" t="s">
        <v>74</v>
      </c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</row>
    <row r="674" spans="1:21" ht="14.4">
      <c r="A674" s="58" t="s">
        <v>134</v>
      </c>
      <c r="B674" s="60" t="s">
        <v>80</v>
      </c>
      <c r="C674" s="58" t="s">
        <v>54</v>
      </c>
      <c r="D674" s="58"/>
      <c r="E674" s="58"/>
      <c r="F674" s="58"/>
      <c r="G674" s="58" t="s">
        <v>74</v>
      </c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</row>
    <row r="675" spans="1:21" ht="14.4">
      <c r="A675" s="58" t="s">
        <v>135</v>
      </c>
      <c r="B675" s="58" t="s">
        <v>85</v>
      </c>
      <c r="C675" s="60" t="s">
        <v>58</v>
      </c>
      <c r="D675" s="58"/>
      <c r="E675" s="58"/>
      <c r="F675" s="58"/>
      <c r="G675" s="58" t="s">
        <v>74</v>
      </c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</row>
    <row r="676" spans="1:21" ht="14.4">
      <c r="A676" s="58" t="s">
        <v>135</v>
      </c>
      <c r="B676" s="58" t="s">
        <v>91</v>
      </c>
      <c r="C676" s="58" t="s">
        <v>52</v>
      </c>
      <c r="D676" s="58"/>
      <c r="E676" s="58"/>
      <c r="F676" s="58"/>
      <c r="G676" s="58" t="s">
        <v>74</v>
      </c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</row>
    <row r="677" spans="1:21" ht="14.4">
      <c r="A677" s="58" t="s">
        <v>135</v>
      </c>
      <c r="B677" s="58" t="s">
        <v>81</v>
      </c>
      <c r="C677" s="58" t="s">
        <v>60</v>
      </c>
      <c r="D677" s="63"/>
      <c r="E677" s="63"/>
      <c r="F677" s="64"/>
      <c r="G677" s="58" t="s">
        <v>74</v>
      </c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</row>
    <row r="678" spans="1:21" ht="14.4">
      <c r="A678" s="58" t="s">
        <v>134</v>
      </c>
      <c r="B678" s="58" t="s">
        <v>101</v>
      </c>
      <c r="C678" s="58" t="s">
        <v>54</v>
      </c>
      <c r="D678" s="58"/>
      <c r="E678" s="58"/>
      <c r="F678" s="58"/>
      <c r="G678" s="58" t="s">
        <v>74</v>
      </c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</row>
    <row r="679" spans="1:21" ht="14.4">
      <c r="A679" s="58" t="s">
        <v>134</v>
      </c>
      <c r="B679" s="58" t="s">
        <v>82</v>
      </c>
      <c r="C679" s="58" t="s">
        <v>62</v>
      </c>
      <c r="D679" s="58"/>
      <c r="E679" s="58"/>
      <c r="F679" s="58"/>
      <c r="G679" s="58" t="s">
        <v>74</v>
      </c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</row>
    <row r="680" spans="1:21" ht="14.4">
      <c r="A680" s="58" t="s">
        <v>134</v>
      </c>
      <c r="B680" s="58" t="s">
        <v>82</v>
      </c>
      <c r="C680" s="58" t="s">
        <v>62</v>
      </c>
      <c r="D680" s="58"/>
      <c r="E680" s="58"/>
      <c r="F680" s="58"/>
      <c r="G680" s="58" t="s">
        <v>74</v>
      </c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</row>
    <row r="681" spans="1:21" ht="14.4">
      <c r="A681" s="58" t="s">
        <v>135</v>
      </c>
      <c r="B681" s="60" t="s">
        <v>80</v>
      </c>
      <c r="C681" s="58" t="s">
        <v>54</v>
      </c>
      <c r="D681" s="63"/>
      <c r="E681" s="63"/>
      <c r="F681" s="64"/>
      <c r="G681" s="58" t="s">
        <v>74</v>
      </c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</row>
    <row r="682" spans="1:21" ht="14.4">
      <c r="A682" s="58" t="s">
        <v>135</v>
      </c>
      <c r="B682" s="58" t="s">
        <v>95</v>
      </c>
      <c r="C682" s="58" t="s">
        <v>56</v>
      </c>
      <c r="D682" s="58"/>
      <c r="E682" s="58"/>
      <c r="F682" s="58"/>
      <c r="G682" s="58" t="s">
        <v>74</v>
      </c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</row>
    <row r="683" spans="1:21" ht="14.4">
      <c r="A683" s="58" t="s">
        <v>134</v>
      </c>
      <c r="B683" s="58" t="s">
        <v>105</v>
      </c>
      <c r="C683" s="58" t="s">
        <v>62</v>
      </c>
      <c r="D683" s="58"/>
      <c r="E683" s="58"/>
      <c r="F683" s="58"/>
      <c r="G683" s="58" t="s">
        <v>74</v>
      </c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</row>
    <row r="684" spans="1:21" ht="14.4">
      <c r="A684" s="58" t="s">
        <v>135</v>
      </c>
      <c r="B684" s="58" t="s">
        <v>111</v>
      </c>
      <c r="C684" s="58" t="s">
        <v>52</v>
      </c>
      <c r="D684" s="63"/>
      <c r="E684" s="63"/>
      <c r="F684" s="64"/>
      <c r="G684" s="58" t="s">
        <v>74</v>
      </c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</row>
    <row r="685" spans="1:21" ht="14.4">
      <c r="A685" s="58" t="s">
        <v>135</v>
      </c>
      <c r="B685" s="58" t="s">
        <v>110</v>
      </c>
      <c r="C685" s="58" t="s">
        <v>62</v>
      </c>
      <c r="D685" s="58"/>
      <c r="E685" s="58"/>
      <c r="F685" s="58"/>
      <c r="G685" s="58" t="s">
        <v>74</v>
      </c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</row>
    <row r="686" spans="1:21" ht="14.4">
      <c r="A686" s="58" t="s">
        <v>134</v>
      </c>
      <c r="B686" s="58" t="s">
        <v>90</v>
      </c>
      <c r="C686" s="58" t="s">
        <v>54</v>
      </c>
      <c r="D686" s="63"/>
      <c r="E686" s="63"/>
      <c r="F686" s="64"/>
      <c r="G686" s="58" t="s">
        <v>74</v>
      </c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</row>
    <row r="687" spans="1:21" ht="14.4">
      <c r="A687" s="58" t="s">
        <v>135</v>
      </c>
      <c r="B687" s="58" t="s">
        <v>101</v>
      </c>
      <c r="C687" s="58" t="s">
        <v>54</v>
      </c>
      <c r="D687" s="58"/>
      <c r="E687" s="58"/>
      <c r="F687" s="58"/>
      <c r="G687" s="58" t="s">
        <v>74</v>
      </c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</row>
    <row r="688" spans="1:21" ht="14.4">
      <c r="A688" s="58" t="s">
        <v>135</v>
      </c>
      <c r="B688" s="58" t="s">
        <v>100</v>
      </c>
      <c r="C688" s="58" t="s">
        <v>52</v>
      </c>
      <c r="D688" s="63"/>
      <c r="E688" s="63"/>
      <c r="F688" s="64"/>
      <c r="G688" s="58" t="s">
        <v>74</v>
      </c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</row>
    <row r="689" spans="1:21" ht="14.4">
      <c r="A689" s="58" t="s">
        <v>134</v>
      </c>
      <c r="B689" s="58" t="s">
        <v>90</v>
      </c>
      <c r="C689" s="58" t="s">
        <v>54</v>
      </c>
      <c r="D689" s="58"/>
      <c r="E689" s="58"/>
      <c r="F689" s="58"/>
      <c r="G689" s="58" t="s">
        <v>74</v>
      </c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</row>
    <row r="690" spans="1:21" ht="14.4">
      <c r="A690" s="58" t="s">
        <v>135</v>
      </c>
      <c r="B690" s="58" t="s">
        <v>110</v>
      </c>
      <c r="C690" s="58" t="s">
        <v>62</v>
      </c>
      <c r="D690" s="58"/>
      <c r="E690" s="58"/>
      <c r="F690" s="58"/>
      <c r="G690" s="58" t="s">
        <v>74</v>
      </c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</row>
    <row r="691" spans="1:21" ht="14.4">
      <c r="A691" s="58" t="s">
        <v>135</v>
      </c>
      <c r="B691" s="58" t="s">
        <v>97</v>
      </c>
      <c r="C691" s="58" t="s">
        <v>56</v>
      </c>
      <c r="D691" s="63"/>
      <c r="E691" s="63"/>
      <c r="F691" s="64"/>
      <c r="G691" s="58" t="s">
        <v>74</v>
      </c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</row>
    <row r="692" spans="1:21" ht="14.4">
      <c r="A692" s="58" t="s">
        <v>135</v>
      </c>
      <c r="B692" s="58" t="s">
        <v>101</v>
      </c>
      <c r="C692" s="58" t="s">
        <v>54</v>
      </c>
      <c r="D692" s="58"/>
      <c r="E692" s="58"/>
      <c r="F692" s="58"/>
      <c r="G692" s="58" t="s">
        <v>74</v>
      </c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</row>
    <row r="693" spans="1:21" ht="14.4">
      <c r="A693" s="58" t="s">
        <v>134</v>
      </c>
      <c r="B693" s="58" t="s">
        <v>90</v>
      </c>
      <c r="C693" s="58" t="s">
        <v>54</v>
      </c>
      <c r="D693" s="63"/>
      <c r="E693" s="63"/>
      <c r="F693" s="64"/>
      <c r="G693" s="58" t="s">
        <v>74</v>
      </c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</row>
    <row r="694" spans="1:21" ht="14.4">
      <c r="A694" s="58" t="s">
        <v>134</v>
      </c>
      <c r="B694" s="58" t="s">
        <v>76</v>
      </c>
      <c r="C694" s="58" t="s">
        <v>56</v>
      </c>
      <c r="D694" s="58"/>
      <c r="E694" s="58"/>
      <c r="F694" s="58"/>
      <c r="G694" s="58" t="s">
        <v>74</v>
      </c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</row>
    <row r="695" spans="1:21" ht="14.4">
      <c r="A695" s="58" t="s">
        <v>135</v>
      </c>
      <c r="B695" s="58" t="s">
        <v>95</v>
      </c>
      <c r="C695" s="58" t="s">
        <v>56</v>
      </c>
      <c r="D695" s="63"/>
      <c r="E695" s="63"/>
      <c r="F695" s="64"/>
      <c r="G695" s="58" t="s">
        <v>74</v>
      </c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</row>
    <row r="696" spans="1:21" ht="14.4">
      <c r="A696" s="58" t="s">
        <v>134</v>
      </c>
      <c r="B696" s="58" t="s">
        <v>81</v>
      </c>
      <c r="C696" s="58" t="s">
        <v>60</v>
      </c>
      <c r="D696" s="58"/>
      <c r="E696" s="58"/>
      <c r="F696" s="58"/>
      <c r="G696" s="58" t="s">
        <v>74</v>
      </c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</row>
    <row r="697" spans="1:21" ht="14.4">
      <c r="A697" s="58" t="s">
        <v>135</v>
      </c>
      <c r="B697" s="58" t="s">
        <v>95</v>
      </c>
      <c r="C697" s="58" t="s">
        <v>56</v>
      </c>
      <c r="D697" s="63"/>
      <c r="E697" s="63"/>
      <c r="F697" s="64"/>
      <c r="G697" s="58" t="s">
        <v>74</v>
      </c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</row>
    <row r="698" spans="1:21" ht="14.4">
      <c r="A698" s="58" t="s">
        <v>134</v>
      </c>
      <c r="B698" s="58" t="s">
        <v>115</v>
      </c>
      <c r="C698" s="58" t="s">
        <v>60</v>
      </c>
      <c r="D698" s="58"/>
      <c r="E698" s="58"/>
      <c r="F698" s="58"/>
      <c r="G698" s="58" t="s">
        <v>74</v>
      </c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</row>
    <row r="699" spans="1:21" ht="14.4">
      <c r="A699" s="58" t="s">
        <v>134</v>
      </c>
      <c r="B699" s="58" t="s">
        <v>145</v>
      </c>
      <c r="C699" s="58" t="s">
        <v>54</v>
      </c>
      <c r="D699" s="58"/>
      <c r="E699" s="58"/>
      <c r="F699" s="58"/>
      <c r="G699" s="58" t="s">
        <v>74</v>
      </c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</row>
    <row r="700" spans="1:21" ht="14.4">
      <c r="A700" s="58" t="s">
        <v>135</v>
      </c>
      <c r="B700" s="58" t="s">
        <v>110</v>
      </c>
      <c r="C700" s="58" t="s">
        <v>62</v>
      </c>
      <c r="D700" s="58"/>
      <c r="E700" s="58"/>
      <c r="F700" s="58"/>
      <c r="G700" s="58" t="s">
        <v>74</v>
      </c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</row>
    <row r="701" spans="1:21" ht="14.4">
      <c r="A701" s="58" t="s">
        <v>135</v>
      </c>
      <c r="B701" s="60" t="s">
        <v>107</v>
      </c>
      <c r="C701" s="58" t="s">
        <v>54</v>
      </c>
      <c r="D701" s="58"/>
      <c r="E701" s="58"/>
      <c r="F701" s="58"/>
      <c r="G701" s="58" t="s">
        <v>74</v>
      </c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</row>
    <row r="702" spans="1:21" ht="14.4">
      <c r="A702" s="58" t="s">
        <v>134</v>
      </c>
      <c r="B702" s="58" t="s">
        <v>92</v>
      </c>
      <c r="C702" s="58" t="s">
        <v>60</v>
      </c>
      <c r="D702" s="58"/>
      <c r="E702" s="58"/>
      <c r="F702" s="58"/>
      <c r="G702" s="58" t="s">
        <v>74</v>
      </c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</row>
    <row r="703" spans="1:21" ht="14.4">
      <c r="A703" s="58" t="s">
        <v>134</v>
      </c>
      <c r="B703" s="58" t="s">
        <v>101</v>
      </c>
      <c r="C703" s="58" t="s">
        <v>54</v>
      </c>
      <c r="D703" s="58"/>
      <c r="E703" s="58"/>
      <c r="F703" s="58"/>
      <c r="G703" s="58" t="s">
        <v>74</v>
      </c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</row>
    <row r="704" spans="1:21" ht="14.4">
      <c r="A704" s="58" t="s">
        <v>135</v>
      </c>
      <c r="B704" s="58" t="s">
        <v>79</v>
      </c>
      <c r="C704" s="58" t="s">
        <v>56</v>
      </c>
      <c r="D704" s="63"/>
      <c r="E704" s="63"/>
      <c r="F704" s="64"/>
      <c r="G704" s="58" t="s">
        <v>74</v>
      </c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</row>
    <row r="705" spans="1:21" ht="14.4">
      <c r="A705" s="58" t="s">
        <v>135</v>
      </c>
      <c r="B705" s="58" t="s">
        <v>76</v>
      </c>
      <c r="C705" s="58" t="s">
        <v>56</v>
      </c>
      <c r="D705" s="63"/>
      <c r="E705" s="63"/>
      <c r="F705" s="64"/>
      <c r="G705" s="58" t="s">
        <v>74</v>
      </c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</row>
    <row r="706" spans="1:21" ht="14.4">
      <c r="A706" s="58" t="s">
        <v>135</v>
      </c>
      <c r="B706" s="58" t="s">
        <v>85</v>
      </c>
      <c r="C706" s="60" t="s">
        <v>58</v>
      </c>
      <c r="D706" s="63"/>
      <c r="E706" s="63"/>
      <c r="F706" s="64"/>
      <c r="G706" s="58" t="s">
        <v>74</v>
      </c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</row>
    <row r="707" spans="1:21" ht="14.4">
      <c r="A707" s="58" t="s">
        <v>134</v>
      </c>
      <c r="B707" s="58" t="s">
        <v>79</v>
      </c>
      <c r="C707" s="58" t="s">
        <v>56</v>
      </c>
      <c r="D707" s="58"/>
      <c r="E707" s="58"/>
      <c r="F707" s="58"/>
      <c r="G707" s="58" t="s">
        <v>74</v>
      </c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</row>
    <row r="708" spans="1:21" ht="14.4">
      <c r="A708" s="58" t="s">
        <v>134</v>
      </c>
      <c r="B708" s="58" t="s">
        <v>110</v>
      </c>
      <c r="C708" s="58" t="s">
        <v>62</v>
      </c>
      <c r="D708" s="58"/>
      <c r="E708" s="58"/>
      <c r="F708" s="58"/>
      <c r="G708" s="58" t="s">
        <v>74</v>
      </c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</row>
    <row r="709" spans="1:21" ht="14.4">
      <c r="A709" s="58" t="s">
        <v>135</v>
      </c>
      <c r="B709" s="58" t="s">
        <v>76</v>
      </c>
      <c r="C709" s="58" t="s">
        <v>56</v>
      </c>
      <c r="D709" s="58"/>
      <c r="E709" s="58"/>
      <c r="F709" s="58"/>
      <c r="G709" s="58" t="s">
        <v>74</v>
      </c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</row>
    <row r="710" spans="1:21" ht="14.4">
      <c r="A710" s="58" t="s">
        <v>134</v>
      </c>
      <c r="B710" s="58" t="s">
        <v>110</v>
      </c>
      <c r="C710" s="58" t="s">
        <v>62</v>
      </c>
      <c r="D710" s="58"/>
      <c r="E710" s="58"/>
      <c r="F710" s="58"/>
      <c r="G710" s="58" t="s">
        <v>74</v>
      </c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</row>
    <row r="711" spans="1:21" ht="14.4">
      <c r="A711" s="58" t="s">
        <v>135</v>
      </c>
      <c r="B711" s="58" t="s">
        <v>110</v>
      </c>
      <c r="C711" s="58" t="s">
        <v>62</v>
      </c>
      <c r="D711" s="58"/>
      <c r="E711" s="58"/>
      <c r="F711" s="58"/>
      <c r="G711" s="58" t="s">
        <v>74</v>
      </c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</row>
    <row r="712" spans="1:21" ht="14.4">
      <c r="A712" s="58" t="s">
        <v>135</v>
      </c>
      <c r="B712" s="58" t="s">
        <v>110</v>
      </c>
      <c r="C712" s="58" t="s">
        <v>62</v>
      </c>
      <c r="D712" s="58"/>
      <c r="E712" s="58"/>
      <c r="F712" s="58"/>
      <c r="G712" s="58" t="s">
        <v>74</v>
      </c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</row>
    <row r="713" spans="1:21" ht="14.4">
      <c r="A713" s="58" t="s">
        <v>135</v>
      </c>
      <c r="B713" s="58" t="s">
        <v>77</v>
      </c>
      <c r="C713" s="58" t="s">
        <v>60</v>
      </c>
      <c r="D713" s="63"/>
      <c r="E713" s="63"/>
      <c r="F713" s="64"/>
      <c r="G713" s="58" t="s">
        <v>74</v>
      </c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</row>
    <row r="714" spans="1:21" ht="14.4">
      <c r="A714" s="58" t="s">
        <v>134</v>
      </c>
      <c r="B714" s="58" t="s">
        <v>81</v>
      </c>
      <c r="C714" s="58" t="s">
        <v>60</v>
      </c>
      <c r="D714" s="63"/>
      <c r="E714" s="63"/>
      <c r="F714" s="64"/>
      <c r="G714" s="58" t="s">
        <v>74</v>
      </c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</row>
    <row r="715" spans="1:21" ht="14.4">
      <c r="A715" s="58" t="s">
        <v>134</v>
      </c>
      <c r="B715" s="58" t="s">
        <v>88</v>
      </c>
      <c r="C715" s="58" t="s">
        <v>52</v>
      </c>
      <c r="D715" s="63"/>
      <c r="E715" s="63"/>
      <c r="F715" s="64"/>
      <c r="G715" s="58" t="s">
        <v>74</v>
      </c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</row>
    <row r="716" spans="1:21" ht="14.4">
      <c r="A716" s="58" t="s">
        <v>134</v>
      </c>
      <c r="B716" s="58" t="s">
        <v>113</v>
      </c>
      <c r="C716" s="58" t="s">
        <v>60</v>
      </c>
      <c r="D716" s="58"/>
      <c r="E716" s="58"/>
      <c r="F716" s="58"/>
      <c r="G716" s="58" t="s">
        <v>74</v>
      </c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</row>
    <row r="717" spans="1:21" ht="14.4">
      <c r="A717" s="58" t="s">
        <v>134</v>
      </c>
      <c r="B717" s="58" t="s">
        <v>76</v>
      </c>
      <c r="C717" s="58" t="s">
        <v>56</v>
      </c>
      <c r="D717" s="63"/>
      <c r="E717" s="63"/>
      <c r="F717" s="64"/>
      <c r="G717" s="58" t="s">
        <v>74</v>
      </c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</row>
    <row r="718" spans="1:21" ht="14.4">
      <c r="A718" s="58" t="s">
        <v>134</v>
      </c>
      <c r="B718" s="58" t="s">
        <v>103</v>
      </c>
      <c r="C718" s="58" t="s">
        <v>54</v>
      </c>
      <c r="D718" s="58"/>
      <c r="E718" s="58"/>
      <c r="F718" s="58"/>
      <c r="G718" s="58" t="s">
        <v>74</v>
      </c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</row>
    <row r="719" spans="1:21" ht="14.4">
      <c r="A719" s="58" t="s">
        <v>134</v>
      </c>
      <c r="B719" s="58" t="s">
        <v>77</v>
      </c>
      <c r="C719" s="58" t="s">
        <v>60</v>
      </c>
      <c r="D719" s="58"/>
      <c r="E719" s="58"/>
      <c r="F719" s="58"/>
      <c r="G719" s="58" t="s">
        <v>74</v>
      </c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</row>
    <row r="720" spans="1:21" ht="14.4">
      <c r="A720" s="58" t="s">
        <v>135</v>
      </c>
      <c r="B720" s="58" t="s">
        <v>88</v>
      </c>
      <c r="C720" s="58" t="s">
        <v>52</v>
      </c>
      <c r="D720" s="58"/>
      <c r="E720" s="58"/>
      <c r="F720" s="58"/>
      <c r="G720" s="58" t="s">
        <v>74</v>
      </c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</row>
    <row r="721" spans="1:21" ht="14.4">
      <c r="A721" s="58" t="s">
        <v>134</v>
      </c>
      <c r="B721" s="58" t="s">
        <v>115</v>
      </c>
      <c r="C721" s="58" t="s">
        <v>60</v>
      </c>
      <c r="D721" s="58"/>
      <c r="E721" s="58"/>
      <c r="F721" s="58"/>
      <c r="G721" s="58" t="s">
        <v>74</v>
      </c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</row>
    <row r="722" spans="1:21" ht="14.4">
      <c r="A722" s="58" t="s">
        <v>134</v>
      </c>
      <c r="B722" s="58" t="s">
        <v>110</v>
      </c>
      <c r="C722" s="58" t="s">
        <v>62</v>
      </c>
      <c r="D722" s="58"/>
      <c r="E722" s="58"/>
      <c r="F722" s="58"/>
      <c r="G722" s="58" t="s">
        <v>74</v>
      </c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</row>
    <row r="723" spans="1:21" ht="14.4">
      <c r="A723" s="58" t="s">
        <v>134</v>
      </c>
      <c r="B723" s="58" t="s">
        <v>101</v>
      </c>
      <c r="C723" s="58" t="s">
        <v>54</v>
      </c>
      <c r="D723" s="58"/>
      <c r="E723" s="58"/>
      <c r="F723" s="58"/>
      <c r="G723" s="58" t="s">
        <v>74</v>
      </c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</row>
    <row r="724" spans="1:21" ht="14.4">
      <c r="A724" s="58" t="s">
        <v>135</v>
      </c>
      <c r="B724" s="58" t="s">
        <v>97</v>
      </c>
      <c r="C724" s="58" t="s">
        <v>56</v>
      </c>
      <c r="D724" s="63"/>
      <c r="E724" s="63"/>
      <c r="F724" s="64"/>
      <c r="G724" s="58" t="s">
        <v>74</v>
      </c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</row>
    <row r="725" spans="1:21" ht="14.4">
      <c r="A725" s="58" t="s">
        <v>135</v>
      </c>
      <c r="B725" s="58" t="s">
        <v>110</v>
      </c>
      <c r="C725" s="58" t="s">
        <v>62</v>
      </c>
      <c r="D725" s="63"/>
      <c r="E725" s="63"/>
      <c r="F725" s="64"/>
      <c r="G725" s="58" t="s">
        <v>74</v>
      </c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</row>
    <row r="726" spans="1:21" ht="14.4">
      <c r="A726" s="58" t="s">
        <v>134</v>
      </c>
      <c r="B726" s="58" t="s">
        <v>110</v>
      </c>
      <c r="C726" s="58" t="s">
        <v>62</v>
      </c>
      <c r="D726" s="58"/>
      <c r="E726" s="58"/>
      <c r="F726" s="58"/>
      <c r="G726" s="58" t="s">
        <v>74</v>
      </c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</row>
    <row r="727" spans="1:21" ht="14.4">
      <c r="A727" s="58" t="s">
        <v>135</v>
      </c>
      <c r="B727" s="58" t="s">
        <v>110</v>
      </c>
      <c r="C727" s="58" t="s">
        <v>62</v>
      </c>
      <c r="D727" s="58"/>
      <c r="E727" s="58"/>
      <c r="F727" s="58"/>
      <c r="G727" s="58" t="s">
        <v>74</v>
      </c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</row>
    <row r="728" spans="1:21" ht="14.4">
      <c r="A728" s="58" t="s">
        <v>134</v>
      </c>
      <c r="B728" s="58" t="s">
        <v>92</v>
      </c>
      <c r="C728" s="58" t="s">
        <v>60</v>
      </c>
      <c r="D728" s="58"/>
      <c r="E728" s="58"/>
      <c r="F728" s="58"/>
      <c r="G728" s="58" t="s">
        <v>74</v>
      </c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</row>
    <row r="729" spans="1:21" ht="14.4">
      <c r="A729" s="58" t="s">
        <v>134</v>
      </c>
      <c r="B729" s="58" t="s">
        <v>115</v>
      </c>
      <c r="C729" s="58" t="s">
        <v>60</v>
      </c>
      <c r="D729" s="58"/>
      <c r="E729" s="58"/>
      <c r="F729" s="58"/>
      <c r="G729" s="58" t="s">
        <v>74</v>
      </c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</row>
    <row r="730" spans="1:21" ht="14.4">
      <c r="A730" s="58" t="s">
        <v>134</v>
      </c>
      <c r="B730" s="58" t="s">
        <v>81</v>
      </c>
      <c r="C730" s="58" t="s">
        <v>60</v>
      </c>
      <c r="D730" s="58"/>
      <c r="E730" s="58"/>
      <c r="F730" s="58"/>
      <c r="G730" s="58" t="s">
        <v>74</v>
      </c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</row>
    <row r="731" spans="1:21" ht="14.4">
      <c r="A731" s="58" t="s">
        <v>134</v>
      </c>
      <c r="B731" s="58" t="s">
        <v>120</v>
      </c>
      <c r="C731" s="58" t="s">
        <v>54</v>
      </c>
      <c r="D731" s="58" t="s">
        <v>74</v>
      </c>
      <c r="E731" s="58"/>
      <c r="F731" s="58"/>
      <c r="G731" s="58" t="s">
        <v>74</v>
      </c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</row>
    <row r="732" spans="1:21" ht="14.4">
      <c r="A732" s="58" t="s">
        <v>134</v>
      </c>
      <c r="B732" s="58" t="s">
        <v>81</v>
      </c>
      <c r="C732" s="58" t="s">
        <v>60</v>
      </c>
      <c r="D732" s="58"/>
      <c r="E732" s="58"/>
      <c r="F732" s="58"/>
      <c r="G732" s="58" t="s">
        <v>74</v>
      </c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</row>
    <row r="733" spans="1:21" ht="14.4">
      <c r="A733" s="58" t="s">
        <v>135</v>
      </c>
      <c r="B733" s="58" t="s">
        <v>95</v>
      </c>
      <c r="C733" s="58" t="s">
        <v>56</v>
      </c>
      <c r="D733" s="63"/>
      <c r="E733" s="63"/>
      <c r="F733" s="64"/>
      <c r="G733" s="58" t="s">
        <v>74</v>
      </c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</row>
    <row r="734" spans="1:21" ht="14.4">
      <c r="A734" s="58" t="s">
        <v>134</v>
      </c>
      <c r="B734" s="58" t="s">
        <v>91</v>
      </c>
      <c r="C734" s="58" t="s">
        <v>52</v>
      </c>
      <c r="D734" s="58"/>
      <c r="E734" s="58"/>
      <c r="F734" s="58"/>
      <c r="G734" s="58" t="s">
        <v>74</v>
      </c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</row>
    <row r="735" spans="1:21" ht="14.4">
      <c r="A735" s="58" t="s">
        <v>134</v>
      </c>
      <c r="B735" s="58" t="s">
        <v>110</v>
      </c>
      <c r="C735" s="58" t="s">
        <v>62</v>
      </c>
      <c r="D735" s="58"/>
      <c r="E735" s="58"/>
      <c r="F735" s="58"/>
      <c r="G735" s="58" t="s">
        <v>74</v>
      </c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</row>
    <row r="736" spans="1:21" ht="14.4">
      <c r="A736" s="58" t="s">
        <v>134</v>
      </c>
      <c r="B736" s="58" t="s">
        <v>115</v>
      </c>
      <c r="C736" s="58" t="s">
        <v>60</v>
      </c>
      <c r="D736" s="63"/>
      <c r="E736" s="63"/>
      <c r="F736" s="64"/>
      <c r="G736" s="58" t="s">
        <v>74</v>
      </c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</row>
    <row r="737" spans="1:21" ht="14.4">
      <c r="A737" s="58" t="s">
        <v>134</v>
      </c>
      <c r="B737" s="58" t="s">
        <v>98</v>
      </c>
      <c r="C737" s="58" t="s">
        <v>52</v>
      </c>
      <c r="D737" s="58"/>
      <c r="E737" s="58"/>
      <c r="F737" s="58"/>
      <c r="G737" s="58" t="s">
        <v>74</v>
      </c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</row>
    <row r="738" spans="1:21" ht="14.4">
      <c r="A738" s="58" t="s">
        <v>135</v>
      </c>
      <c r="B738" s="58" t="s">
        <v>110</v>
      </c>
      <c r="C738" s="58" t="s">
        <v>62</v>
      </c>
      <c r="D738" s="58"/>
      <c r="E738" s="58"/>
      <c r="F738" s="58"/>
      <c r="G738" s="58" t="s">
        <v>74</v>
      </c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</row>
    <row r="739" spans="1:21" ht="14.4">
      <c r="A739" s="58" t="s">
        <v>134</v>
      </c>
      <c r="B739" s="58" t="s">
        <v>103</v>
      </c>
      <c r="C739" s="58" t="s">
        <v>54</v>
      </c>
      <c r="D739" s="63"/>
      <c r="E739" s="63"/>
      <c r="F739" s="64"/>
      <c r="G739" s="58" t="s">
        <v>74</v>
      </c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</row>
    <row r="740" spans="1:21" ht="14.4">
      <c r="A740" s="58" t="s">
        <v>135</v>
      </c>
      <c r="B740" s="58" t="s">
        <v>110</v>
      </c>
      <c r="C740" s="58" t="s">
        <v>62</v>
      </c>
      <c r="D740" s="63"/>
      <c r="E740" s="63"/>
      <c r="F740" s="64"/>
      <c r="G740" s="58" t="s">
        <v>74</v>
      </c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</row>
    <row r="741" spans="1:21" ht="14.4">
      <c r="A741" s="58" t="s">
        <v>134</v>
      </c>
      <c r="B741" s="58" t="s">
        <v>111</v>
      </c>
      <c r="C741" s="58" t="s">
        <v>52</v>
      </c>
      <c r="D741" s="58"/>
      <c r="E741" s="58"/>
      <c r="F741" s="58"/>
      <c r="G741" s="58" t="s">
        <v>74</v>
      </c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</row>
    <row r="742" spans="1:21" ht="14.4">
      <c r="A742" s="58" t="s">
        <v>134</v>
      </c>
      <c r="B742" s="58" t="s">
        <v>90</v>
      </c>
      <c r="C742" s="58" t="s">
        <v>54</v>
      </c>
      <c r="D742" s="58"/>
      <c r="E742" s="58"/>
      <c r="F742" s="58"/>
      <c r="G742" s="58" t="s">
        <v>74</v>
      </c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</row>
    <row r="743" spans="1:21" ht="14.4">
      <c r="A743" s="58" t="s">
        <v>134</v>
      </c>
      <c r="B743" s="60" t="s">
        <v>80</v>
      </c>
      <c r="C743" s="58" t="s">
        <v>54</v>
      </c>
      <c r="D743" s="58"/>
      <c r="E743" s="58"/>
      <c r="F743" s="58"/>
      <c r="G743" s="58" t="s">
        <v>74</v>
      </c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</row>
    <row r="744" spans="1:21" ht="14.4">
      <c r="A744" s="58" t="s">
        <v>135</v>
      </c>
      <c r="B744" s="58" t="s">
        <v>97</v>
      </c>
      <c r="C744" s="58" t="s">
        <v>56</v>
      </c>
      <c r="D744" s="58"/>
      <c r="E744" s="58"/>
      <c r="F744" s="58"/>
      <c r="G744" s="58" t="s">
        <v>74</v>
      </c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</row>
    <row r="745" spans="1:21" ht="14.4">
      <c r="A745" s="58" t="s">
        <v>134</v>
      </c>
      <c r="B745" s="58" t="s">
        <v>97</v>
      </c>
      <c r="C745" s="58" t="s">
        <v>56</v>
      </c>
      <c r="D745" s="63"/>
      <c r="E745" s="63"/>
      <c r="F745" s="64"/>
      <c r="G745" s="58" t="s">
        <v>74</v>
      </c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</row>
    <row r="746" spans="1:21" ht="14.4">
      <c r="A746" s="58" t="s">
        <v>135</v>
      </c>
      <c r="B746" s="58" t="s">
        <v>101</v>
      </c>
      <c r="C746" s="58" t="s">
        <v>54</v>
      </c>
      <c r="D746" s="58"/>
      <c r="E746" s="58"/>
      <c r="F746" s="58"/>
      <c r="G746" s="58" t="s">
        <v>74</v>
      </c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</row>
    <row r="747" spans="1:21" ht="14.4">
      <c r="A747" s="60" t="s">
        <v>135</v>
      </c>
      <c r="B747" s="58" t="s">
        <v>88</v>
      </c>
      <c r="C747" s="58" t="s">
        <v>52</v>
      </c>
      <c r="D747" s="58"/>
      <c r="E747" s="58"/>
      <c r="F747" s="58"/>
      <c r="G747" s="58" t="s">
        <v>74</v>
      </c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</row>
    <row r="748" spans="1:21" ht="14.4">
      <c r="A748" s="58" t="s">
        <v>134</v>
      </c>
      <c r="B748" s="58" t="s">
        <v>100</v>
      </c>
      <c r="C748" s="58" t="s">
        <v>52</v>
      </c>
      <c r="D748" s="63"/>
      <c r="E748" s="63"/>
      <c r="F748" s="64"/>
      <c r="G748" s="58" t="s">
        <v>74</v>
      </c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</row>
    <row r="749" spans="1:21" ht="14.4">
      <c r="A749" s="58" t="s">
        <v>134</v>
      </c>
      <c r="B749" s="58" t="s">
        <v>96</v>
      </c>
      <c r="C749" s="58" t="s">
        <v>62</v>
      </c>
      <c r="D749" s="58"/>
      <c r="E749" s="58"/>
      <c r="F749" s="58"/>
      <c r="G749" s="58" t="s">
        <v>74</v>
      </c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</row>
    <row r="750" spans="1:21" ht="14.4">
      <c r="A750" s="58" t="s">
        <v>134</v>
      </c>
      <c r="B750" s="58" t="s">
        <v>95</v>
      </c>
      <c r="C750" s="58" t="s">
        <v>56</v>
      </c>
      <c r="D750" s="63"/>
      <c r="E750" s="63"/>
      <c r="F750" s="64"/>
      <c r="G750" s="58" t="s">
        <v>74</v>
      </c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</row>
    <row r="751" spans="1:21" ht="14.4">
      <c r="A751" s="58" t="s">
        <v>135</v>
      </c>
      <c r="B751" s="58" t="s">
        <v>101</v>
      </c>
      <c r="C751" s="58" t="s">
        <v>54</v>
      </c>
      <c r="D751" s="58"/>
      <c r="E751" s="58"/>
      <c r="F751" s="58"/>
      <c r="G751" s="58" t="s">
        <v>74</v>
      </c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</row>
    <row r="752" spans="1:21" ht="14.4">
      <c r="A752" s="58" t="s">
        <v>135</v>
      </c>
      <c r="B752" s="58" t="s">
        <v>110</v>
      </c>
      <c r="C752" s="58" t="s">
        <v>62</v>
      </c>
      <c r="D752" s="58"/>
      <c r="E752" s="58"/>
      <c r="F752" s="58"/>
      <c r="G752" s="58" t="s">
        <v>74</v>
      </c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</row>
    <row r="753" spans="1:21" ht="14.4">
      <c r="A753" s="58" t="s">
        <v>134</v>
      </c>
      <c r="B753" s="58" t="s">
        <v>100</v>
      </c>
      <c r="C753" s="58" t="s">
        <v>52</v>
      </c>
      <c r="D753" s="58"/>
      <c r="E753" s="58"/>
      <c r="F753" s="58"/>
      <c r="G753" s="58" t="s">
        <v>74</v>
      </c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</row>
    <row r="754" spans="1:21" ht="14.4">
      <c r="A754" s="58" t="s">
        <v>134</v>
      </c>
      <c r="B754" s="58" t="s">
        <v>115</v>
      </c>
      <c r="C754" s="58" t="s">
        <v>60</v>
      </c>
      <c r="D754" s="58"/>
      <c r="E754" s="58"/>
      <c r="F754" s="58"/>
      <c r="G754" s="58" t="s">
        <v>74</v>
      </c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</row>
    <row r="755" spans="1:21" ht="14.4">
      <c r="A755" s="58" t="s">
        <v>134</v>
      </c>
      <c r="B755" s="58" t="s">
        <v>101</v>
      </c>
      <c r="C755" s="58" t="s">
        <v>54</v>
      </c>
      <c r="D755" s="58"/>
      <c r="E755" s="58"/>
      <c r="F755" s="58"/>
      <c r="G755" s="58" t="s">
        <v>74</v>
      </c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</row>
    <row r="756" spans="1:21" ht="14.4">
      <c r="A756" s="58" t="s">
        <v>134</v>
      </c>
      <c r="B756" s="58" t="s">
        <v>145</v>
      </c>
      <c r="C756" s="58" t="s">
        <v>54</v>
      </c>
      <c r="D756" s="58"/>
      <c r="E756" s="58"/>
      <c r="F756" s="58"/>
      <c r="G756" s="58" t="s">
        <v>74</v>
      </c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</row>
    <row r="757" spans="1:21" ht="14.4">
      <c r="A757" s="58" t="s">
        <v>135</v>
      </c>
      <c r="B757" s="58" t="s">
        <v>96</v>
      </c>
      <c r="C757" s="58" t="s">
        <v>62</v>
      </c>
      <c r="D757" s="63"/>
      <c r="E757" s="63"/>
      <c r="F757" s="64"/>
      <c r="G757" s="58" t="s">
        <v>74</v>
      </c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</row>
    <row r="758" spans="1:21" ht="14.4">
      <c r="A758" s="58" t="s">
        <v>134</v>
      </c>
      <c r="B758" s="58" t="s">
        <v>88</v>
      </c>
      <c r="C758" s="58" t="s">
        <v>52</v>
      </c>
      <c r="D758" s="63"/>
      <c r="E758" s="63"/>
      <c r="F758" s="64"/>
      <c r="G758" s="58" t="s">
        <v>74</v>
      </c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</row>
    <row r="759" spans="1:21" ht="14.4">
      <c r="A759" s="58" t="s">
        <v>134</v>
      </c>
      <c r="B759" s="58" t="s">
        <v>81</v>
      </c>
      <c r="C759" s="58" t="s">
        <v>60</v>
      </c>
      <c r="D759" s="58"/>
      <c r="E759" s="58"/>
      <c r="F759" s="58"/>
      <c r="G759" s="58" t="s">
        <v>74</v>
      </c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</row>
    <row r="760" spans="1:21" ht="14.4">
      <c r="A760" s="58" t="s">
        <v>134</v>
      </c>
      <c r="B760" s="58" t="s">
        <v>101</v>
      </c>
      <c r="C760" s="58" t="s">
        <v>54</v>
      </c>
      <c r="D760" s="63"/>
      <c r="E760" s="63"/>
      <c r="F760" s="64"/>
      <c r="G760" s="60" t="s">
        <v>137</v>
      </c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</row>
    <row r="761" spans="1:21" ht="14.4">
      <c r="A761" s="58" t="s">
        <v>135</v>
      </c>
      <c r="B761" s="60" t="s">
        <v>90</v>
      </c>
      <c r="C761" s="58" t="s">
        <v>54</v>
      </c>
      <c r="D761" s="58"/>
      <c r="E761" s="58"/>
      <c r="F761" s="58"/>
      <c r="G761" s="58" t="s">
        <v>74</v>
      </c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</row>
    <row r="762" spans="1:21" ht="14.4">
      <c r="A762" s="58" t="s">
        <v>134</v>
      </c>
      <c r="B762" s="58" t="s">
        <v>110</v>
      </c>
      <c r="C762" s="58" t="s">
        <v>62</v>
      </c>
      <c r="D762" s="58"/>
      <c r="E762" s="58"/>
      <c r="F762" s="58"/>
      <c r="G762" s="58" t="s">
        <v>74</v>
      </c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</row>
    <row r="763" spans="1:21" ht="14.4">
      <c r="A763" s="58" t="s">
        <v>135</v>
      </c>
      <c r="B763" s="58" t="s">
        <v>97</v>
      </c>
      <c r="C763" s="58" t="s">
        <v>56</v>
      </c>
      <c r="D763" s="63"/>
      <c r="E763" s="63"/>
      <c r="F763" s="64"/>
      <c r="G763" s="58" t="s">
        <v>74</v>
      </c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</row>
    <row r="764" spans="1:21" ht="14.4">
      <c r="A764" s="58" t="s">
        <v>134</v>
      </c>
      <c r="B764" s="60" t="s">
        <v>80</v>
      </c>
      <c r="C764" s="58" t="s">
        <v>54</v>
      </c>
      <c r="D764" s="58"/>
      <c r="E764" s="58"/>
      <c r="F764" s="58"/>
      <c r="G764" s="58" t="s">
        <v>74</v>
      </c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</row>
    <row r="765" spans="1:21" ht="14.4">
      <c r="A765" s="58" t="s">
        <v>134</v>
      </c>
      <c r="B765" s="58" t="s">
        <v>79</v>
      </c>
      <c r="C765" s="58" t="s">
        <v>56</v>
      </c>
      <c r="D765" s="58"/>
      <c r="E765" s="58"/>
      <c r="F765" s="58"/>
      <c r="G765" s="58" t="s">
        <v>74</v>
      </c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</row>
    <row r="766" spans="1:21" ht="14.4">
      <c r="A766" s="58" t="s">
        <v>135</v>
      </c>
      <c r="B766" s="58" t="s">
        <v>110</v>
      </c>
      <c r="C766" s="58" t="s">
        <v>62</v>
      </c>
      <c r="D766" s="58"/>
      <c r="E766" s="58"/>
      <c r="F766" s="58"/>
      <c r="G766" s="58" t="s">
        <v>74</v>
      </c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</row>
    <row r="767" spans="1:21" ht="14.4">
      <c r="A767" s="58" t="s">
        <v>135</v>
      </c>
      <c r="B767" s="58" t="s">
        <v>100</v>
      </c>
      <c r="C767" s="58" t="s">
        <v>52</v>
      </c>
      <c r="D767" s="63"/>
      <c r="E767" s="63"/>
      <c r="F767" s="64"/>
      <c r="G767" s="58" t="s">
        <v>74</v>
      </c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</row>
    <row r="768" spans="1:21" ht="14.4">
      <c r="A768" s="58" t="s">
        <v>134</v>
      </c>
      <c r="B768" s="58" t="s">
        <v>110</v>
      </c>
      <c r="C768" s="58" t="s">
        <v>62</v>
      </c>
      <c r="D768" s="58"/>
      <c r="E768" s="58"/>
      <c r="F768" s="58"/>
      <c r="G768" s="58" t="s">
        <v>74</v>
      </c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</row>
    <row r="769" spans="1:21" ht="14.4">
      <c r="A769" s="58" t="s">
        <v>134</v>
      </c>
      <c r="B769" s="58" t="s">
        <v>77</v>
      </c>
      <c r="C769" s="58" t="s">
        <v>60</v>
      </c>
      <c r="D769" s="58"/>
      <c r="E769" s="58"/>
      <c r="F769" s="58"/>
      <c r="G769" s="58" t="s">
        <v>74</v>
      </c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</row>
    <row r="770" spans="1:21" ht="14.4">
      <c r="A770" s="58" t="s">
        <v>134</v>
      </c>
      <c r="B770" s="58" t="s">
        <v>90</v>
      </c>
      <c r="C770" s="58" t="s">
        <v>54</v>
      </c>
      <c r="D770" s="63"/>
      <c r="E770" s="63"/>
      <c r="F770" s="64"/>
      <c r="G770" s="58" t="s">
        <v>74</v>
      </c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</row>
    <row r="771" spans="1:21" ht="14.4">
      <c r="A771" s="58" t="s">
        <v>134</v>
      </c>
      <c r="B771" s="58" t="s">
        <v>81</v>
      </c>
      <c r="C771" s="58" t="s">
        <v>60</v>
      </c>
      <c r="D771" s="58"/>
      <c r="E771" s="58"/>
      <c r="F771" s="58"/>
      <c r="G771" s="58" t="s">
        <v>74</v>
      </c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</row>
    <row r="772" spans="1:21" ht="14.4">
      <c r="A772" s="58" t="s">
        <v>135</v>
      </c>
      <c r="B772" s="58" t="s">
        <v>110</v>
      </c>
      <c r="C772" s="58" t="s">
        <v>62</v>
      </c>
      <c r="D772" s="58"/>
      <c r="E772" s="58"/>
      <c r="F772" s="58"/>
      <c r="G772" s="58" t="s">
        <v>74</v>
      </c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</row>
    <row r="773" spans="1:21" ht="14.4">
      <c r="A773" s="58" t="s">
        <v>134</v>
      </c>
      <c r="B773" s="58" t="s">
        <v>77</v>
      </c>
      <c r="C773" s="58" t="s">
        <v>60</v>
      </c>
      <c r="D773" s="58"/>
      <c r="E773" s="58"/>
      <c r="F773" s="58"/>
      <c r="G773" s="58" t="s">
        <v>74</v>
      </c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</row>
    <row r="774" spans="1:21" ht="14.4">
      <c r="A774" s="58" t="s">
        <v>135</v>
      </c>
      <c r="B774" s="58" t="s">
        <v>110</v>
      </c>
      <c r="C774" s="58" t="s">
        <v>62</v>
      </c>
      <c r="D774" s="63"/>
      <c r="E774" s="63"/>
      <c r="F774" s="64"/>
      <c r="G774" s="58" t="s">
        <v>74</v>
      </c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</row>
    <row r="775" spans="1:21" ht="14.4">
      <c r="A775" s="58" t="s">
        <v>135</v>
      </c>
      <c r="B775" s="60" t="s">
        <v>95</v>
      </c>
      <c r="C775" s="58" t="s">
        <v>56</v>
      </c>
      <c r="D775" s="58"/>
      <c r="E775" s="58"/>
      <c r="F775" s="58"/>
      <c r="G775" s="58" t="s">
        <v>74</v>
      </c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</row>
    <row r="776" spans="1:21" ht="14.4">
      <c r="A776" s="58" t="s">
        <v>134</v>
      </c>
      <c r="B776" s="58" t="s">
        <v>120</v>
      </c>
      <c r="C776" s="58" t="s">
        <v>54</v>
      </c>
      <c r="D776" s="58" t="s">
        <v>74</v>
      </c>
      <c r="E776" s="58"/>
      <c r="F776" s="58"/>
      <c r="G776" s="58" t="s">
        <v>74</v>
      </c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</row>
    <row r="777" spans="1:21" ht="14.4">
      <c r="A777" s="58" t="s">
        <v>135</v>
      </c>
      <c r="B777" s="58" t="s">
        <v>97</v>
      </c>
      <c r="C777" s="58" t="s">
        <v>56</v>
      </c>
      <c r="D777" s="63"/>
      <c r="E777" s="63"/>
      <c r="F777" s="64"/>
      <c r="G777" s="58" t="s">
        <v>74</v>
      </c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</row>
    <row r="778" spans="1:21" ht="14.4">
      <c r="A778" s="58" t="s">
        <v>134</v>
      </c>
      <c r="B778" s="58" t="s">
        <v>95</v>
      </c>
      <c r="C778" s="58" t="s">
        <v>56</v>
      </c>
      <c r="D778" s="63"/>
      <c r="E778" s="63"/>
      <c r="F778" s="64"/>
      <c r="G778" s="58" t="s">
        <v>74</v>
      </c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</row>
    <row r="779" spans="1:21" ht="14.4">
      <c r="A779" s="58" t="s">
        <v>135</v>
      </c>
      <c r="B779" s="58" t="s">
        <v>110</v>
      </c>
      <c r="C779" s="58" t="s">
        <v>62</v>
      </c>
      <c r="D779" s="58"/>
      <c r="E779" s="58"/>
      <c r="F779" s="58"/>
      <c r="G779" s="58" t="s">
        <v>74</v>
      </c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</row>
    <row r="780" spans="1:21" ht="14.4">
      <c r="A780" s="58" t="s">
        <v>134</v>
      </c>
      <c r="B780" s="58" t="s">
        <v>81</v>
      </c>
      <c r="C780" s="58" t="s">
        <v>60</v>
      </c>
      <c r="D780" s="63"/>
      <c r="E780" s="63"/>
      <c r="F780" s="64"/>
      <c r="G780" s="58" t="s">
        <v>74</v>
      </c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</row>
    <row r="781" spans="1:21" ht="14.4">
      <c r="A781" s="58" t="s">
        <v>134</v>
      </c>
      <c r="B781" s="58" t="s">
        <v>81</v>
      </c>
      <c r="C781" s="58" t="s">
        <v>60</v>
      </c>
      <c r="D781" s="58"/>
      <c r="E781" s="58"/>
      <c r="F781" s="58"/>
      <c r="G781" s="58" t="s">
        <v>74</v>
      </c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</row>
    <row r="782" spans="1:21" ht="14.4">
      <c r="A782" s="58" t="s">
        <v>135</v>
      </c>
      <c r="B782" s="58" t="s">
        <v>112</v>
      </c>
      <c r="C782" s="58" t="s">
        <v>52</v>
      </c>
      <c r="D782" s="58"/>
      <c r="E782" s="58"/>
      <c r="F782" s="58"/>
      <c r="G782" s="58" t="s">
        <v>74</v>
      </c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</row>
    <row r="783" spans="1:21" ht="14.4">
      <c r="A783" s="58" t="s">
        <v>134</v>
      </c>
      <c r="B783" s="58" t="s">
        <v>101</v>
      </c>
      <c r="C783" s="58" t="s">
        <v>54</v>
      </c>
      <c r="D783" s="58"/>
      <c r="E783" s="58"/>
      <c r="F783" s="58"/>
      <c r="G783" s="58" t="s">
        <v>74</v>
      </c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</row>
    <row r="784" spans="1:21" ht="14.4">
      <c r="A784" s="58" t="s">
        <v>135</v>
      </c>
      <c r="B784" s="60" t="s">
        <v>97</v>
      </c>
      <c r="C784" s="58" t="s">
        <v>56</v>
      </c>
      <c r="D784" s="58"/>
      <c r="E784" s="58"/>
      <c r="F784" s="58"/>
      <c r="G784" s="58" t="s">
        <v>74</v>
      </c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</row>
    <row r="785" spans="1:21" ht="14.4">
      <c r="A785" s="58" t="s">
        <v>134</v>
      </c>
      <c r="B785" s="58" t="s">
        <v>92</v>
      </c>
      <c r="C785" s="58" t="s">
        <v>60</v>
      </c>
      <c r="D785" s="63"/>
      <c r="E785" s="63"/>
      <c r="F785" s="64"/>
      <c r="G785" s="58" t="s">
        <v>74</v>
      </c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</row>
    <row r="786" spans="1:21" ht="14.4">
      <c r="A786" s="58" t="s">
        <v>134</v>
      </c>
      <c r="B786" s="58" t="s">
        <v>91</v>
      </c>
      <c r="C786" s="58" t="s">
        <v>52</v>
      </c>
      <c r="D786" s="58"/>
      <c r="E786" s="58"/>
      <c r="F786" s="58"/>
      <c r="G786" s="58" t="s">
        <v>74</v>
      </c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</row>
    <row r="787" spans="1:21" ht="14.4">
      <c r="A787" s="58" t="s">
        <v>134</v>
      </c>
      <c r="B787" s="60" t="s">
        <v>80</v>
      </c>
      <c r="C787" s="58" t="s">
        <v>54</v>
      </c>
      <c r="D787" s="58"/>
      <c r="E787" s="58"/>
      <c r="F787" s="58"/>
      <c r="G787" s="58" t="s">
        <v>74</v>
      </c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</row>
    <row r="788" spans="1:21" ht="14.4">
      <c r="A788" s="58" t="s">
        <v>135</v>
      </c>
      <c r="B788" s="58" t="s">
        <v>110</v>
      </c>
      <c r="C788" s="58" t="s">
        <v>62</v>
      </c>
      <c r="D788" s="58"/>
      <c r="E788" s="58"/>
      <c r="F788" s="58"/>
      <c r="G788" s="58" t="s">
        <v>74</v>
      </c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</row>
    <row r="789" spans="1:21" ht="14.4">
      <c r="A789" s="58" t="s">
        <v>134</v>
      </c>
      <c r="B789" s="58" t="s">
        <v>101</v>
      </c>
      <c r="C789" s="58" t="s">
        <v>54</v>
      </c>
      <c r="D789" s="58"/>
      <c r="E789" s="58"/>
      <c r="F789" s="58"/>
      <c r="G789" s="58" t="s">
        <v>74</v>
      </c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</row>
    <row r="790" spans="1:21" ht="14.4">
      <c r="A790" s="58" t="s">
        <v>135</v>
      </c>
      <c r="B790" s="58" t="s">
        <v>97</v>
      </c>
      <c r="C790" s="58" t="s">
        <v>56</v>
      </c>
      <c r="D790" s="58"/>
      <c r="E790" s="58"/>
      <c r="F790" s="58"/>
      <c r="G790" s="58" t="s">
        <v>74</v>
      </c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</row>
    <row r="791" spans="1:21" ht="14.4">
      <c r="A791" s="58" t="s">
        <v>134</v>
      </c>
      <c r="B791" s="58" t="s">
        <v>110</v>
      </c>
      <c r="C791" s="58" t="s">
        <v>62</v>
      </c>
      <c r="D791" s="58"/>
      <c r="E791" s="58"/>
      <c r="F791" s="58"/>
      <c r="G791" s="58" t="s">
        <v>74</v>
      </c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</row>
    <row r="792" spans="1:21" ht="14.4">
      <c r="A792" s="58" t="s">
        <v>134</v>
      </c>
      <c r="B792" s="58" t="s">
        <v>98</v>
      </c>
      <c r="C792" s="58" t="s">
        <v>52</v>
      </c>
      <c r="D792" s="63"/>
      <c r="E792" s="63"/>
      <c r="F792" s="64"/>
      <c r="G792" s="58" t="s">
        <v>74</v>
      </c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</row>
    <row r="793" spans="1:21" ht="14.4">
      <c r="A793" s="58" t="s">
        <v>134</v>
      </c>
      <c r="B793" s="58" t="s">
        <v>95</v>
      </c>
      <c r="C793" s="58" t="s">
        <v>56</v>
      </c>
      <c r="D793" s="63"/>
      <c r="E793" s="63"/>
      <c r="F793" s="64"/>
      <c r="G793" s="58" t="s">
        <v>74</v>
      </c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</row>
    <row r="794" spans="1:21" ht="14.4">
      <c r="A794" s="58" t="s">
        <v>134</v>
      </c>
      <c r="B794" s="58" t="s">
        <v>102</v>
      </c>
      <c r="C794" s="58" t="s">
        <v>56</v>
      </c>
      <c r="D794" s="63"/>
      <c r="E794" s="63"/>
      <c r="F794" s="64"/>
      <c r="G794" s="58" t="s">
        <v>74</v>
      </c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</row>
    <row r="795" spans="1:21" ht="14.4">
      <c r="A795" s="58" t="s">
        <v>134</v>
      </c>
      <c r="B795" s="58" t="s">
        <v>101</v>
      </c>
      <c r="C795" s="58" t="s">
        <v>54</v>
      </c>
      <c r="D795" s="58"/>
      <c r="E795" s="58"/>
      <c r="F795" s="58"/>
      <c r="G795" s="58" t="s">
        <v>74</v>
      </c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</row>
    <row r="796" spans="1:21" ht="14.4">
      <c r="A796" s="58" t="s">
        <v>135</v>
      </c>
      <c r="B796" s="58" t="s">
        <v>110</v>
      </c>
      <c r="C796" s="58" t="s">
        <v>62</v>
      </c>
      <c r="D796" s="58"/>
      <c r="E796" s="58"/>
      <c r="F796" s="58"/>
      <c r="G796" s="58" t="s">
        <v>74</v>
      </c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</row>
    <row r="797" spans="1:21" ht="14.4">
      <c r="A797" s="58" t="s">
        <v>134</v>
      </c>
      <c r="B797" s="58" t="s">
        <v>92</v>
      </c>
      <c r="C797" s="58" t="s">
        <v>60</v>
      </c>
      <c r="D797" s="63"/>
      <c r="E797" s="63"/>
      <c r="F797" s="64"/>
      <c r="G797" s="58" t="s">
        <v>74</v>
      </c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</row>
    <row r="798" spans="1:21" ht="14.4">
      <c r="A798" s="58" t="s">
        <v>135</v>
      </c>
      <c r="B798" s="58" t="s">
        <v>88</v>
      </c>
      <c r="C798" s="58" t="s">
        <v>52</v>
      </c>
      <c r="D798" s="63"/>
      <c r="E798" s="63"/>
      <c r="F798" s="64"/>
      <c r="G798" s="58" t="s">
        <v>74</v>
      </c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</row>
    <row r="799" spans="1:21" ht="14.4">
      <c r="A799" s="58" t="s">
        <v>134</v>
      </c>
      <c r="B799" s="58" t="s">
        <v>81</v>
      </c>
      <c r="C799" s="58" t="s">
        <v>60</v>
      </c>
      <c r="D799" s="58"/>
      <c r="E799" s="58"/>
      <c r="F799" s="58"/>
      <c r="G799" s="58" t="s">
        <v>74</v>
      </c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</row>
    <row r="800" spans="1:21" ht="14.4">
      <c r="A800" s="58" t="s">
        <v>134</v>
      </c>
      <c r="B800" s="58" t="s">
        <v>101</v>
      </c>
      <c r="C800" s="58" t="s">
        <v>54</v>
      </c>
      <c r="D800" s="58"/>
      <c r="E800" s="58"/>
      <c r="F800" s="58"/>
      <c r="G800" s="58" t="s">
        <v>74</v>
      </c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</row>
    <row r="801" spans="1:21" ht="14.4">
      <c r="A801" s="58" t="s">
        <v>135</v>
      </c>
      <c r="B801" s="60" t="s">
        <v>90</v>
      </c>
      <c r="C801" s="58" t="s">
        <v>54</v>
      </c>
      <c r="D801" s="58"/>
      <c r="E801" s="58"/>
      <c r="F801" s="58"/>
      <c r="G801" s="58" t="s">
        <v>74</v>
      </c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</row>
    <row r="802" spans="1:21" ht="14.4">
      <c r="A802" s="58" t="s">
        <v>134</v>
      </c>
      <c r="B802" s="58" t="s">
        <v>81</v>
      </c>
      <c r="C802" s="58" t="s">
        <v>60</v>
      </c>
      <c r="D802" s="58"/>
      <c r="E802" s="58"/>
      <c r="F802" s="58"/>
      <c r="G802" s="58" t="s">
        <v>74</v>
      </c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</row>
    <row r="803" spans="1:21" ht="14.4">
      <c r="A803" s="58" t="s">
        <v>134</v>
      </c>
      <c r="B803" s="58" t="s">
        <v>101</v>
      </c>
      <c r="C803" s="58" t="s">
        <v>54</v>
      </c>
      <c r="D803" s="58"/>
      <c r="E803" s="58"/>
      <c r="F803" s="58"/>
      <c r="G803" s="58" t="s">
        <v>74</v>
      </c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</row>
    <row r="804" spans="1:21" ht="14.4">
      <c r="A804" s="58" t="s">
        <v>135</v>
      </c>
      <c r="B804" s="58" t="s">
        <v>81</v>
      </c>
      <c r="C804" s="58" t="s">
        <v>60</v>
      </c>
      <c r="D804" s="58" t="s">
        <v>137</v>
      </c>
      <c r="E804" s="63"/>
      <c r="F804" s="63" t="s">
        <v>139</v>
      </c>
      <c r="G804" s="60" t="s">
        <v>137</v>
      </c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</row>
    <row r="805" spans="1:21" ht="14.4">
      <c r="A805" s="58" t="s">
        <v>134</v>
      </c>
      <c r="B805" s="58" t="s">
        <v>110</v>
      </c>
      <c r="C805" s="58" t="s">
        <v>62</v>
      </c>
      <c r="D805" s="58"/>
      <c r="E805" s="58"/>
      <c r="F805" s="58"/>
      <c r="G805" s="58" t="s">
        <v>74</v>
      </c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</row>
    <row r="806" spans="1:21" ht="14.4">
      <c r="A806" s="58" t="s">
        <v>134</v>
      </c>
      <c r="B806" s="58" t="s">
        <v>98</v>
      </c>
      <c r="C806" s="58" t="s">
        <v>52</v>
      </c>
      <c r="D806" s="63"/>
      <c r="E806" s="63"/>
      <c r="F806" s="64"/>
      <c r="G806" s="58" t="s">
        <v>74</v>
      </c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</row>
    <row r="807" spans="1:21" ht="14.4">
      <c r="A807" s="58" t="s">
        <v>134</v>
      </c>
      <c r="B807" s="58" t="s">
        <v>79</v>
      </c>
      <c r="C807" s="58" t="s">
        <v>56</v>
      </c>
      <c r="D807" s="58"/>
      <c r="E807" s="58"/>
      <c r="F807" s="58"/>
      <c r="G807" s="58" t="s">
        <v>74</v>
      </c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</row>
    <row r="808" spans="1:21" ht="14.4">
      <c r="A808" s="58" t="s">
        <v>134</v>
      </c>
      <c r="B808" s="58" t="s">
        <v>110</v>
      </c>
      <c r="C808" s="58" t="s">
        <v>62</v>
      </c>
      <c r="D808" s="58"/>
      <c r="E808" s="58"/>
      <c r="F808" s="58"/>
      <c r="G808" s="58" t="s">
        <v>74</v>
      </c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</row>
    <row r="809" spans="1:21" ht="14.4">
      <c r="A809" s="58" t="s">
        <v>134</v>
      </c>
      <c r="B809" s="60" t="s">
        <v>80</v>
      </c>
      <c r="C809" s="58" t="s">
        <v>54</v>
      </c>
      <c r="D809" s="58"/>
      <c r="E809" s="58"/>
      <c r="F809" s="58"/>
      <c r="G809" s="58" t="s">
        <v>74</v>
      </c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</row>
    <row r="810" spans="1:21" ht="14.4">
      <c r="A810" s="58" t="s">
        <v>134</v>
      </c>
      <c r="B810" s="58" t="s">
        <v>110</v>
      </c>
      <c r="C810" s="58" t="s">
        <v>62</v>
      </c>
      <c r="D810" s="63"/>
      <c r="E810" s="63"/>
      <c r="F810" s="64"/>
      <c r="G810" s="58" t="s">
        <v>74</v>
      </c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</row>
    <row r="811" spans="1:21" ht="14.4">
      <c r="A811" s="58" t="s">
        <v>134</v>
      </c>
      <c r="B811" s="58" t="s">
        <v>110</v>
      </c>
      <c r="C811" s="58" t="s">
        <v>62</v>
      </c>
      <c r="D811" s="63"/>
      <c r="E811" s="63"/>
      <c r="F811" s="64"/>
      <c r="G811" s="58" t="s">
        <v>74</v>
      </c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</row>
    <row r="812" spans="1:21" ht="14.4">
      <c r="A812" s="58" t="s">
        <v>134</v>
      </c>
      <c r="B812" s="58" t="s">
        <v>110</v>
      </c>
      <c r="C812" s="58" t="s">
        <v>62</v>
      </c>
      <c r="D812" s="58"/>
      <c r="E812" s="58"/>
      <c r="F812" s="58"/>
      <c r="G812" s="58" t="s">
        <v>74</v>
      </c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</row>
    <row r="813" spans="1:21" ht="14.4">
      <c r="A813" s="58" t="s">
        <v>134</v>
      </c>
      <c r="B813" s="58" t="s">
        <v>88</v>
      </c>
      <c r="C813" s="58" t="s">
        <v>52</v>
      </c>
      <c r="D813" s="58"/>
      <c r="E813" s="58"/>
      <c r="F813" s="58"/>
      <c r="G813" s="58" t="s">
        <v>74</v>
      </c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</row>
    <row r="814" spans="1:21" ht="14.4">
      <c r="A814" s="58" t="s">
        <v>135</v>
      </c>
      <c r="B814" s="58" t="s">
        <v>110</v>
      </c>
      <c r="C814" s="58" t="s">
        <v>62</v>
      </c>
      <c r="D814" s="58"/>
      <c r="E814" s="58"/>
      <c r="F814" s="58"/>
      <c r="G814" s="58" t="s">
        <v>74</v>
      </c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</row>
    <row r="815" spans="1:21" ht="14.4">
      <c r="A815" s="58" t="s">
        <v>135</v>
      </c>
      <c r="B815" s="58" t="s">
        <v>97</v>
      </c>
      <c r="C815" s="58" t="s">
        <v>56</v>
      </c>
      <c r="D815" s="63"/>
      <c r="E815" s="63"/>
      <c r="F815" s="64"/>
      <c r="G815" s="58" t="s">
        <v>74</v>
      </c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</row>
    <row r="816" spans="1:21" ht="14.4">
      <c r="A816" s="58" t="s">
        <v>134</v>
      </c>
      <c r="B816" s="58" t="s">
        <v>98</v>
      </c>
      <c r="C816" s="58" t="s">
        <v>52</v>
      </c>
      <c r="D816" s="58"/>
      <c r="E816" s="58"/>
      <c r="F816" s="58"/>
      <c r="G816" s="58" t="s">
        <v>74</v>
      </c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</row>
    <row r="817" spans="1:21" ht="14.4">
      <c r="A817" s="58" t="s">
        <v>134</v>
      </c>
      <c r="B817" s="58" t="s">
        <v>108</v>
      </c>
      <c r="C817" s="58" t="s">
        <v>52</v>
      </c>
      <c r="D817" s="58"/>
      <c r="E817" s="58"/>
      <c r="F817" s="58"/>
      <c r="G817" s="58" t="s">
        <v>74</v>
      </c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</row>
    <row r="818" spans="1:21" ht="14.4">
      <c r="A818" s="58" t="s">
        <v>135</v>
      </c>
      <c r="B818" s="58" t="s">
        <v>101</v>
      </c>
      <c r="C818" s="58" t="s">
        <v>54</v>
      </c>
      <c r="D818" s="58"/>
      <c r="E818" s="58"/>
      <c r="F818" s="58"/>
      <c r="G818" s="58" t="s">
        <v>74</v>
      </c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</row>
    <row r="819" spans="1:21" ht="14.4">
      <c r="A819" s="58" t="s">
        <v>135</v>
      </c>
      <c r="B819" s="58" t="s">
        <v>110</v>
      </c>
      <c r="C819" s="58" t="s">
        <v>62</v>
      </c>
      <c r="D819" s="63"/>
      <c r="E819" s="63"/>
      <c r="F819" s="64"/>
      <c r="G819" s="58" t="s">
        <v>74</v>
      </c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</row>
    <row r="820" spans="1:21" ht="14.4">
      <c r="A820" s="58" t="s">
        <v>134</v>
      </c>
      <c r="B820" s="58" t="s">
        <v>102</v>
      </c>
      <c r="C820" s="58" t="s">
        <v>56</v>
      </c>
      <c r="D820" s="63"/>
      <c r="E820" s="63"/>
      <c r="F820" s="64"/>
      <c r="G820" s="58" t="s">
        <v>74</v>
      </c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</row>
    <row r="821" spans="1:21" ht="14.4">
      <c r="A821" s="58" t="s">
        <v>134</v>
      </c>
      <c r="B821" s="58" t="s">
        <v>93</v>
      </c>
      <c r="C821" s="58" t="s">
        <v>58</v>
      </c>
      <c r="D821" s="58"/>
      <c r="E821" s="58"/>
      <c r="F821" s="58"/>
      <c r="G821" s="58" t="s">
        <v>74</v>
      </c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</row>
    <row r="822" spans="1:21" ht="14.4">
      <c r="A822" s="58" t="s">
        <v>134</v>
      </c>
      <c r="B822" s="58" t="s">
        <v>111</v>
      </c>
      <c r="C822" s="58" t="s">
        <v>52</v>
      </c>
      <c r="D822" s="63"/>
      <c r="E822" s="63"/>
      <c r="F822" s="64"/>
      <c r="G822" s="58" t="s">
        <v>74</v>
      </c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</row>
    <row r="823" spans="1:21" ht="14.4">
      <c r="A823" s="58" t="s">
        <v>135</v>
      </c>
      <c r="B823" s="60" t="s">
        <v>80</v>
      </c>
      <c r="C823" s="58" t="s">
        <v>54</v>
      </c>
      <c r="D823" s="63"/>
      <c r="E823" s="63"/>
      <c r="F823" s="64"/>
      <c r="G823" s="58" t="s">
        <v>74</v>
      </c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</row>
    <row r="824" spans="1:21" ht="14.4">
      <c r="A824" s="58" t="s">
        <v>135</v>
      </c>
      <c r="B824" s="58" t="s">
        <v>116</v>
      </c>
      <c r="C824" s="60" t="s">
        <v>58</v>
      </c>
      <c r="D824" s="58"/>
      <c r="E824" s="58"/>
      <c r="F824" s="58"/>
      <c r="G824" s="58" t="s">
        <v>74</v>
      </c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</row>
    <row r="825" spans="1:21" ht="14.4">
      <c r="A825" s="58" t="s">
        <v>135</v>
      </c>
      <c r="B825" s="58" t="s">
        <v>77</v>
      </c>
      <c r="C825" s="58" t="s">
        <v>60</v>
      </c>
      <c r="D825" s="63"/>
      <c r="E825" s="63"/>
      <c r="F825" s="64"/>
      <c r="G825" s="58" t="s">
        <v>74</v>
      </c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</row>
    <row r="826" spans="1:21" ht="14.4">
      <c r="A826" s="58" t="s">
        <v>134</v>
      </c>
      <c r="B826" s="58" t="s">
        <v>97</v>
      </c>
      <c r="C826" s="58" t="s">
        <v>56</v>
      </c>
      <c r="D826" s="58"/>
      <c r="E826" s="58"/>
      <c r="F826" s="58"/>
      <c r="G826" s="58" t="s">
        <v>74</v>
      </c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</row>
    <row r="827" spans="1:21" ht="14.4">
      <c r="A827" s="58" t="s">
        <v>135</v>
      </c>
      <c r="B827" s="58" t="s">
        <v>110</v>
      </c>
      <c r="C827" s="58" t="s">
        <v>62</v>
      </c>
      <c r="D827" s="63"/>
      <c r="E827" s="63"/>
      <c r="F827" s="64"/>
      <c r="G827" s="58" t="s">
        <v>74</v>
      </c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</row>
    <row r="828" spans="1:21" ht="14.4">
      <c r="A828" s="58" t="s">
        <v>134</v>
      </c>
      <c r="B828" s="58" t="s">
        <v>110</v>
      </c>
      <c r="C828" s="58" t="s">
        <v>62</v>
      </c>
      <c r="D828" s="58"/>
      <c r="E828" s="58"/>
      <c r="F828" s="58"/>
      <c r="G828" s="58" t="s">
        <v>74</v>
      </c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</row>
    <row r="829" spans="1:21" ht="14.4">
      <c r="A829" s="58" t="s">
        <v>135</v>
      </c>
      <c r="B829" s="58" t="s">
        <v>100</v>
      </c>
      <c r="C829" s="58" t="s">
        <v>52</v>
      </c>
      <c r="D829" s="58"/>
      <c r="E829" s="58"/>
      <c r="F829" s="58"/>
      <c r="G829" s="58" t="s">
        <v>74</v>
      </c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</row>
    <row r="830" spans="1:21" ht="14.4">
      <c r="A830" s="58" t="s">
        <v>135</v>
      </c>
      <c r="B830" s="58" t="s">
        <v>110</v>
      </c>
      <c r="C830" s="58" t="s">
        <v>62</v>
      </c>
      <c r="D830" s="58"/>
      <c r="E830" s="58"/>
      <c r="F830" s="58"/>
      <c r="G830" s="58" t="s">
        <v>74</v>
      </c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</row>
    <row r="831" spans="1:21" ht="14.4">
      <c r="A831" s="58" t="s">
        <v>135</v>
      </c>
      <c r="B831" s="58" t="s">
        <v>97</v>
      </c>
      <c r="C831" s="58" t="s">
        <v>56</v>
      </c>
      <c r="D831" s="63"/>
      <c r="E831" s="63"/>
      <c r="F831" s="64"/>
      <c r="G831" s="58" t="s">
        <v>74</v>
      </c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</row>
    <row r="832" spans="1:21" ht="14.4">
      <c r="A832" s="58" t="s">
        <v>135</v>
      </c>
      <c r="B832" s="58" t="s">
        <v>85</v>
      </c>
      <c r="C832" s="60" t="s">
        <v>58</v>
      </c>
      <c r="D832" s="58"/>
      <c r="E832" s="58"/>
      <c r="F832" s="58"/>
      <c r="G832" s="58" t="s">
        <v>74</v>
      </c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</row>
    <row r="833" spans="1:21" ht="14.4">
      <c r="A833" s="58" t="s">
        <v>134</v>
      </c>
      <c r="B833" s="58" t="s">
        <v>95</v>
      </c>
      <c r="C833" s="58" t="s">
        <v>56</v>
      </c>
      <c r="D833" s="58"/>
      <c r="E833" s="58"/>
      <c r="F833" s="58"/>
      <c r="G833" s="58" t="s">
        <v>74</v>
      </c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</row>
    <row r="834" spans="1:21" ht="14.4">
      <c r="A834" s="58" t="s">
        <v>134</v>
      </c>
      <c r="B834" s="58" t="s">
        <v>88</v>
      </c>
      <c r="C834" s="58" t="s">
        <v>52</v>
      </c>
      <c r="D834" s="58"/>
      <c r="E834" s="58"/>
      <c r="F834" s="58"/>
      <c r="G834" s="58" t="s">
        <v>74</v>
      </c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</row>
    <row r="835" spans="1:21" ht="14.4">
      <c r="A835" s="58" t="s">
        <v>134</v>
      </c>
      <c r="B835" s="58" t="s">
        <v>95</v>
      </c>
      <c r="C835" s="58" t="s">
        <v>56</v>
      </c>
      <c r="D835" s="63"/>
      <c r="E835" s="63"/>
      <c r="F835" s="64"/>
      <c r="G835" s="58" t="s">
        <v>74</v>
      </c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</row>
    <row r="836" spans="1:21" ht="14.4">
      <c r="A836" s="58" t="s">
        <v>135</v>
      </c>
      <c r="B836" s="60" t="s">
        <v>83</v>
      </c>
      <c r="C836" s="58" t="s">
        <v>54</v>
      </c>
      <c r="D836" s="58"/>
      <c r="E836" s="58"/>
      <c r="F836" s="58"/>
      <c r="G836" s="58" t="s">
        <v>74</v>
      </c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</row>
    <row r="837" spans="1:21" ht="14.4">
      <c r="A837" s="58" t="s">
        <v>135</v>
      </c>
      <c r="B837" s="58" t="s">
        <v>81</v>
      </c>
      <c r="C837" s="58" t="s">
        <v>60</v>
      </c>
      <c r="D837" s="63"/>
      <c r="E837" s="63"/>
      <c r="F837" s="64"/>
      <c r="G837" s="58" t="s">
        <v>74</v>
      </c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</row>
    <row r="838" spans="1:21" ht="14.4">
      <c r="A838" s="58" t="s">
        <v>134</v>
      </c>
      <c r="B838" s="60" t="s">
        <v>80</v>
      </c>
      <c r="C838" s="58" t="s">
        <v>54</v>
      </c>
      <c r="D838" s="63"/>
      <c r="E838" s="63"/>
      <c r="F838" s="64"/>
      <c r="G838" s="58" t="s">
        <v>74</v>
      </c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</row>
    <row r="839" spans="1:21" ht="14.4">
      <c r="A839" s="58" t="s">
        <v>134</v>
      </c>
      <c r="B839" s="58" t="s">
        <v>90</v>
      </c>
      <c r="C839" s="58" t="s">
        <v>54</v>
      </c>
      <c r="D839" s="63"/>
      <c r="E839" s="63"/>
      <c r="F839" s="64"/>
      <c r="G839" s="58" t="s">
        <v>74</v>
      </c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</row>
    <row r="840" spans="1:21" ht="14.4">
      <c r="A840" s="58" t="s">
        <v>135</v>
      </c>
      <c r="B840" s="60" t="s">
        <v>80</v>
      </c>
      <c r="C840" s="58" t="s">
        <v>54</v>
      </c>
      <c r="D840" s="63"/>
      <c r="E840" s="63"/>
      <c r="F840" s="64"/>
      <c r="G840" s="58" t="s">
        <v>74</v>
      </c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</row>
    <row r="841" spans="1:21" ht="14.4">
      <c r="A841" s="58" t="s">
        <v>135</v>
      </c>
      <c r="B841" s="58" t="s">
        <v>115</v>
      </c>
      <c r="C841" s="58" t="s">
        <v>60</v>
      </c>
      <c r="D841" s="63"/>
      <c r="E841" s="63"/>
      <c r="F841" s="64"/>
      <c r="G841" s="58" t="s">
        <v>74</v>
      </c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</row>
    <row r="842" spans="1:21" ht="14.4">
      <c r="A842" s="58" t="s">
        <v>135</v>
      </c>
      <c r="B842" s="58" t="s">
        <v>77</v>
      </c>
      <c r="C842" s="58" t="s">
        <v>60</v>
      </c>
      <c r="D842" s="63"/>
      <c r="E842" s="63"/>
      <c r="F842" s="64"/>
      <c r="G842" s="58" t="s">
        <v>74</v>
      </c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</row>
    <row r="843" spans="1:21" ht="14.4">
      <c r="A843" s="58" t="s">
        <v>135</v>
      </c>
      <c r="B843" s="58" t="s">
        <v>110</v>
      </c>
      <c r="C843" s="58" t="s">
        <v>62</v>
      </c>
      <c r="D843" s="58"/>
      <c r="E843" s="58"/>
      <c r="F843" s="58"/>
      <c r="G843" s="58" t="s">
        <v>74</v>
      </c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</row>
    <row r="844" spans="1:21" ht="14.4">
      <c r="A844" s="58" t="s">
        <v>134</v>
      </c>
      <c r="B844" s="58" t="s">
        <v>105</v>
      </c>
      <c r="C844" s="58" t="s">
        <v>62</v>
      </c>
      <c r="D844" s="58"/>
      <c r="E844" s="58"/>
      <c r="F844" s="58"/>
      <c r="G844" s="58" t="s">
        <v>74</v>
      </c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</row>
    <row r="845" spans="1:21" ht="14.4">
      <c r="A845" s="58" t="s">
        <v>134</v>
      </c>
      <c r="B845" s="58" t="s">
        <v>100</v>
      </c>
      <c r="C845" s="58" t="s">
        <v>52</v>
      </c>
      <c r="D845" s="63"/>
      <c r="E845" s="63"/>
      <c r="F845" s="64"/>
      <c r="G845" s="58" t="s">
        <v>74</v>
      </c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</row>
    <row r="846" spans="1:21" ht="14.4">
      <c r="A846" s="58" t="s">
        <v>134</v>
      </c>
      <c r="B846" s="58" t="s">
        <v>90</v>
      </c>
      <c r="C846" s="58" t="s">
        <v>54</v>
      </c>
      <c r="D846" s="63"/>
      <c r="E846" s="63"/>
      <c r="F846" s="64"/>
      <c r="G846" s="58" t="s">
        <v>74</v>
      </c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</row>
    <row r="847" spans="1:21" ht="14.4">
      <c r="A847" s="58" t="s">
        <v>135</v>
      </c>
      <c r="B847" s="60" t="s">
        <v>121</v>
      </c>
      <c r="C847" s="60" t="s">
        <v>54</v>
      </c>
      <c r="D847" s="58"/>
      <c r="E847" s="58"/>
      <c r="F847" s="58"/>
      <c r="G847" s="58" t="s">
        <v>74</v>
      </c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</row>
    <row r="848" spans="1:21" ht="14.4">
      <c r="A848" s="58" t="s">
        <v>134</v>
      </c>
      <c r="B848" s="58" t="s">
        <v>82</v>
      </c>
      <c r="C848" s="58" t="s">
        <v>62</v>
      </c>
      <c r="D848" s="63"/>
      <c r="E848" s="63"/>
      <c r="F848" s="64"/>
      <c r="G848" s="58" t="s">
        <v>74</v>
      </c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</row>
    <row r="849" spans="1:21" ht="14.4">
      <c r="A849" s="64" t="s">
        <v>135</v>
      </c>
      <c r="B849" s="64" t="s">
        <v>79</v>
      </c>
      <c r="C849" s="64" t="s">
        <v>56</v>
      </c>
      <c r="D849" s="63"/>
      <c r="E849" s="63"/>
      <c r="F849" s="64"/>
      <c r="G849" s="58" t="s">
        <v>74</v>
      </c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</row>
    <row r="850" spans="1:21" ht="14.4">
      <c r="A850" s="58" t="s">
        <v>134</v>
      </c>
      <c r="B850" s="58" t="s">
        <v>115</v>
      </c>
      <c r="C850" s="58" t="s">
        <v>60</v>
      </c>
      <c r="D850" s="63"/>
      <c r="E850" s="63"/>
      <c r="F850" s="64"/>
      <c r="G850" s="58" t="s">
        <v>74</v>
      </c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</row>
    <row r="851" spans="1:21" ht="14.4">
      <c r="A851" s="58" t="s">
        <v>135</v>
      </c>
      <c r="B851" s="58" t="s">
        <v>85</v>
      </c>
      <c r="C851" s="60" t="s">
        <v>58</v>
      </c>
      <c r="D851" s="58"/>
      <c r="E851" s="58"/>
      <c r="F851" s="58"/>
      <c r="G851" s="58" t="s">
        <v>74</v>
      </c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</row>
    <row r="852" spans="1:21" ht="14.4">
      <c r="A852" s="65" t="s">
        <v>135</v>
      </c>
      <c r="B852" s="65" t="s">
        <v>115</v>
      </c>
      <c r="C852" s="58" t="s">
        <v>60</v>
      </c>
      <c r="D852" s="63"/>
      <c r="E852" s="63"/>
      <c r="F852" s="64" t="s">
        <v>148</v>
      </c>
      <c r="G852" s="58" t="s">
        <v>137</v>
      </c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</row>
    <row r="853" spans="1:21" ht="14.4">
      <c r="A853" s="66"/>
      <c r="B853" s="66"/>
      <c r="C853" s="66"/>
      <c r="D853" s="66"/>
      <c r="E853" s="66"/>
      <c r="F853" s="66"/>
      <c r="G853" s="66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</row>
    <row r="854" spans="1:21" ht="14.4">
      <c r="A854" s="66"/>
      <c r="B854" s="66"/>
      <c r="C854" s="66"/>
      <c r="D854" s="66"/>
      <c r="E854" s="66"/>
      <c r="F854" s="59"/>
      <c r="G854" s="66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</row>
    <row r="855" spans="1:21" ht="14.4">
      <c r="A855" s="66"/>
      <c r="B855" s="66"/>
      <c r="C855" s="66"/>
      <c r="D855" s="66"/>
      <c r="E855" s="66"/>
      <c r="F855" s="66"/>
      <c r="G855" s="66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</row>
    <row r="856" spans="1:21" ht="14.4">
      <c r="A856" s="66"/>
      <c r="B856" s="66"/>
      <c r="C856" s="66"/>
      <c r="D856" s="66"/>
      <c r="E856" s="66"/>
      <c r="F856" s="66"/>
      <c r="G856" s="66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</row>
    <row r="857" spans="1:21" ht="14.4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</row>
    <row r="858" spans="1:21" ht="14.4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</row>
    <row r="859" spans="1:21" ht="14.4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</row>
    <row r="860" spans="1:21" ht="14.4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</row>
    <row r="861" spans="1:21" ht="14.4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</row>
    <row r="862" spans="1:21" ht="14.4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</row>
    <row r="863" spans="1:21" ht="14.4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</row>
    <row r="864" spans="1:21" ht="14.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</row>
    <row r="865" spans="1:21" ht="14.4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</row>
    <row r="866" spans="1:21" ht="14.4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</row>
    <row r="867" spans="1:21" ht="14.4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</row>
    <row r="868" spans="1:21" ht="14.4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</row>
    <row r="869" spans="1:21" ht="14.4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</row>
    <row r="870" spans="1:21" ht="14.4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</row>
    <row r="871" spans="1:21" ht="14.4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</row>
    <row r="872" spans="1:21" ht="14.4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</row>
    <row r="873" spans="1:21" ht="14.4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</row>
    <row r="874" spans="1:21" ht="14.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</row>
    <row r="875" spans="1:21" ht="14.4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</row>
    <row r="876" spans="1:21" ht="14.4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</row>
    <row r="877" spans="1:21" ht="14.4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</row>
    <row r="878" spans="1:21" ht="14.4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</row>
    <row r="879" spans="1:21" ht="14.4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</row>
    <row r="880" spans="1:21" ht="14.4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</row>
    <row r="881" spans="1:21" ht="14.4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</row>
    <row r="882" spans="1:21" ht="14.4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</row>
    <row r="883" spans="1:21" ht="14.4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</row>
    <row r="884" spans="1:21" ht="14.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</row>
    <row r="885" spans="1:21" ht="14.4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</row>
    <row r="886" spans="1:21" ht="14.4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</row>
    <row r="887" spans="1:21" ht="14.4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</row>
    <row r="888" spans="1:21" ht="14.4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</row>
    <row r="889" spans="1:21" ht="14.4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</row>
    <row r="890" spans="1:21" ht="14.4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</row>
    <row r="891" spans="1:21" ht="14.4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</row>
    <row r="892" spans="1:21" ht="14.4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</row>
    <row r="893" spans="1:21" ht="14.4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</row>
    <row r="894" spans="1:21" ht="14.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</row>
    <row r="895" spans="1:21" ht="14.4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</row>
    <row r="896" spans="1:21" ht="14.4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</row>
    <row r="897" spans="1:21" ht="14.4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</row>
    <row r="898" spans="1:21" ht="14.4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</row>
    <row r="899" spans="1:21" ht="14.4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</row>
    <row r="900" spans="1:21" ht="14.4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</row>
    <row r="901" spans="1:21" ht="14.4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</row>
    <row r="902" spans="1:21" ht="14.4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</row>
    <row r="903" spans="1:21" ht="14.4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</row>
    <row r="904" spans="1:21" ht="14.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</row>
    <row r="905" spans="1:21" ht="14.4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</row>
    <row r="906" spans="1:21" ht="14.4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</row>
    <row r="907" spans="1:21" ht="14.4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</row>
    <row r="908" spans="1:21" ht="14.4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</row>
    <row r="909" spans="1:21" ht="14.4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</row>
    <row r="910" spans="1:21" ht="14.4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</row>
    <row r="911" spans="1:21" ht="14.4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</row>
    <row r="912" spans="1:21" ht="14.4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</row>
    <row r="913" spans="1:21" ht="14.4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</row>
    <row r="914" spans="1:21" ht="14.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</row>
    <row r="915" spans="1:21" ht="14.4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</row>
    <row r="916" spans="1:21" ht="14.4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</row>
    <row r="917" spans="1:21" ht="14.4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</row>
    <row r="918" spans="1:21" ht="14.4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</row>
    <row r="919" spans="1:21" ht="14.4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</row>
    <row r="920" spans="1:21" ht="14.4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</row>
    <row r="921" spans="1:21" ht="14.4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</row>
    <row r="922" spans="1:21" ht="14.4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</row>
    <row r="923" spans="1:21" ht="14.4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</row>
    <row r="924" spans="1:21" ht="14.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</row>
    <row r="925" spans="1:21" ht="14.4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</row>
    <row r="926" spans="1:21" ht="14.4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</row>
    <row r="927" spans="1:21" ht="14.4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</row>
    <row r="928" spans="1:21" ht="14.4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</row>
    <row r="929" spans="1:21" ht="14.4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</row>
    <row r="930" spans="1:21" ht="14.4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</row>
    <row r="931" spans="1:21" ht="14.4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</row>
    <row r="932" spans="1:21" ht="14.4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</row>
    <row r="933" spans="1:21" ht="14.4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</row>
    <row r="934" spans="1:21" ht="14.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</row>
    <row r="935" spans="1:21" ht="14.4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</row>
    <row r="936" spans="1:21" ht="14.4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</row>
    <row r="937" spans="1:21" ht="14.4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</row>
    <row r="938" spans="1:21" ht="14.4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</row>
    <row r="939" spans="1:21" ht="14.4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</row>
    <row r="940" spans="1:21" ht="14.4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</row>
    <row r="941" spans="1:21" ht="14.4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</row>
    <row r="942" spans="1:21" ht="14.4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</row>
    <row r="943" spans="1:21" ht="14.4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</row>
    <row r="944" spans="1:21" ht="14.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</row>
    <row r="945" spans="1:21" ht="14.4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</row>
    <row r="946" spans="1:21" ht="14.4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</row>
    <row r="947" spans="1:21" ht="14.4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</row>
    <row r="948" spans="1:21" ht="14.4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</row>
    <row r="949" spans="1:21" ht="14.4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</row>
    <row r="950" spans="1:21" ht="14.4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</row>
    <row r="951" spans="1:21" ht="14.4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</row>
    <row r="952" spans="1:21" ht="14.4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</row>
    <row r="953" spans="1:21" ht="14.4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</row>
    <row r="954" spans="1:21" ht="14.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</row>
    <row r="955" spans="1:21" ht="14.4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</row>
    <row r="956" spans="1:21" ht="14.4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</row>
    <row r="957" spans="1:21" ht="14.4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</row>
    <row r="958" spans="1:21" ht="14.4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</row>
    <row r="959" spans="1:21" ht="14.4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</row>
    <row r="960" spans="1:21" ht="14.4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</row>
    <row r="961" spans="1:21" ht="14.4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</row>
    <row r="962" spans="1:21" ht="14.4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</row>
    <row r="963" spans="1:21" ht="14.4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</row>
    <row r="964" spans="1:21" ht="14.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</row>
    <row r="965" spans="1:21" ht="14.4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</row>
    <row r="966" spans="1:21" ht="14.4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</row>
    <row r="967" spans="1:21" ht="14.4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</row>
    <row r="968" spans="1:21" ht="14.4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</row>
    <row r="969" spans="1:21" ht="14.4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</row>
    <row r="970" spans="1:21" ht="14.4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</row>
    <row r="971" spans="1:21" ht="14.4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</row>
    <row r="972" spans="1:21" ht="14.4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</row>
    <row r="973" spans="1:21" ht="14.4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</row>
    <row r="974" spans="1:21" ht="14.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</row>
    <row r="975" spans="1:21" ht="14.4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</row>
    <row r="976" spans="1:21" ht="14.4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</row>
    <row r="977" spans="1:21" ht="14.4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</row>
    <row r="978" spans="1:21" ht="14.4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</row>
    <row r="979" spans="1:21" ht="14.4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</row>
    <row r="980" spans="1:21" ht="14.4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</row>
    <row r="981" spans="1:21" ht="14.4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</row>
    <row r="982" spans="1:21" ht="14.4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</row>
    <row r="983" spans="1:21" ht="14.4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</row>
    <row r="984" spans="1:21" ht="14.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</row>
    <row r="985" spans="1:21" ht="14.4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</row>
    <row r="986" spans="1:21" ht="14.4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</row>
  </sheetData>
  <dataValidations count="4">
    <dataValidation type="list" allowBlank="1" showErrorMessage="1" sqref="G2:G852" xr:uid="{00000000-0002-0000-0100-000000000000}">
      <formula1>"Yes,No"</formula1>
    </dataValidation>
    <dataValidation type="list" allowBlank="1" showErrorMessage="1" sqref="F48:F49 F53:F139 F148" xr:uid="{00000000-0002-0000-0100-000001000000}">
      <formula1>"Missing Docs,Foreign Student,Did not Submit"</formula1>
    </dataValidation>
    <dataValidation type="list" allowBlank="1" showErrorMessage="1" sqref="F2:F47 F50:F52 F144 F153 F165:F252 F254:F803 F805:F852" xr:uid="{00000000-0002-0000-0100-000002000000}">
      <formula1>"Missing Docs,Foreign Student,Did not submit,Unreachable"</formula1>
    </dataValidation>
    <dataValidation type="list" allowBlank="1" showErrorMessage="1" sqref="D2:D852 E2:E852" xr:uid="{00000000-0002-0000-0100-000003000000}">
      <formula1>"Yes,No,S/A"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000"/>
  <sheetViews>
    <sheetView workbookViewId="0"/>
  </sheetViews>
  <sheetFormatPr defaultColWidth="14.44140625" defaultRowHeight="15" customHeight="1"/>
  <cols>
    <col min="1" max="26" width="10.6640625" customWidth="1"/>
  </cols>
  <sheetData>
    <row r="3" spans="1:1" ht="14.4">
      <c r="A3" s="4" t="s">
        <v>149</v>
      </c>
    </row>
    <row r="4" spans="1:1" ht="14.4">
      <c r="A4" s="1" t="s">
        <v>150</v>
      </c>
    </row>
    <row r="5" spans="1:1" ht="14.4">
      <c r="A5" s="1" t="s">
        <v>151</v>
      </c>
    </row>
    <row r="6" spans="1:1" ht="14.4">
      <c r="A6" s="1" t="s">
        <v>152</v>
      </c>
    </row>
    <row r="7" spans="1:1" ht="14.4">
      <c r="A7" s="1" t="s">
        <v>153</v>
      </c>
    </row>
    <row r="8" spans="1:1" ht="14.4">
      <c r="A8" s="1" t="s">
        <v>154</v>
      </c>
    </row>
    <row r="9" spans="1:1" ht="14.4">
      <c r="A9" s="1" t="s">
        <v>155</v>
      </c>
    </row>
    <row r="10" spans="1:1" ht="14.4">
      <c r="A10" s="1" t="s">
        <v>156</v>
      </c>
    </row>
    <row r="11" spans="1:1" ht="14.4">
      <c r="A11" s="1" t="s">
        <v>157</v>
      </c>
    </row>
    <row r="12" spans="1:1" ht="14.4">
      <c r="A12" s="1" t="s">
        <v>158</v>
      </c>
    </row>
    <row r="13" spans="1:1" ht="14.4">
      <c r="A13" s="1" t="s">
        <v>159</v>
      </c>
    </row>
    <row r="14" spans="1:1" ht="14.4">
      <c r="A14" s="1" t="s">
        <v>160</v>
      </c>
    </row>
    <row r="16" spans="1:1" ht="14.4">
      <c r="A16" s="4" t="s">
        <v>161</v>
      </c>
    </row>
    <row r="17" spans="1:1" ht="14.4">
      <c r="A17" s="1" t="s">
        <v>162</v>
      </c>
    </row>
    <row r="18" spans="1:1" ht="14.4">
      <c r="A18" s="1" t="s">
        <v>163</v>
      </c>
    </row>
    <row r="19" spans="1:1" ht="14.4">
      <c r="A19" s="1" t="s">
        <v>164</v>
      </c>
    </row>
    <row r="20" spans="1:1" ht="14.4">
      <c r="A20" s="1" t="s">
        <v>165</v>
      </c>
    </row>
    <row r="21" spans="1:1" ht="15.75" customHeight="1"/>
    <row r="22" spans="1:1" ht="15.75" customHeight="1"/>
    <row r="23" spans="1:1" ht="15.75" customHeight="1"/>
    <row r="24" spans="1:1" ht="15.75" customHeight="1">
      <c r="A24" s="4" t="s">
        <v>166</v>
      </c>
    </row>
    <row r="25" spans="1:1" ht="15.75" customHeight="1">
      <c r="A25" s="1" t="s">
        <v>167</v>
      </c>
    </row>
    <row r="26" spans="1:1" ht="15.75" customHeight="1">
      <c r="A26" s="1" t="s">
        <v>168</v>
      </c>
    </row>
    <row r="27" spans="1:1" ht="15.75" customHeight="1">
      <c r="A27" s="1" t="s">
        <v>169</v>
      </c>
    </row>
    <row r="28" spans="1:1" ht="15.75" customHeight="1">
      <c r="A28" s="1" t="s">
        <v>170</v>
      </c>
    </row>
    <row r="29" spans="1:1" ht="15.75" customHeight="1">
      <c r="A29" s="1" t="s">
        <v>171</v>
      </c>
    </row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Right="0"/>
  </sheetPr>
  <dimension ref="A1:AV1500"/>
  <sheetViews>
    <sheetView showGridLines="0" workbookViewId="0">
      <pane xSplit="4" ySplit="1" topLeftCell="AH2" activePane="bottomRight" state="frozen"/>
      <selection pane="topRight" activeCell="H1" sqref="H1"/>
      <selection pane="bottomLeft" activeCell="A2" sqref="A2"/>
      <selection pane="bottomRight" activeCell="AP1" sqref="AO1:AP1048576"/>
    </sheetView>
  </sheetViews>
  <sheetFormatPr defaultColWidth="14.44140625" defaultRowHeight="15" customHeight="1" outlineLevelCol="1"/>
  <cols>
    <col min="1" max="1" width="12.6640625" customWidth="1"/>
    <col min="2" max="2" width="11.33203125" customWidth="1"/>
    <col min="3" max="3" width="11.5546875" customWidth="1"/>
    <col min="4" max="4" width="15" customWidth="1"/>
    <col min="5" max="5" width="17.5546875" customWidth="1"/>
    <col min="6" max="6" width="17.6640625" customWidth="1"/>
    <col min="7" max="7" width="11.6640625" customWidth="1"/>
    <col min="8" max="8" width="17.44140625" customWidth="1"/>
    <col min="9" max="9" width="14.44140625" customWidth="1"/>
    <col min="10" max="10" width="26" customWidth="1"/>
    <col min="11" max="11" width="12.88671875" customWidth="1"/>
    <col min="12" max="12" width="21.6640625" customWidth="1"/>
    <col min="13" max="13" width="15" customWidth="1" outlineLevel="1"/>
    <col min="14" max="14" width="14" customWidth="1" outlineLevel="1"/>
    <col min="15" max="15" width="18.44140625" customWidth="1" outlineLevel="1"/>
    <col min="16" max="16" width="17.44140625" customWidth="1" outlineLevel="1"/>
    <col min="17" max="17" width="25" customWidth="1" outlineLevel="1"/>
    <col min="18" max="18" width="18.109375" customWidth="1" outlineLevel="1"/>
    <col min="19" max="19" width="30.44140625" customWidth="1" outlineLevel="1"/>
    <col min="20" max="21" width="36.44140625" customWidth="1" outlineLevel="1"/>
    <col min="22" max="23" width="33.88671875" customWidth="1" outlineLevel="1"/>
    <col min="24" max="24" width="25.6640625" customWidth="1" outlineLevel="1"/>
    <col min="25" max="25" width="24.6640625" customWidth="1" outlineLevel="1"/>
    <col min="26" max="26" width="34.44140625" customWidth="1" outlineLevel="1"/>
    <col min="27" max="27" width="31.44140625" customWidth="1" outlineLevel="1"/>
    <col min="28" max="28" width="21.5546875" customWidth="1" outlineLevel="1"/>
    <col min="29" max="29" width="20.109375" customWidth="1" outlineLevel="1"/>
    <col min="30" max="30" width="37.88671875" customWidth="1" outlineLevel="1"/>
    <col min="31" max="31" width="36.5546875" customWidth="1" outlineLevel="1"/>
    <col min="32" max="32" width="32.109375" customWidth="1" outlineLevel="1"/>
    <col min="33" max="33" width="35.6640625" customWidth="1" outlineLevel="1"/>
    <col min="34" max="34" width="31" customWidth="1" outlineLevel="1"/>
    <col min="35" max="35" width="25.44140625" customWidth="1"/>
    <col min="36" max="36" width="21.6640625" customWidth="1"/>
    <col min="37" max="37" width="20.33203125" customWidth="1"/>
    <col min="38" max="38" width="26.44140625" customWidth="1"/>
    <col min="39" max="39" width="18.6640625" customWidth="1"/>
    <col min="40" max="40" width="19.44140625" customWidth="1"/>
    <col min="41" max="41" width="40.88671875" customWidth="1"/>
    <col min="42" max="42" width="27.5546875" customWidth="1"/>
    <col min="43" max="43" width="22" customWidth="1"/>
    <col min="44" max="44" width="12" customWidth="1"/>
    <col min="45" max="45" width="19.6640625" customWidth="1"/>
    <col min="46" max="46" width="12.88671875" customWidth="1"/>
    <col min="47" max="48" width="19.109375" customWidth="1"/>
  </cols>
  <sheetData>
    <row r="1" spans="1:48" ht="30.75" customHeight="1">
      <c r="A1" s="67" t="s">
        <v>172</v>
      </c>
      <c r="B1" s="67" t="s">
        <v>173</v>
      </c>
      <c r="C1" s="67" t="s">
        <v>174</v>
      </c>
      <c r="D1" s="67" t="s">
        <v>129</v>
      </c>
      <c r="E1" s="67" t="s">
        <v>176</v>
      </c>
      <c r="F1" s="67" t="s">
        <v>178</v>
      </c>
      <c r="G1" s="67" t="s">
        <v>179</v>
      </c>
      <c r="H1" s="67" t="s">
        <v>180</v>
      </c>
      <c r="I1" s="67" t="s">
        <v>181</v>
      </c>
      <c r="J1" s="67" t="s">
        <v>182</v>
      </c>
      <c r="K1" s="67" t="s">
        <v>70</v>
      </c>
      <c r="L1" s="67" t="s">
        <v>183</v>
      </c>
      <c r="M1" s="67" t="s">
        <v>184</v>
      </c>
      <c r="N1" s="67" t="s">
        <v>185</v>
      </c>
      <c r="O1" s="67" t="s">
        <v>186</v>
      </c>
      <c r="P1" s="67" t="s">
        <v>187</v>
      </c>
      <c r="Q1" s="67" t="s">
        <v>188</v>
      </c>
      <c r="R1" s="67" t="s">
        <v>189</v>
      </c>
      <c r="S1" s="67" t="s">
        <v>190</v>
      </c>
      <c r="T1" s="67" t="s">
        <v>191</v>
      </c>
      <c r="U1" s="67" t="s">
        <v>190</v>
      </c>
      <c r="V1" s="67" t="s">
        <v>192</v>
      </c>
      <c r="W1" s="67" t="s">
        <v>190</v>
      </c>
      <c r="X1" s="67" t="s">
        <v>193</v>
      </c>
      <c r="Y1" s="67" t="s">
        <v>194</v>
      </c>
      <c r="Z1" s="67" t="s">
        <v>195</v>
      </c>
      <c r="AA1" s="67" t="s">
        <v>196</v>
      </c>
      <c r="AB1" s="67" t="s">
        <v>197</v>
      </c>
      <c r="AC1" s="67" t="s">
        <v>198</v>
      </c>
      <c r="AD1" s="67" t="s">
        <v>199</v>
      </c>
      <c r="AE1" s="67" t="s">
        <v>200</v>
      </c>
      <c r="AF1" s="67" t="s">
        <v>201</v>
      </c>
      <c r="AG1" s="67"/>
      <c r="AH1" s="67" t="s">
        <v>202</v>
      </c>
      <c r="AI1" s="67" t="s">
        <v>203</v>
      </c>
      <c r="AJ1" s="67" t="s">
        <v>204</v>
      </c>
      <c r="AK1" s="67" t="s">
        <v>205</v>
      </c>
      <c r="AL1" s="67" t="s">
        <v>206</v>
      </c>
      <c r="AM1" s="67" t="s">
        <v>207</v>
      </c>
      <c r="AN1" s="67" t="s">
        <v>22</v>
      </c>
      <c r="AO1" s="68" t="s">
        <v>209</v>
      </c>
      <c r="AP1" s="67" t="s">
        <v>210</v>
      </c>
      <c r="AQ1" s="67" t="s">
        <v>211</v>
      </c>
      <c r="AR1" s="67" t="s">
        <v>212</v>
      </c>
      <c r="AS1" s="69" t="s">
        <v>213</v>
      </c>
      <c r="AT1" s="67" t="s">
        <v>214</v>
      </c>
      <c r="AU1" s="67" t="s">
        <v>215</v>
      </c>
      <c r="AV1" s="70"/>
    </row>
    <row r="2" spans="1:48" ht="16.5" customHeight="1">
      <c r="A2" s="71">
        <v>2025281</v>
      </c>
      <c r="B2" s="72">
        <v>34</v>
      </c>
      <c r="C2" s="72"/>
      <c r="D2" s="12" t="s">
        <v>135</v>
      </c>
      <c r="E2" s="73" t="s">
        <v>217</v>
      </c>
      <c r="F2" s="73" t="s">
        <v>86</v>
      </c>
      <c r="G2" s="73" t="s">
        <v>4</v>
      </c>
      <c r="H2" s="73" t="s">
        <v>218</v>
      </c>
      <c r="I2" s="73" t="s">
        <v>219</v>
      </c>
      <c r="J2" s="12" t="s">
        <v>137</v>
      </c>
      <c r="K2" s="12" t="s">
        <v>54</v>
      </c>
      <c r="L2" s="12" t="s">
        <v>137</v>
      </c>
      <c r="M2" s="12" t="s">
        <v>74</v>
      </c>
      <c r="N2" s="12" t="s">
        <v>74</v>
      </c>
      <c r="O2" s="12" t="s">
        <v>137</v>
      </c>
      <c r="P2" s="12" t="s">
        <v>137</v>
      </c>
      <c r="Q2" s="74"/>
      <c r="R2" s="12" t="s">
        <v>137</v>
      </c>
      <c r="S2" s="12" t="s">
        <v>220</v>
      </c>
      <c r="T2" s="12" t="s">
        <v>137</v>
      </c>
      <c r="U2" s="12" t="s">
        <v>220</v>
      </c>
      <c r="V2" s="12" t="s">
        <v>137</v>
      </c>
      <c r="W2" s="12" t="s">
        <v>220</v>
      </c>
      <c r="X2" s="12" t="s">
        <v>74</v>
      </c>
      <c r="Y2" s="12" t="s">
        <v>74</v>
      </c>
      <c r="Z2" s="12" t="s">
        <v>137</v>
      </c>
      <c r="AA2" s="12" t="s">
        <v>221</v>
      </c>
      <c r="AB2" s="12" t="s">
        <v>222</v>
      </c>
      <c r="AC2" s="12" t="s">
        <v>137</v>
      </c>
      <c r="AD2" s="12"/>
      <c r="AE2" s="12"/>
      <c r="AF2" s="12"/>
      <c r="AG2" s="12"/>
      <c r="AH2" s="12"/>
      <c r="AI2" s="12" t="s">
        <v>74</v>
      </c>
      <c r="AJ2" s="73" t="s">
        <v>74</v>
      </c>
      <c r="AK2" s="73" t="s">
        <v>74</v>
      </c>
      <c r="AL2" s="73"/>
      <c r="AM2" s="73" t="s">
        <v>136</v>
      </c>
      <c r="AN2" s="73"/>
      <c r="AO2" s="73"/>
      <c r="AP2" s="73"/>
      <c r="AQ2" s="73"/>
      <c r="AR2" s="73"/>
      <c r="AS2" s="73"/>
      <c r="AT2" s="73"/>
      <c r="AU2" s="73"/>
      <c r="AV2" s="75"/>
    </row>
    <row r="3" spans="1:48" ht="14.4">
      <c r="A3" s="71">
        <v>2025074</v>
      </c>
      <c r="B3" s="12">
        <v>45</v>
      </c>
      <c r="C3" s="9"/>
      <c r="D3" s="12" t="s">
        <v>135</v>
      </c>
      <c r="E3" s="12" t="s">
        <v>224</v>
      </c>
      <c r="F3" s="12" t="s">
        <v>87</v>
      </c>
      <c r="G3" s="12" t="s">
        <v>4</v>
      </c>
      <c r="H3" s="12" t="s">
        <v>225</v>
      </c>
      <c r="I3" s="12" t="s">
        <v>226</v>
      </c>
      <c r="J3" s="12" t="s">
        <v>227</v>
      </c>
      <c r="K3" s="12" t="s">
        <v>52</v>
      </c>
      <c r="L3" s="12" t="s">
        <v>137</v>
      </c>
      <c r="M3" s="12" t="s">
        <v>74</v>
      </c>
      <c r="N3" s="12" t="s">
        <v>74</v>
      </c>
      <c r="O3" s="12" t="s">
        <v>74</v>
      </c>
      <c r="P3" s="12" t="s">
        <v>74</v>
      </c>
      <c r="Q3" s="74">
        <v>4</v>
      </c>
      <c r="R3" s="12" t="s">
        <v>74</v>
      </c>
      <c r="S3" s="12" t="s">
        <v>228</v>
      </c>
      <c r="T3" s="12" t="s">
        <v>74</v>
      </c>
      <c r="U3" s="12" t="s">
        <v>229</v>
      </c>
      <c r="V3" s="12" t="s">
        <v>137</v>
      </c>
      <c r="W3" s="12" t="s">
        <v>220</v>
      </c>
      <c r="X3" s="12" t="s">
        <v>74</v>
      </c>
      <c r="Y3" s="12" t="s">
        <v>74</v>
      </c>
      <c r="Z3" s="12" t="s">
        <v>137</v>
      </c>
      <c r="AA3" s="12" t="s">
        <v>221</v>
      </c>
      <c r="AB3" s="12" t="s">
        <v>230</v>
      </c>
      <c r="AC3" s="72" t="s">
        <v>137</v>
      </c>
      <c r="AD3" s="12"/>
      <c r="AE3" s="12"/>
      <c r="AF3" s="12" t="s">
        <v>231</v>
      </c>
      <c r="AG3" s="12" t="s">
        <v>232</v>
      </c>
      <c r="AH3" s="12" t="s">
        <v>233</v>
      </c>
      <c r="AI3" s="12" t="s">
        <v>74</v>
      </c>
      <c r="AJ3" s="12" t="s">
        <v>74</v>
      </c>
      <c r="AK3" s="12" t="s">
        <v>74</v>
      </c>
      <c r="AL3" s="12" t="s">
        <v>74</v>
      </c>
      <c r="AM3" s="12" t="s">
        <v>74</v>
      </c>
      <c r="AN3" s="73"/>
      <c r="AO3" s="74"/>
      <c r="AP3" s="12"/>
      <c r="AQ3" s="12"/>
      <c r="AR3" s="12"/>
      <c r="AS3" s="12"/>
      <c r="AT3" s="76"/>
      <c r="AU3" s="76"/>
      <c r="AV3" s="75"/>
    </row>
    <row r="4" spans="1:48" ht="14.4">
      <c r="A4" s="71">
        <v>2025033</v>
      </c>
      <c r="B4" s="12">
        <v>41</v>
      </c>
      <c r="C4" s="9"/>
      <c r="D4" s="12" t="s">
        <v>135</v>
      </c>
      <c r="E4" s="12" t="s">
        <v>224</v>
      </c>
      <c r="F4" s="74" t="s">
        <v>115</v>
      </c>
      <c r="G4" s="12" t="s">
        <v>4</v>
      </c>
      <c r="H4" s="12" t="s">
        <v>235</v>
      </c>
      <c r="I4" s="12" t="s">
        <v>236</v>
      </c>
      <c r="J4" s="12" t="s">
        <v>74</v>
      </c>
      <c r="K4" s="12" t="s">
        <v>60</v>
      </c>
      <c r="L4" s="12" t="s">
        <v>137</v>
      </c>
      <c r="M4" s="12" t="s">
        <v>74</v>
      </c>
      <c r="N4" s="12" t="s">
        <v>137</v>
      </c>
      <c r="O4" s="12" t="s">
        <v>74</v>
      </c>
      <c r="P4" s="12" t="s">
        <v>137</v>
      </c>
      <c r="Q4" s="74">
        <v>7</v>
      </c>
      <c r="R4" s="12" t="s">
        <v>137</v>
      </c>
      <c r="S4" s="12" t="s">
        <v>220</v>
      </c>
      <c r="T4" s="12" t="s">
        <v>137</v>
      </c>
      <c r="U4" s="12" t="s">
        <v>220</v>
      </c>
      <c r="V4" s="12" t="s">
        <v>137</v>
      </c>
      <c r="W4" s="12" t="s">
        <v>220</v>
      </c>
      <c r="X4" s="12" t="s">
        <v>74</v>
      </c>
      <c r="Y4" s="12" t="s">
        <v>137</v>
      </c>
      <c r="Z4" s="12" t="s">
        <v>137</v>
      </c>
      <c r="AA4" s="12" t="s">
        <v>221</v>
      </c>
      <c r="AB4" s="12" t="s">
        <v>237</v>
      </c>
      <c r="AC4" s="72" t="s">
        <v>137</v>
      </c>
      <c r="AD4" s="72"/>
      <c r="AE4" s="12"/>
      <c r="AF4" s="12" t="s">
        <v>233</v>
      </c>
      <c r="AG4" s="12" t="s">
        <v>238</v>
      </c>
      <c r="AH4" s="12" t="s">
        <v>239</v>
      </c>
      <c r="AI4" s="12" t="s">
        <v>74</v>
      </c>
      <c r="AJ4" s="12" t="s">
        <v>74</v>
      </c>
      <c r="AK4" s="76" t="s">
        <v>74</v>
      </c>
      <c r="AL4" s="76" t="s">
        <v>74</v>
      </c>
      <c r="AM4" s="12" t="s">
        <v>74</v>
      </c>
      <c r="AN4" s="73"/>
      <c r="AO4" s="74" t="s">
        <v>240</v>
      </c>
      <c r="AP4" s="12" t="s">
        <v>241</v>
      </c>
      <c r="AQ4" s="12"/>
      <c r="AR4" s="12"/>
      <c r="AS4" s="12"/>
      <c r="AT4" s="76"/>
      <c r="AU4" s="76"/>
      <c r="AV4" s="75"/>
    </row>
    <row r="5" spans="1:48" ht="14.4">
      <c r="A5" s="71">
        <v>2025076</v>
      </c>
      <c r="B5" s="12">
        <v>36</v>
      </c>
      <c r="C5" s="9"/>
      <c r="D5" s="12" t="s">
        <v>135</v>
      </c>
      <c r="E5" s="12" t="s">
        <v>224</v>
      </c>
      <c r="F5" s="12" t="s">
        <v>87</v>
      </c>
      <c r="G5" s="12" t="s">
        <v>4</v>
      </c>
      <c r="H5" s="12" t="s">
        <v>225</v>
      </c>
      <c r="I5" s="12" t="s">
        <v>226</v>
      </c>
      <c r="J5" s="12" t="s">
        <v>227</v>
      </c>
      <c r="K5" s="12" t="s">
        <v>52</v>
      </c>
      <c r="L5" s="12" t="s">
        <v>137</v>
      </c>
      <c r="M5" s="12" t="s">
        <v>74</v>
      </c>
      <c r="N5" s="12" t="s">
        <v>74</v>
      </c>
      <c r="O5" s="12" t="s">
        <v>137</v>
      </c>
      <c r="P5" s="12" t="s">
        <v>137</v>
      </c>
      <c r="Q5" s="74">
        <v>6</v>
      </c>
      <c r="R5" s="12" t="s">
        <v>137</v>
      </c>
      <c r="S5" s="12" t="s">
        <v>220</v>
      </c>
      <c r="T5" s="12" t="s">
        <v>137</v>
      </c>
      <c r="U5" s="12" t="s">
        <v>220</v>
      </c>
      <c r="V5" s="12" t="s">
        <v>74</v>
      </c>
      <c r="W5" s="12" t="s">
        <v>243</v>
      </c>
      <c r="X5" s="12" t="s">
        <v>137</v>
      </c>
      <c r="Y5" s="12" t="s">
        <v>137</v>
      </c>
      <c r="Z5" s="12" t="s">
        <v>74</v>
      </c>
      <c r="AA5" s="12" t="s">
        <v>244</v>
      </c>
      <c r="AB5" s="12" t="s">
        <v>230</v>
      </c>
      <c r="AC5" s="72" t="s">
        <v>137</v>
      </c>
      <c r="AD5" s="12"/>
      <c r="AE5" s="12"/>
      <c r="AF5" s="12" t="s">
        <v>245</v>
      </c>
      <c r="AG5" s="12" t="s">
        <v>233</v>
      </c>
      <c r="AH5" s="12" t="s">
        <v>246</v>
      </c>
      <c r="AI5" s="12" t="s">
        <v>74</v>
      </c>
      <c r="AJ5" s="12" t="s">
        <v>74</v>
      </c>
      <c r="AK5" s="12" t="s">
        <v>74</v>
      </c>
      <c r="AL5" s="12" t="s">
        <v>74</v>
      </c>
      <c r="AM5" s="12" t="s">
        <v>74</v>
      </c>
      <c r="AN5" s="73"/>
      <c r="AO5" s="12" t="s">
        <v>247</v>
      </c>
      <c r="AP5" s="12" t="s">
        <v>248</v>
      </c>
      <c r="AQ5" s="12"/>
      <c r="AR5" s="12"/>
      <c r="AS5" s="12"/>
      <c r="AT5" s="12"/>
      <c r="AU5" s="12"/>
      <c r="AV5" s="1"/>
    </row>
    <row r="6" spans="1:48" ht="14.4">
      <c r="A6" s="71">
        <v>2025083</v>
      </c>
      <c r="B6" s="12">
        <v>38</v>
      </c>
      <c r="C6" s="9"/>
      <c r="D6" s="12" t="s">
        <v>135</v>
      </c>
      <c r="E6" s="12" t="s">
        <v>224</v>
      </c>
      <c r="F6" s="12" t="s">
        <v>97</v>
      </c>
      <c r="G6" s="12" t="s">
        <v>4</v>
      </c>
      <c r="H6" s="12" t="s">
        <v>225</v>
      </c>
      <c r="I6" s="12" t="s">
        <v>236</v>
      </c>
      <c r="J6" s="12" t="s">
        <v>137</v>
      </c>
      <c r="K6" s="12" t="s">
        <v>56</v>
      </c>
      <c r="L6" s="12" t="s">
        <v>137</v>
      </c>
      <c r="M6" s="12" t="s">
        <v>74</v>
      </c>
      <c r="N6" s="12" t="s">
        <v>74</v>
      </c>
      <c r="O6" s="12" t="s">
        <v>74</v>
      </c>
      <c r="P6" s="12" t="s">
        <v>137</v>
      </c>
      <c r="Q6" s="74">
        <v>2</v>
      </c>
      <c r="R6" s="12" t="s">
        <v>74</v>
      </c>
      <c r="S6" s="12" t="s">
        <v>250</v>
      </c>
      <c r="T6" s="12" t="s">
        <v>74</v>
      </c>
      <c r="U6" s="12" t="s">
        <v>243</v>
      </c>
      <c r="V6" s="12" t="s">
        <v>137</v>
      </c>
      <c r="W6" s="12" t="s">
        <v>220</v>
      </c>
      <c r="X6" s="12" t="s">
        <v>74</v>
      </c>
      <c r="Y6" s="12" t="s">
        <v>74</v>
      </c>
      <c r="Z6" s="12" t="s">
        <v>74</v>
      </c>
      <c r="AA6" s="12" t="s">
        <v>251</v>
      </c>
      <c r="AB6" s="12" t="s">
        <v>230</v>
      </c>
      <c r="AC6" s="72" t="s">
        <v>137</v>
      </c>
      <c r="AD6" s="12"/>
      <c r="AE6" s="12"/>
      <c r="AF6" s="12" t="s">
        <v>252</v>
      </c>
      <c r="AG6" s="12" t="s">
        <v>245</v>
      </c>
      <c r="AH6" s="12" t="s">
        <v>253</v>
      </c>
      <c r="AI6" s="12" t="s">
        <v>74</v>
      </c>
      <c r="AJ6" s="12" t="s">
        <v>74</v>
      </c>
      <c r="AK6" s="12" t="s">
        <v>74</v>
      </c>
      <c r="AL6" s="12" t="s">
        <v>74</v>
      </c>
      <c r="AM6" s="73" t="s">
        <v>136</v>
      </c>
      <c r="AN6" s="73"/>
      <c r="AO6" s="12"/>
      <c r="AP6" s="12"/>
      <c r="AQ6" s="12"/>
      <c r="AR6" s="12"/>
      <c r="AS6" s="12"/>
      <c r="AT6" s="12"/>
      <c r="AU6" s="12"/>
      <c r="AV6" s="1"/>
    </row>
    <row r="7" spans="1:48" ht="15" customHeight="1">
      <c r="A7" s="71">
        <v>2025299</v>
      </c>
      <c r="B7" s="72">
        <v>33</v>
      </c>
      <c r="C7" s="72"/>
      <c r="D7" s="12" t="s">
        <v>135</v>
      </c>
      <c r="E7" s="72" t="s">
        <v>217</v>
      </c>
      <c r="F7" s="72" t="s">
        <v>93</v>
      </c>
      <c r="G7" s="72" t="s">
        <v>50</v>
      </c>
      <c r="H7" s="72" t="s">
        <v>255</v>
      </c>
      <c r="I7" s="72" t="s">
        <v>256</v>
      </c>
      <c r="J7" s="72" t="s">
        <v>74</v>
      </c>
      <c r="K7" s="72" t="s">
        <v>58</v>
      </c>
      <c r="L7" s="12" t="s">
        <v>137</v>
      </c>
      <c r="M7" s="72" t="s">
        <v>137</v>
      </c>
      <c r="N7" s="72" t="s">
        <v>74</v>
      </c>
      <c r="O7" s="72" t="s">
        <v>137</v>
      </c>
      <c r="P7" s="72" t="s">
        <v>137</v>
      </c>
      <c r="Q7" s="77">
        <v>1</v>
      </c>
      <c r="R7" s="12" t="s">
        <v>137</v>
      </c>
      <c r="S7" s="12" t="s">
        <v>220</v>
      </c>
      <c r="T7" s="12" t="s">
        <v>137</v>
      </c>
      <c r="U7" s="12" t="s">
        <v>220</v>
      </c>
      <c r="V7" s="12" t="s">
        <v>137</v>
      </c>
      <c r="W7" s="12" t="s">
        <v>220</v>
      </c>
      <c r="X7" s="12" t="s">
        <v>137</v>
      </c>
      <c r="Y7" s="12" t="s">
        <v>74</v>
      </c>
      <c r="Z7" s="12" t="s">
        <v>74</v>
      </c>
      <c r="AA7" s="12" t="s">
        <v>251</v>
      </c>
      <c r="AB7" s="12" t="s">
        <v>230</v>
      </c>
      <c r="AC7" s="73" t="s">
        <v>137</v>
      </c>
      <c r="AD7" s="72"/>
      <c r="AE7" s="72"/>
      <c r="AF7" s="72" t="s">
        <v>257</v>
      </c>
      <c r="AG7" s="72" t="s">
        <v>258</v>
      </c>
      <c r="AH7" s="72"/>
      <c r="AI7" s="73" t="s">
        <v>74</v>
      </c>
      <c r="AJ7" s="73" t="s">
        <v>74</v>
      </c>
      <c r="AK7" s="73" t="s">
        <v>74</v>
      </c>
      <c r="AL7" s="72" t="s">
        <v>74</v>
      </c>
      <c r="AM7" s="12" t="s">
        <v>74</v>
      </c>
      <c r="AN7" s="73"/>
      <c r="AO7" s="72"/>
      <c r="AP7" s="72"/>
      <c r="AQ7" s="72"/>
      <c r="AR7" s="72"/>
      <c r="AS7" s="72"/>
      <c r="AT7" s="72"/>
      <c r="AU7" s="72"/>
      <c r="AV7" s="1"/>
    </row>
    <row r="8" spans="1:48" ht="15" customHeight="1">
      <c r="A8" s="71">
        <v>2025108</v>
      </c>
      <c r="B8" s="12">
        <v>44</v>
      </c>
      <c r="C8" s="12"/>
      <c r="D8" s="12" t="s">
        <v>135</v>
      </c>
      <c r="E8" s="12" t="s">
        <v>224</v>
      </c>
      <c r="F8" s="74" t="s">
        <v>97</v>
      </c>
      <c r="G8" s="12" t="s">
        <v>4</v>
      </c>
      <c r="H8" s="12" t="s">
        <v>235</v>
      </c>
      <c r="I8" s="12" t="s">
        <v>236</v>
      </c>
      <c r="J8" s="12" t="s">
        <v>227</v>
      </c>
      <c r="K8" s="12" t="s">
        <v>56</v>
      </c>
      <c r="L8" s="12" t="s">
        <v>74</v>
      </c>
      <c r="M8" s="76" t="s">
        <v>74</v>
      </c>
      <c r="N8" s="12" t="s">
        <v>74</v>
      </c>
      <c r="O8" s="12" t="s">
        <v>74</v>
      </c>
      <c r="P8" s="12" t="s">
        <v>137</v>
      </c>
      <c r="Q8" s="74">
        <v>2</v>
      </c>
      <c r="R8" s="12" t="s">
        <v>74</v>
      </c>
      <c r="S8" s="12" t="s">
        <v>260</v>
      </c>
      <c r="T8" s="12" t="s">
        <v>137</v>
      </c>
      <c r="U8" s="12" t="s">
        <v>220</v>
      </c>
      <c r="V8" s="12" t="s">
        <v>137</v>
      </c>
      <c r="W8" s="12" t="s">
        <v>220</v>
      </c>
      <c r="X8" s="12" t="s">
        <v>74</v>
      </c>
      <c r="Y8" s="12" t="s">
        <v>137</v>
      </c>
      <c r="Z8" s="12" t="s">
        <v>74</v>
      </c>
      <c r="AA8" s="12" t="s">
        <v>244</v>
      </c>
      <c r="AB8" s="12" t="s">
        <v>230</v>
      </c>
      <c r="AC8" s="72" t="s">
        <v>137</v>
      </c>
      <c r="AD8" s="12"/>
      <c r="AE8" s="12"/>
      <c r="AF8" s="78" t="s">
        <v>233</v>
      </c>
      <c r="AG8" s="12" t="s">
        <v>261</v>
      </c>
      <c r="AH8" s="12" t="s">
        <v>262</v>
      </c>
      <c r="AI8" s="12" t="s">
        <v>74</v>
      </c>
      <c r="AJ8" s="12" t="s">
        <v>74</v>
      </c>
      <c r="AK8" s="12" t="s">
        <v>74</v>
      </c>
      <c r="AL8" s="12" t="s">
        <v>74</v>
      </c>
      <c r="AM8" s="73" t="s">
        <v>136</v>
      </c>
      <c r="AN8" s="73"/>
      <c r="AO8" s="74"/>
      <c r="AP8" s="12"/>
      <c r="AQ8" s="12"/>
      <c r="AR8" s="12"/>
      <c r="AS8" s="12"/>
      <c r="AT8" s="76"/>
      <c r="AU8" s="76"/>
      <c r="AV8" s="1"/>
    </row>
    <row r="9" spans="1:48" ht="14.4">
      <c r="A9" s="71">
        <v>2025269</v>
      </c>
      <c r="B9" s="12">
        <v>35</v>
      </c>
      <c r="C9" s="12"/>
      <c r="D9" s="12" t="s">
        <v>135</v>
      </c>
      <c r="E9" s="12" t="s">
        <v>224</v>
      </c>
      <c r="F9" s="74" t="s">
        <v>85</v>
      </c>
      <c r="G9" s="12" t="s">
        <v>50</v>
      </c>
      <c r="H9" s="12" t="s">
        <v>264</v>
      </c>
      <c r="I9" s="72" t="s">
        <v>265</v>
      </c>
      <c r="J9" s="12" t="s">
        <v>227</v>
      </c>
      <c r="K9" s="72" t="s">
        <v>58</v>
      </c>
      <c r="L9" s="12" t="s">
        <v>137</v>
      </c>
      <c r="M9" s="12" t="s">
        <v>74</v>
      </c>
      <c r="N9" s="72" t="s">
        <v>74</v>
      </c>
      <c r="O9" s="12" t="s">
        <v>74</v>
      </c>
      <c r="P9" s="72" t="s">
        <v>74</v>
      </c>
      <c r="Q9" s="74">
        <v>4</v>
      </c>
      <c r="R9" s="12" t="s">
        <v>74</v>
      </c>
      <c r="S9" s="12" t="s">
        <v>266</v>
      </c>
      <c r="T9" s="12" t="s">
        <v>74</v>
      </c>
      <c r="U9" s="12" t="s">
        <v>267</v>
      </c>
      <c r="V9" s="12" t="s">
        <v>137</v>
      </c>
      <c r="W9" s="12" t="s">
        <v>220</v>
      </c>
      <c r="X9" s="12" t="s">
        <v>74</v>
      </c>
      <c r="Y9" s="12" t="s">
        <v>74</v>
      </c>
      <c r="Z9" s="12" t="s">
        <v>74</v>
      </c>
      <c r="AA9" s="12" t="s">
        <v>244</v>
      </c>
      <c r="AB9" s="12" t="s">
        <v>230</v>
      </c>
      <c r="AC9" s="72" t="s">
        <v>137</v>
      </c>
      <c r="AD9" s="72"/>
      <c r="AE9" s="78"/>
      <c r="AF9" s="78" t="s">
        <v>268</v>
      </c>
      <c r="AG9" s="12" t="s">
        <v>269</v>
      </c>
      <c r="AH9" s="12" t="s">
        <v>270</v>
      </c>
      <c r="AI9" s="12" t="s">
        <v>74</v>
      </c>
      <c r="AJ9" s="12" t="s">
        <v>74</v>
      </c>
      <c r="AK9" s="12" t="s">
        <v>74</v>
      </c>
      <c r="AL9" s="12" t="s">
        <v>74</v>
      </c>
      <c r="AM9" s="12" t="s">
        <v>74</v>
      </c>
      <c r="AN9" s="73"/>
      <c r="AO9" s="74" t="s">
        <v>271</v>
      </c>
      <c r="AP9" s="76" t="s">
        <v>248</v>
      </c>
      <c r="AQ9" s="12"/>
      <c r="AR9" s="12"/>
      <c r="AS9" s="12"/>
      <c r="AT9" s="76"/>
      <c r="AU9" s="76"/>
      <c r="AV9" s="1"/>
    </row>
    <row r="10" spans="1:48" ht="14.4">
      <c r="A10" s="71">
        <v>2025058</v>
      </c>
      <c r="B10" s="12">
        <v>37</v>
      </c>
      <c r="C10" s="12"/>
      <c r="D10" s="12" t="s">
        <v>135</v>
      </c>
      <c r="E10" s="12" t="s">
        <v>224</v>
      </c>
      <c r="F10" s="74" t="s">
        <v>81</v>
      </c>
      <c r="G10" s="12" t="s">
        <v>4</v>
      </c>
      <c r="H10" s="12" t="s">
        <v>273</v>
      </c>
      <c r="I10" s="76" t="s">
        <v>236</v>
      </c>
      <c r="J10" s="12" t="s">
        <v>74</v>
      </c>
      <c r="K10" s="12" t="s">
        <v>60</v>
      </c>
      <c r="L10" s="12" t="s">
        <v>137</v>
      </c>
      <c r="M10" s="12" t="s">
        <v>74</v>
      </c>
      <c r="N10" s="12" t="s">
        <v>74</v>
      </c>
      <c r="O10" s="12" t="s">
        <v>74</v>
      </c>
      <c r="P10" s="12" t="s">
        <v>137</v>
      </c>
      <c r="Q10" s="74">
        <v>10</v>
      </c>
      <c r="R10" s="12" t="s">
        <v>137</v>
      </c>
      <c r="S10" s="12" t="s">
        <v>220</v>
      </c>
      <c r="T10" s="12" t="s">
        <v>137</v>
      </c>
      <c r="U10" s="12" t="s">
        <v>220</v>
      </c>
      <c r="V10" s="12" t="s">
        <v>137</v>
      </c>
      <c r="W10" s="12" t="s">
        <v>220</v>
      </c>
      <c r="X10" s="12" t="s">
        <v>74</v>
      </c>
      <c r="Y10" s="12" t="s">
        <v>74</v>
      </c>
      <c r="Z10" s="12" t="s">
        <v>74</v>
      </c>
      <c r="AA10" s="12" t="s">
        <v>244</v>
      </c>
      <c r="AB10" s="12" t="s">
        <v>237</v>
      </c>
      <c r="AC10" s="72" t="s">
        <v>137</v>
      </c>
      <c r="AD10" s="12"/>
      <c r="AE10" s="12"/>
      <c r="AF10" s="12" t="s">
        <v>274</v>
      </c>
      <c r="AG10" s="12" t="s">
        <v>275</v>
      </c>
      <c r="AH10" s="12" t="s">
        <v>276</v>
      </c>
      <c r="AI10" s="12" t="s">
        <v>74</v>
      </c>
      <c r="AJ10" s="12" t="s">
        <v>74</v>
      </c>
      <c r="AK10" s="12" t="s">
        <v>74</v>
      </c>
      <c r="AL10" s="12" t="s">
        <v>74</v>
      </c>
      <c r="AM10" s="73" t="s">
        <v>136</v>
      </c>
      <c r="AN10" s="73"/>
      <c r="AO10" s="12" t="s">
        <v>277</v>
      </c>
      <c r="AP10" s="12" t="s">
        <v>248</v>
      </c>
      <c r="AQ10" s="12"/>
      <c r="AR10" s="12"/>
      <c r="AS10" s="12"/>
      <c r="AT10" s="76"/>
      <c r="AU10" s="76"/>
      <c r="AV10" s="1"/>
    </row>
    <row r="11" spans="1:48" ht="14.4">
      <c r="A11" s="71">
        <v>2025283</v>
      </c>
      <c r="B11" s="72">
        <v>35</v>
      </c>
      <c r="C11" s="72"/>
      <c r="D11" s="12" t="s">
        <v>135</v>
      </c>
      <c r="E11" s="73" t="s">
        <v>224</v>
      </c>
      <c r="F11" s="73" t="s">
        <v>121</v>
      </c>
      <c r="G11" s="73" t="s">
        <v>50</v>
      </c>
      <c r="H11" s="73" t="s">
        <v>225</v>
      </c>
      <c r="I11" s="73" t="s">
        <v>279</v>
      </c>
      <c r="J11" s="73" t="s">
        <v>74</v>
      </c>
      <c r="K11" s="73" t="s">
        <v>54</v>
      </c>
      <c r="L11" s="12" t="s">
        <v>137</v>
      </c>
      <c r="M11" s="73" t="s">
        <v>74</v>
      </c>
      <c r="N11" s="73" t="s">
        <v>137</v>
      </c>
      <c r="O11" s="73" t="s">
        <v>137</v>
      </c>
      <c r="P11" s="73" t="s">
        <v>137</v>
      </c>
      <c r="Q11" s="80">
        <v>3</v>
      </c>
      <c r="R11" s="12" t="s">
        <v>74</v>
      </c>
      <c r="S11" s="73" t="s">
        <v>280</v>
      </c>
      <c r="T11" s="12" t="s">
        <v>137</v>
      </c>
      <c r="U11" s="12" t="s">
        <v>220</v>
      </c>
      <c r="V11" s="12" t="s">
        <v>137</v>
      </c>
      <c r="W11" s="12" t="s">
        <v>220</v>
      </c>
      <c r="X11" s="12" t="s">
        <v>74</v>
      </c>
      <c r="Y11" s="12" t="s">
        <v>137</v>
      </c>
      <c r="Z11" s="12" t="s">
        <v>137</v>
      </c>
      <c r="AA11" s="12" t="s">
        <v>221</v>
      </c>
      <c r="AB11" s="12" t="s">
        <v>230</v>
      </c>
      <c r="AC11" s="72" t="s">
        <v>137</v>
      </c>
      <c r="AD11" s="73"/>
      <c r="AE11" s="73"/>
      <c r="AF11" s="73" t="s">
        <v>252</v>
      </c>
      <c r="AG11" s="73" t="s">
        <v>281</v>
      </c>
      <c r="AH11" s="73" t="s">
        <v>282</v>
      </c>
      <c r="AI11" s="12" t="s">
        <v>74</v>
      </c>
      <c r="AJ11" s="73" t="s">
        <v>74</v>
      </c>
      <c r="AK11" s="73" t="s">
        <v>74</v>
      </c>
      <c r="AL11" s="73" t="s">
        <v>74</v>
      </c>
      <c r="AM11" s="12" t="s">
        <v>74</v>
      </c>
      <c r="AN11" s="73"/>
      <c r="AO11" s="74" t="s">
        <v>283</v>
      </c>
      <c r="AP11" s="73" t="s">
        <v>248</v>
      </c>
      <c r="AQ11" s="73"/>
      <c r="AR11" s="73"/>
      <c r="AS11" s="73"/>
      <c r="AT11" s="73"/>
      <c r="AU11" s="73"/>
      <c r="AV11" s="1"/>
    </row>
    <row r="12" spans="1:48" ht="14.4">
      <c r="A12" s="71">
        <v>2025011</v>
      </c>
      <c r="B12" s="12">
        <v>43</v>
      </c>
      <c r="C12" s="12"/>
      <c r="D12" s="12" t="s">
        <v>135</v>
      </c>
      <c r="E12" s="12" t="s">
        <v>224</v>
      </c>
      <c r="F12" s="12" t="s">
        <v>95</v>
      </c>
      <c r="G12" s="12" t="s">
        <v>4</v>
      </c>
      <c r="H12" s="12" t="s">
        <v>225</v>
      </c>
      <c r="I12" s="12" t="s">
        <v>236</v>
      </c>
      <c r="J12" s="12" t="s">
        <v>74</v>
      </c>
      <c r="K12" s="12" t="s">
        <v>56</v>
      </c>
      <c r="L12" s="12" t="s">
        <v>137</v>
      </c>
      <c r="M12" s="12" t="s">
        <v>137</v>
      </c>
      <c r="N12" s="12" t="s">
        <v>74</v>
      </c>
      <c r="O12" s="12" t="s">
        <v>137</v>
      </c>
      <c r="P12" s="12" t="s">
        <v>137</v>
      </c>
      <c r="Q12" s="74">
        <v>4</v>
      </c>
      <c r="R12" s="12" t="s">
        <v>137</v>
      </c>
      <c r="S12" s="12" t="s">
        <v>220</v>
      </c>
      <c r="T12" s="12" t="s">
        <v>137</v>
      </c>
      <c r="U12" s="12" t="s">
        <v>220</v>
      </c>
      <c r="V12" s="12" t="s">
        <v>74</v>
      </c>
      <c r="W12" s="12" t="s">
        <v>285</v>
      </c>
      <c r="X12" s="12" t="s">
        <v>137</v>
      </c>
      <c r="Y12" s="12" t="s">
        <v>137</v>
      </c>
      <c r="Z12" s="12" t="s">
        <v>74</v>
      </c>
      <c r="AA12" s="12" t="s">
        <v>251</v>
      </c>
      <c r="AB12" s="12" t="s">
        <v>230</v>
      </c>
      <c r="AC12" s="72" t="s">
        <v>137</v>
      </c>
      <c r="AD12" s="72"/>
      <c r="AE12" s="12"/>
      <c r="AF12" s="12" t="s">
        <v>286</v>
      </c>
      <c r="AG12" s="12" t="s">
        <v>287</v>
      </c>
      <c r="AH12" s="12" t="s">
        <v>288</v>
      </c>
      <c r="AI12" s="12" t="s">
        <v>74</v>
      </c>
      <c r="AJ12" s="12" t="s">
        <v>74</v>
      </c>
      <c r="AK12" s="12" t="s">
        <v>74</v>
      </c>
      <c r="AL12" s="12" t="s">
        <v>74</v>
      </c>
      <c r="AM12" s="12" t="s">
        <v>74</v>
      </c>
      <c r="AN12" s="73"/>
      <c r="AO12" s="12" t="s">
        <v>289</v>
      </c>
      <c r="AP12" s="12" t="s">
        <v>290</v>
      </c>
      <c r="AQ12" s="12"/>
      <c r="AR12" s="12"/>
      <c r="AS12" s="12"/>
      <c r="AT12" s="12"/>
      <c r="AU12" s="12"/>
      <c r="AV12" s="1"/>
    </row>
    <row r="13" spans="1:48" ht="14.4">
      <c r="A13" s="71">
        <v>2025285</v>
      </c>
      <c r="B13" s="72">
        <v>38</v>
      </c>
      <c r="C13" s="72"/>
      <c r="D13" s="12" t="s">
        <v>135</v>
      </c>
      <c r="E13" s="73" t="s">
        <v>224</v>
      </c>
      <c r="F13" s="73" t="s">
        <v>121</v>
      </c>
      <c r="G13" s="73" t="s">
        <v>50</v>
      </c>
      <c r="H13" s="73" t="s">
        <v>225</v>
      </c>
      <c r="I13" s="73" t="s">
        <v>279</v>
      </c>
      <c r="J13" s="73" t="s">
        <v>74</v>
      </c>
      <c r="K13" s="73" t="s">
        <v>54</v>
      </c>
      <c r="L13" s="12" t="s">
        <v>137</v>
      </c>
      <c r="M13" s="73" t="s">
        <v>74</v>
      </c>
      <c r="N13" s="73" t="s">
        <v>74</v>
      </c>
      <c r="O13" s="73" t="s">
        <v>74</v>
      </c>
      <c r="P13" s="73" t="s">
        <v>137</v>
      </c>
      <c r="Q13" s="80">
        <v>7</v>
      </c>
      <c r="R13" s="12" t="s">
        <v>137</v>
      </c>
      <c r="S13" s="12" t="str">
        <f>IF(R13="YES",YES,"Not Working")</f>
        <v>Not Working</v>
      </c>
      <c r="T13" s="12" t="s">
        <v>74</v>
      </c>
      <c r="U13" s="73" t="s">
        <v>292</v>
      </c>
      <c r="V13" s="12" t="s">
        <v>74</v>
      </c>
      <c r="W13" s="73" t="s">
        <v>293</v>
      </c>
      <c r="X13" s="12" t="s">
        <v>74</v>
      </c>
      <c r="Y13" s="12" t="s">
        <v>74</v>
      </c>
      <c r="Z13" s="12" t="s">
        <v>137</v>
      </c>
      <c r="AA13" s="12" t="s">
        <v>221</v>
      </c>
      <c r="AB13" s="12" t="s">
        <v>230</v>
      </c>
      <c r="AC13" s="73" t="s">
        <v>137</v>
      </c>
      <c r="AD13" s="73"/>
      <c r="AE13" s="73"/>
      <c r="AF13" s="73" t="s">
        <v>294</v>
      </c>
      <c r="AG13" s="81" t="s">
        <v>295</v>
      </c>
      <c r="AH13" s="73" t="s">
        <v>296</v>
      </c>
      <c r="AI13" s="12" t="s">
        <v>74</v>
      </c>
      <c r="AJ13" s="73" t="s">
        <v>74</v>
      </c>
      <c r="AK13" s="73" t="s">
        <v>74</v>
      </c>
      <c r="AL13" s="73" t="s">
        <v>74</v>
      </c>
      <c r="AM13" s="12" t="s">
        <v>74</v>
      </c>
      <c r="AN13" s="73"/>
      <c r="AO13" s="74" t="s">
        <v>297</v>
      </c>
      <c r="AP13" s="73" t="s">
        <v>241</v>
      </c>
      <c r="AQ13" s="73"/>
      <c r="AR13" s="73"/>
      <c r="AS13" s="73"/>
      <c r="AT13" s="73"/>
      <c r="AU13" s="73"/>
      <c r="AV13" s="1"/>
    </row>
    <row r="14" spans="1:48" ht="14.4">
      <c r="A14" s="71">
        <v>2025010</v>
      </c>
      <c r="B14" s="12">
        <v>45</v>
      </c>
      <c r="C14" s="12"/>
      <c r="D14" s="12" t="s">
        <v>135</v>
      </c>
      <c r="E14" s="12" t="s">
        <v>224</v>
      </c>
      <c r="F14" s="12" t="s">
        <v>95</v>
      </c>
      <c r="G14" s="12" t="s">
        <v>4</v>
      </c>
      <c r="H14" s="12" t="s">
        <v>225</v>
      </c>
      <c r="I14" s="12" t="s">
        <v>236</v>
      </c>
      <c r="J14" s="12" t="s">
        <v>74</v>
      </c>
      <c r="K14" s="12" t="s">
        <v>56</v>
      </c>
      <c r="L14" s="12" t="s">
        <v>137</v>
      </c>
      <c r="M14" s="12" t="s">
        <v>74</v>
      </c>
      <c r="N14" s="12" t="s">
        <v>137</v>
      </c>
      <c r="O14" s="12" t="s">
        <v>74</v>
      </c>
      <c r="P14" s="12" t="s">
        <v>137</v>
      </c>
      <c r="Q14" s="74">
        <v>1</v>
      </c>
      <c r="R14" s="12" t="s">
        <v>74</v>
      </c>
      <c r="S14" s="12" t="s">
        <v>299</v>
      </c>
      <c r="T14" s="12" t="s">
        <v>137</v>
      </c>
      <c r="U14" s="12" t="s">
        <v>220</v>
      </c>
      <c r="V14" s="12" t="s">
        <v>137</v>
      </c>
      <c r="W14" s="12" t="s">
        <v>220</v>
      </c>
      <c r="X14" s="12" t="s">
        <v>74</v>
      </c>
      <c r="Y14" s="12" t="s">
        <v>137</v>
      </c>
      <c r="Z14" s="12" t="s">
        <v>74</v>
      </c>
      <c r="AA14" s="12" t="s">
        <v>244</v>
      </c>
      <c r="AB14" s="12" t="s">
        <v>237</v>
      </c>
      <c r="AC14" s="72" t="s">
        <v>137</v>
      </c>
      <c r="AD14" s="72"/>
      <c r="AE14" s="12"/>
      <c r="AF14" s="12" t="s">
        <v>286</v>
      </c>
      <c r="AG14" s="12" t="s">
        <v>300</v>
      </c>
      <c r="AH14" s="12" t="s">
        <v>301</v>
      </c>
      <c r="AI14" s="12" t="s">
        <v>74</v>
      </c>
      <c r="AJ14" s="12" t="s">
        <v>74</v>
      </c>
      <c r="AK14" s="12" t="s">
        <v>74</v>
      </c>
      <c r="AL14" s="12" t="s">
        <v>74</v>
      </c>
      <c r="AM14" s="73" t="s">
        <v>136</v>
      </c>
      <c r="AN14" s="73"/>
      <c r="AO14" s="12"/>
      <c r="AP14" s="12"/>
      <c r="AQ14" s="12"/>
      <c r="AR14" s="12"/>
      <c r="AS14" s="12"/>
      <c r="AT14" s="12"/>
      <c r="AU14" s="12"/>
      <c r="AV14" s="1"/>
    </row>
    <row r="15" spans="1:48" ht="12.75" customHeight="1">
      <c r="A15" s="71">
        <v>2025321</v>
      </c>
      <c r="B15" s="72"/>
      <c r="C15" s="72"/>
      <c r="D15" s="12" t="s">
        <v>135</v>
      </c>
      <c r="E15" s="72" t="s">
        <v>224</v>
      </c>
      <c r="F15" s="72" t="s">
        <v>73</v>
      </c>
      <c r="G15" s="72" t="s">
        <v>4</v>
      </c>
      <c r="H15" s="72"/>
      <c r="I15" s="72" t="s">
        <v>303</v>
      </c>
      <c r="J15" s="12" t="s">
        <v>137</v>
      </c>
      <c r="K15" s="72" t="s">
        <v>58</v>
      </c>
      <c r="L15" s="12" t="s">
        <v>137</v>
      </c>
      <c r="M15" s="72" t="s">
        <v>74</v>
      </c>
      <c r="N15" s="72" t="s">
        <v>74</v>
      </c>
      <c r="O15" s="72" t="s">
        <v>137</v>
      </c>
      <c r="P15" s="72" t="s">
        <v>137</v>
      </c>
      <c r="Q15" s="77">
        <v>2</v>
      </c>
      <c r="R15" s="12" t="s">
        <v>137</v>
      </c>
      <c r="S15" s="12" t="str">
        <f>IF(R15="YES",YES,"Not Working")</f>
        <v>Not Working</v>
      </c>
      <c r="T15" s="12" t="s">
        <v>74</v>
      </c>
      <c r="U15" s="72" t="s">
        <v>304</v>
      </c>
      <c r="V15" s="12" t="s">
        <v>137</v>
      </c>
      <c r="W15" s="12" t="s">
        <v>220</v>
      </c>
      <c r="X15" s="12" t="s">
        <v>137</v>
      </c>
      <c r="Y15" s="12" t="s">
        <v>74</v>
      </c>
      <c r="Z15" s="12" t="s">
        <v>137</v>
      </c>
      <c r="AA15" s="12" t="s">
        <v>221</v>
      </c>
      <c r="AB15" s="72" t="s">
        <v>230</v>
      </c>
      <c r="AC15" s="72" t="s">
        <v>137</v>
      </c>
      <c r="AD15" s="72"/>
      <c r="AE15" s="72"/>
      <c r="AF15" s="72" t="s">
        <v>305</v>
      </c>
      <c r="AG15" s="72" t="s">
        <v>269</v>
      </c>
      <c r="AH15" s="72" t="s">
        <v>306</v>
      </c>
      <c r="AI15" s="72" t="s">
        <v>74</v>
      </c>
      <c r="AJ15" s="72" t="s">
        <v>74</v>
      </c>
      <c r="AK15" s="72" t="s">
        <v>74</v>
      </c>
      <c r="AL15" s="72" t="s">
        <v>74</v>
      </c>
      <c r="AM15" s="12" t="s">
        <v>74</v>
      </c>
      <c r="AN15" s="73"/>
      <c r="AO15" s="82" t="s">
        <v>307</v>
      </c>
      <c r="AP15" s="49" t="s">
        <v>248</v>
      </c>
      <c r="AQ15" s="49"/>
      <c r="AR15" s="72"/>
      <c r="AS15" s="72"/>
      <c r="AT15" s="72"/>
      <c r="AU15" s="72"/>
      <c r="AV15" s="1"/>
    </row>
    <row r="16" spans="1:48" ht="14.4">
      <c r="A16" s="71">
        <v>2025186</v>
      </c>
      <c r="B16" s="83">
        <v>36</v>
      </c>
      <c r="C16" s="12"/>
      <c r="D16" s="12" t="s">
        <v>135</v>
      </c>
      <c r="E16" s="12" t="s">
        <v>224</v>
      </c>
      <c r="F16" s="12" t="s">
        <v>110</v>
      </c>
      <c r="G16" s="12" t="s">
        <v>4</v>
      </c>
      <c r="H16" s="12" t="s">
        <v>309</v>
      </c>
      <c r="I16" s="12" t="s">
        <v>236</v>
      </c>
      <c r="J16" s="12" t="s">
        <v>227</v>
      </c>
      <c r="K16" s="12" t="s">
        <v>62</v>
      </c>
      <c r="L16" s="12" t="s">
        <v>137</v>
      </c>
      <c r="M16" s="12" t="s">
        <v>137</v>
      </c>
      <c r="N16" s="12" t="s">
        <v>74</v>
      </c>
      <c r="O16" s="12" t="s">
        <v>137</v>
      </c>
      <c r="P16" s="12" t="s">
        <v>137</v>
      </c>
      <c r="Q16" s="74">
        <v>3</v>
      </c>
      <c r="R16" s="12" t="s">
        <v>137</v>
      </c>
      <c r="S16" s="12" t="s">
        <v>220</v>
      </c>
      <c r="T16" s="12" t="s">
        <v>137</v>
      </c>
      <c r="U16" s="12" t="s">
        <v>220</v>
      </c>
      <c r="V16" s="12" t="s">
        <v>137</v>
      </c>
      <c r="W16" s="12" t="s">
        <v>220</v>
      </c>
      <c r="X16" s="12" t="s">
        <v>137</v>
      </c>
      <c r="Y16" s="12" t="s">
        <v>137</v>
      </c>
      <c r="Z16" s="12" t="s">
        <v>137</v>
      </c>
      <c r="AA16" s="12" t="s">
        <v>221</v>
      </c>
      <c r="AB16" s="12" t="s">
        <v>230</v>
      </c>
      <c r="AC16" s="72" t="s">
        <v>137</v>
      </c>
      <c r="AD16" s="12"/>
      <c r="AE16" s="12"/>
      <c r="AF16" s="12" t="s">
        <v>310</v>
      </c>
      <c r="AG16" s="12" t="s">
        <v>276</v>
      </c>
      <c r="AH16" s="12" t="s">
        <v>311</v>
      </c>
      <c r="AI16" s="12" t="s">
        <v>74</v>
      </c>
      <c r="AJ16" s="12" t="s">
        <v>74</v>
      </c>
      <c r="AK16" s="12" t="s">
        <v>74</v>
      </c>
      <c r="AL16" s="12" t="s">
        <v>74</v>
      </c>
      <c r="AM16" s="73" t="s">
        <v>136</v>
      </c>
      <c r="AN16" s="73"/>
      <c r="AO16" s="74" t="s">
        <v>312</v>
      </c>
      <c r="AP16" s="12" t="s">
        <v>248</v>
      </c>
      <c r="AQ16" s="12"/>
      <c r="AR16" s="12"/>
      <c r="AS16" s="12"/>
      <c r="AT16" s="12"/>
      <c r="AU16" s="12"/>
      <c r="AV16" s="1"/>
    </row>
    <row r="17" spans="1:48" ht="14.4">
      <c r="A17" s="71">
        <v>2025868</v>
      </c>
      <c r="B17" s="12"/>
      <c r="C17" s="12">
        <v>35</v>
      </c>
      <c r="D17" s="12" t="s">
        <v>134</v>
      </c>
      <c r="E17" s="12" t="s">
        <v>224</v>
      </c>
      <c r="F17" s="72" t="s">
        <v>80</v>
      </c>
      <c r="G17" s="73" t="s">
        <v>4</v>
      </c>
      <c r="H17" s="12"/>
      <c r="I17" s="12" t="s">
        <v>314</v>
      </c>
      <c r="J17" s="12" t="s">
        <v>74</v>
      </c>
      <c r="K17" s="12" t="s">
        <v>54</v>
      </c>
      <c r="L17" s="12" t="s">
        <v>137</v>
      </c>
      <c r="M17" s="12" t="s">
        <v>74</v>
      </c>
      <c r="N17" s="12" t="s">
        <v>74</v>
      </c>
      <c r="O17" s="12" t="s">
        <v>74</v>
      </c>
      <c r="P17" s="12" t="s">
        <v>137</v>
      </c>
      <c r="Q17" s="74">
        <v>2</v>
      </c>
      <c r="R17" s="12" t="s">
        <v>74</v>
      </c>
      <c r="S17" s="12" t="s">
        <v>315</v>
      </c>
      <c r="T17" s="12" t="s">
        <v>74</v>
      </c>
      <c r="U17" s="12" t="s">
        <v>316</v>
      </c>
      <c r="V17" s="12" t="s">
        <v>137</v>
      </c>
      <c r="W17" s="12" t="s">
        <v>220</v>
      </c>
      <c r="X17" s="12" t="s">
        <v>74</v>
      </c>
      <c r="Y17" s="12" t="s">
        <v>74</v>
      </c>
      <c r="Z17" s="12" t="s">
        <v>137</v>
      </c>
      <c r="AA17" s="12" t="s">
        <v>221</v>
      </c>
      <c r="AB17" s="12" t="s">
        <v>230</v>
      </c>
      <c r="AC17" s="12" t="s">
        <v>74</v>
      </c>
      <c r="AD17" s="12" t="s">
        <v>317</v>
      </c>
      <c r="AE17" s="12"/>
      <c r="AF17" s="12" t="s">
        <v>318</v>
      </c>
      <c r="AG17" s="12" t="s">
        <v>319</v>
      </c>
      <c r="AH17" s="12" t="s">
        <v>276</v>
      </c>
      <c r="AI17" s="12" t="s">
        <v>74</v>
      </c>
      <c r="AJ17" s="12" t="s">
        <v>74</v>
      </c>
      <c r="AK17" s="12" t="s">
        <v>74</v>
      </c>
      <c r="AL17" s="12"/>
      <c r="AM17" s="12" t="s">
        <v>136</v>
      </c>
      <c r="AN17" s="73"/>
      <c r="AO17" s="12"/>
      <c r="AP17" s="12"/>
      <c r="AQ17" s="44"/>
      <c r="AR17" s="12"/>
      <c r="AS17" s="12"/>
      <c r="AT17" s="12"/>
      <c r="AU17" s="12"/>
      <c r="AV17" s="1"/>
    </row>
    <row r="18" spans="1:48" ht="14.25" customHeight="1">
      <c r="A18" s="71">
        <v>2025402</v>
      </c>
      <c r="B18" s="12"/>
      <c r="C18" s="12">
        <v>37</v>
      </c>
      <c r="D18" s="12" t="s">
        <v>134</v>
      </c>
      <c r="E18" s="12" t="s">
        <v>224</v>
      </c>
      <c r="F18" s="12" t="s">
        <v>115</v>
      </c>
      <c r="G18" s="72" t="s">
        <v>4</v>
      </c>
      <c r="H18" s="12" t="s">
        <v>321</v>
      </c>
      <c r="I18" s="12" t="s">
        <v>236</v>
      </c>
      <c r="J18" s="72"/>
      <c r="K18" s="12" t="s">
        <v>60</v>
      </c>
      <c r="L18" s="12"/>
      <c r="M18" s="12"/>
      <c r="N18" s="12"/>
      <c r="O18" s="12"/>
      <c r="P18" s="12"/>
      <c r="Q18" s="74"/>
      <c r="R18" s="72"/>
      <c r="S18" s="12"/>
      <c r="T18" s="12"/>
      <c r="U18" s="12"/>
      <c r="V18" s="7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72" t="s">
        <v>137</v>
      </c>
      <c r="AJ18" s="12" t="s">
        <v>74</v>
      </c>
      <c r="AK18" s="12" t="s">
        <v>74</v>
      </c>
      <c r="AL18" s="12"/>
      <c r="AM18" s="12" t="s">
        <v>136</v>
      </c>
      <c r="AN18" s="73"/>
      <c r="AO18" s="12"/>
      <c r="AP18" s="12"/>
      <c r="AQ18" s="12"/>
      <c r="AR18" s="12"/>
      <c r="AS18" s="12"/>
      <c r="AT18" s="12"/>
      <c r="AU18" s="12"/>
      <c r="AV18" s="75"/>
    </row>
    <row r="19" spans="1:48" ht="15.75" customHeight="1">
      <c r="A19" s="71">
        <v>2025749</v>
      </c>
      <c r="B19" s="12"/>
      <c r="C19" s="9">
        <v>36</v>
      </c>
      <c r="D19" s="12" t="s">
        <v>134</v>
      </c>
      <c r="E19" s="12" t="s">
        <v>224</v>
      </c>
      <c r="F19" s="12" t="s">
        <v>145</v>
      </c>
      <c r="G19" s="73" t="s">
        <v>4</v>
      </c>
      <c r="H19" s="12" t="s">
        <v>323</v>
      </c>
      <c r="I19" s="12" t="s">
        <v>324</v>
      </c>
      <c r="J19" s="12" t="s">
        <v>74</v>
      </c>
      <c r="K19" s="12" t="s">
        <v>54</v>
      </c>
      <c r="L19" s="12" t="s">
        <v>137</v>
      </c>
      <c r="M19" s="12" t="s">
        <v>74</v>
      </c>
      <c r="N19" s="12"/>
      <c r="O19" s="12" t="s">
        <v>137</v>
      </c>
      <c r="P19" s="12" t="s">
        <v>137</v>
      </c>
      <c r="Q19" s="74">
        <v>4</v>
      </c>
      <c r="R19" s="12" t="s">
        <v>137</v>
      </c>
      <c r="S19" s="12" t="s">
        <v>220</v>
      </c>
      <c r="T19" s="12" t="s">
        <v>137</v>
      </c>
      <c r="U19" s="12" t="s">
        <v>220</v>
      </c>
      <c r="V19" s="12" t="s">
        <v>137</v>
      </c>
      <c r="W19" s="12" t="s">
        <v>220</v>
      </c>
      <c r="X19" s="12" t="s">
        <v>137</v>
      </c>
      <c r="Y19" s="12" t="s">
        <v>137</v>
      </c>
      <c r="Z19" s="12" t="s">
        <v>137</v>
      </c>
      <c r="AA19" s="12" t="s">
        <v>221</v>
      </c>
      <c r="AB19" s="12" t="s">
        <v>230</v>
      </c>
      <c r="AC19" s="12" t="s">
        <v>74</v>
      </c>
      <c r="AD19" s="12" t="s">
        <v>325</v>
      </c>
      <c r="AE19" s="12"/>
      <c r="AF19" s="12"/>
      <c r="AG19" s="12"/>
      <c r="AH19" s="12"/>
      <c r="AI19" s="12" t="s">
        <v>74</v>
      </c>
      <c r="AJ19" s="12" t="s">
        <v>74</v>
      </c>
      <c r="AK19" s="12" t="s">
        <v>74</v>
      </c>
      <c r="AL19" s="12"/>
      <c r="AM19" s="12"/>
      <c r="AN19" s="73"/>
      <c r="AO19" s="12"/>
      <c r="AP19" s="12"/>
      <c r="AQ19" s="44"/>
      <c r="AR19" s="12"/>
      <c r="AS19" s="12"/>
      <c r="AT19" s="12"/>
      <c r="AU19" s="12"/>
      <c r="AV19" s="86"/>
    </row>
    <row r="20" spans="1:48" ht="15.75" customHeight="1">
      <c r="A20" s="71">
        <v>2025365</v>
      </c>
      <c r="B20" s="12"/>
      <c r="C20" s="9">
        <v>42</v>
      </c>
      <c r="D20" s="12" t="s">
        <v>134</v>
      </c>
      <c r="E20" s="12" t="s">
        <v>224</v>
      </c>
      <c r="F20" s="12" t="s">
        <v>116</v>
      </c>
      <c r="G20" s="12" t="s">
        <v>4</v>
      </c>
      <c r="H20" s="12" t="s">
        <v>327</v>
      </c>
      <c r="I20" s="12" t="s">
        <v>328</v>
      </c>
      <c r="J20" s="12" t="s">
        <v>74</v>
      </c>
      <c r="K20" s="12" t="s">
        <v>58</v>
      </c>
      <c r="L20" s="12" t="s">
        <v>137</v>
      </c>
      <c r="M20" s="12" t="s">
        <v>74</v>
      </c>
      <c r="N20" s="12" t="s">
        <v>74</v>
      </c>
      <c r="O20" s="12" t="s">
        <v>137</v>
      </c>
      <c r="P20" s="12" t="s">
        <v>137</v>
      </c>
      <c r="Q20" s="74">
        <v>3</v>
      </c>
      <c r="R20" s="12" t="s">
        <v>74</v>
      </c>
      <c r="S20" s="12" t="s">
        <v>329</v>
      </c>
      <c r="T20" s="12" t="s">
        <v>74</v>
      </c>
      <c r="U20" s="12" t="s">
        <v>243</v>
      </c>
      <c r="V20" s="12" t="s">
        <v>74</v>
      </c>
      <c r="W20" s="12" t="s">
        <v>330</v>
      </c>
      <c r="X20" s="12" t="s">
        <v>74</v>
      </c>
      <c r="Y20" s="12" t="s">
        <v>137</v>
      </c>
      <c r="Z20" s="12" t="s">
        <v>137</v>
      </c>
      <c r="AA20" s="12" t="s">
        <v>221</v>
      </c>
      <c r="AB20" s="12" t="s">
        <v>230</v>
      </c>
      <c r="AC20" s="12" t="s">
        <v>74</v>
      </c>
      <c r="AD20" s="12" t="s">
        <v>331</v>
      </c>
      <c r="AE20" s="12"/>
      <c r="AF20" s="12" t="s">
        <v>252</v>
      </c>
      <c r="AG20" s="12" t="s">
        <v>269</v>
      </c>
      <c r="AH20" s="12" t="s">
        <v>274</v>
      </c>
      <c r="AI20" s="12" t="s">
        <v>74</v>
      </c>
      <c r="AJ20" s="12" t="s">
        <v>74</v>
      </c>
      <c r="AK20" s="12" t="s">
        <v>74</v>
      </c>
      <c r="AL20" s="12"/>
      <c r="AM20" s="12" t="s">
        <v>136</v>
      </c>
      <c r="AN20" s="76"/>
      <c r="AO20" s="12"/>
      <c r="AP20" s="12"/>
      <c r="AQ20" s="12"/>
      <c r="AR20" s="12"/>
      <c r="AS20" s="12"/>
      <c r="AT20" s="12"/>
      <c r="AU20" s="12"/>
      <c r="AV20" s="75"/>
    </row>
    <row r="21" spans="1:48" ht="14.4">
      <c r="A21" s="71">
        <v>2025564</v>
      </c>
      <c r="B21" s="12"/>
      <c r="C21" s="9">
        <v>35</v>
      </c>
      <c r="D21" s="12" t="s">
        <v>134</v>
      </c>
      <c r="E21" s="12" t="s">
        <v>217</v>
      </c>
      <c r="F21" s="12" t="s">
        <v>108</v>
      </c>
      <c r="G21" s="72" t="s">
        <v>4</v>
      </c>
      <c r="H21" s="12" t="s">
        <v>225</v>
      </c>
      <c r="I21" s="12" t="s">
        <v>333</v>
      </c>
      <c r="J21" s="12" t="s">
        <v>74</v>
      </c>
      <c r="K21" s="12" t="s">
        <v>52</v>
      </c>
      <c r="L21" s="12" t="s">
        <v>137</v>
      </c>
      <c r="M21" s="12" t="s">
        <v>74</v>
      </c>
      <c r="N21" s="12" t="s">
        <v>137</v>
      </c>
      <c r="O21" s="12" t="s">
        <v>137</v>
      </c>
      <c r="P21" s="12" t="s">
        <v>137</v>
      </c>
      <c r="Q21" s="74">
        <v>12</v>
      </c>
      <c r="R21" s="12" t="s">
        <v>74</v>
      </c>
      <c r="S21" s="12" t="s">
        <v>334</v>
      </c>
      <c r="T21" s="12" t="s">
        <v>137</v>
      </c>
      <c r="U21" s="12" t="s">
        <v>220</v>
      </c>
      <c r="V21" s="12" t="s">
        <v>74</v>
      </c>
      <c r="W21" s="12" t="s">
        <v>335</v>
      </c>
      <c r="X21" s="12" t="s">
        <v>74</v>
      </c>
      <c r="Y21" s="12" t="s">
        <v>137</v>
      </c>
      <c r="Z21" s="12" t="s">
        <v>74</v>
      </c>
      <c r="AA21" s="12" t="s">
        <v>244</v>
      </c>
      <c r="AB21" s="12" t="s">
        <v>230</v>
      </c>
      <c r="AC21" s="12" t="s">
        <v>74</v>
      </c>
      <c r="AD21" s="12" t="s">
        <v>126</v>
      </c>
      <c r="AE21" s="12"/>
      <c r="AF21" s="12" t="s">
        <v>336</v>
      </c>
      <c r="AG21" s="12"/>
      <c r="AH21" s="12"/>
      <c r="AI21" s="12" t="s">
        <v>74</v>
      </c>
      <c r="AJ21" s="12" t="s">
        <v>74</v>
      </c>
      <c r="AK21" s="12" t="s">
        <v>74</v>
      </c>
      <c r="AL21" s="12"/>
      <c r="AM21" s="12"/>
      <c r="AN21" s="73"/>
      <c r="AO21" s="12"/>
      <c r="AP21" s="12"/>
      <c r="AQ21" s="44"/>
      <c r="AR21" s="12"/>
      <c r="AS21" s="12"/>
      <c r="AT21" s="12"/>
      <c r="AU21" s="12"/>
      <c r="AV21" s="75"/>
    </row>
    <row r="22" spans="1:48" ht="15.75" customHeight="1">
      <c r="A22" s="71">
        <v>2025602</v>
      </c>
      <c r="B22" s="12"/>
      <c r="C22" s="12">
        <v>39</v>
      </c>
      <c r="D22" s="12" t="s">
        <v>134</v>
      </c>
      <c r="E22" s="12" t="s">
        <v>224</v>
      </c>
      <c r="F22" s="12" t="s">
        <v>90</v>
      </c>
      <c r="G22" s="72" t="s">
        <v>4</v>
      </c>
      <c r="H22" s="12" t="s">
        <v>218</v>
      </c>
      <c r="I22" s="12" t="s">
        <v>333</v>
      </c>
      <c r="J22" s="12" t="s">
        <v>137</v>
      </c>
      <c r="K22" s="12" t="s">
        <v>54</v>
      </c>
      <c r="L22" s="12" t="s">
        <v>137</v>
      </c>
      <c r="M22" s="12" t="s">
        <v>74</v>
      </c>
      <c r="N22" s="12" t="s">
        <v>74</v>
      </c>
      <c r="O22" s="12" t="s">
        <v>74</v>
      </c>
      <c r="P22" s="12" t="s">
        <v>137</v>
      </c>
      <c r="Q22" s="74">
        <v>7</v>
      </c>
      <c r="R22" s="12" t="s">
        <v>74</v>
      </c>
      <c r="S22" s="12"/>
      <c r="T22" s="12" t="s">
        <v>137</v>
      </c>
      <c r="U22" s="12" t="s">
        <v>220</v>
      </c>
      <c r="V22" s="12" t="s">
        <v>137</v>
      </c>
      <c r="W22" s="12" t="s">
        <v>220</v>
      </c>
      <c r="X22" s="12" t="s">
        <v>74</v>
      </c>
      <c r="Y22" s="12" t="s">
        <v>137</v>
      </c>
      <c r="Z22" s="12" t="s">
        <v>137</v>
      </c>
      <c r="AA22" s="12" t="s">
        <v>221</v>
      </c>
      <c r="AB22" s="12" t="s">
        <v>230</v>
      </c>
      <c r="AC22" s="12" t="s">
        <v>137</v>
      </c>
      <c r="AD22" s="12"/>
      <c r="AE22" s="12"/>
      <c r="AF22" s="12" t="s">
        <v>338</v>
      </c>
      <c r="AG22" s="12" t="s">
        <v>339</v>
      </c>
      <c r="AH22" s="12" t="s">
        <v>340</v>
      </c>
      <c r="AI22" s="12" t="s">
        <v>74</v>
      </c>
      <c r="AJ22" s="12" t="s">
        <v>74</v>
      </c>
      <c r="AK22" s="12" t="s">
        <v>74</v>
      </c>
      <c r="AL22" s="12"/>
      <c r="AM22" s="12"/>
      <c r="AN22" s="73"/>
      <c r="AO22" s="12"/>
      <c r="AP22" s="12"/>
      <c r="AQ22" s="44"/>
      <c r="AR22" s="12"/>
      <c r="AS22" s="12"/>
      <c r="AT22" s="12"/>
      <c r="AU22" s="12"/>
      <c r="AV22" s="87"/>
    </row>
    <row r="23" spans="1:48" ht="15.75" customHeight="1">
      <c r="A23" s="71">
        <v>2025356</v>
      </c>
      <c r="B23" s="12"/>
      <c r="C23" s="12">
        <v>35</v>
      </c>
      <c r="D23" s="12" t="s">
        <v>134</v>
      </c>
      <c r="E23" s="12" t="s">
        <v>217</v>
      </c>
      <c r="F23" s="12" t="s">
        <v>116</v>
      </c>
      <c r="G23" s="72" t="s">
        <v>4</v>
      </c>
      <c r="H23" s="12" t="s">
        <v>327</v>
      </c>
      <c r="I23" s="12" t="s">
        <v>328</v>
      </c>
      <c r="J23" s="12" t="s">
        <v>74</v>
      </c>
      <c r="K23" s="12" t="s">
        <v>58</v>
      </c>
      <c r="L23" s="12" t="s">
        <v>137</v>
      </c>
      <c r="M23" s="12" t="s">
        <v>74</v>
      </c>
      <c r="N23" s="12" t="s">
        <v>74</v>
      </c>
      <c r="O23" s="12" t="s">
        <v>137</v>
      </c>
      <c r="P23" s="12" t="s">
        <v>137</v>
      </c>
      <c r="Q23" s="74">
        <v>8</v>
      </c>
      <c r="R23" s="12" t="s">
        <v>137</v>
      </c>
      <c r="S23" s="12" t="s">
        <v>220</v>
      </c>
      <c r="T23" s="12" t="s">
        <v>137</v>
      </c>
      <c r="U23" s="12" t="s">
        <v>220</v>
      </c>
      <c r="V23" s="12" t="s">
        <v>137</v>
      </c>
      <c r="W23" s="12" t="s">
        <v>220</v>
      </c>
      <c r="X23" s="12" t="s">
        <v>137</v>
      </c>
      <c r="Y23" s="12" t="s">
        <v>137</v>
      </c>
      <c r="Z23" s="12" t="s">
        <v>137</v>
      </c>
      <c r="AA23" s="12" t="s">
        <v>221</v>
      </c>
      <c r="AB23" s="12" t="s">
        <v>230</v>
      </c>
      <c r="AC23" s="12" t="s">
        <v>74</v>
      </c>
      <c r="AD23" s="12" t="s">
        <v>342</v>
      </c>
      <c r="AE23" s="1"/>
      <c r="AF23" s="12" t="s">
        <v>252</v>
      </c>
      <c r="AG23" s="12" t="s">
        <v>275</v>
      </c>
      <c r="AH23" s="12" t="s">
        <v>343</v>
      </c>
      <c r="AI23" s="12" t="s">
        <v>74</v>
      </c>
      <c r="AJ23" s="12" t="s">
        <v>74</v>
      </c>
      <c r="AK23" s="12" t="s">
        <v>74</v>
      </c>
      <c r="AL23" s="12"/>
      <c r="AM23" s="73" t="s">
        <v>136</v>
      </c>
      <c r="AN23" s="73"/>
      <c r="AO23" s="12"/>
      <c r="AP23" s="12"/>
      <c r="AQ23" s="12"/>
      <c r="AR23" s="12"/>
      <c r="AS23" s="12"/>
      <c r="AT23" s="12"/>
      <c r="AU23" s="12"/>
      <c r="AV23" s="75"/>
    </row>
    <row r="24" spans="1:48" ht="15.75" customHeight="1">
      <c r="A24" s="71">
        <v>2025746</v>
      </c>
      <c r="B24" s="12"/>
      <c r="C24" s="12">
        <v>39</v>
      </c>
      <c r="D24" s="12" t="s">
        <v>134</v>
      </c>
      <c r="E24" s="12" t="s">
        <v>217</v>
      </c>
      <c r="F24" s="12" t="s">
        <v>95</v>
      </c>
      <c r="G24" s="73" t="s">
        <v>4</v>
      </c>
      <c r="H24" s="12" t="s">
        <v>225</v>
      </c>
      <c r="I24" s="12" t="s">
        <v>236</v>
      </c>
      <c r="J24" s="72"/>
      <c r="K24" s="12" t="s">
        <v>56</v>
      </c>
      <c r="L24" s="12" t="s">
        <v>137</v>
      </c>
      <c r="M24" s="12" t="s">
        <v>74</v>
      </c>
      <c r="N24" s="12" t="s">
        <v>74</v>
      </c>
      <c r="O24" s="12" t="s">
        <v>137</v>
      </c>
      <c r="P24" s="12" t="s">
        <v>137</v>
      </c>
      <c r="Q24" s="74">
        <v>4</v>
      </c>
      <c r="R24" s="12" t="s">
        <v>137</v>
      </c>
      <c r="S24" s="12" t="s">
        <v>220</v>
      </c>
      <c r="T24" s="12" t="s">
        <v>137</v>
      </c>
      <c r="U24" s="12" t="s">
        <v>220</v>
      </c>
      <c r="V24" s="12" t="s">
        <v>74</v>
      </c>
      <c r="W24" s="12" t="s">
        <v>243</v>
      </c>
      <c r="X24" s="12" t="s">
        <v>137</v>
      </c>
      <c r="Y24" s="12" t="s">
        <v>137</v>
      </c>
      <c r="Z24" s="12" t="s">
        <v>137</v>
      </c>
      <c r="AA24" s="12" t="s">
        <v>221</v>
      </c>
      <c r="AB24" s="12" t="s">
        <v>230</v>
      </c>
      <c r="AC24" s="12" t="s">
        <v>74</v>
      </c>
      <c r="AD24" s="12" t="s">
        <v>345</v>
      </c>
      <c r="AE24" s="12"/>
      <c r="AF24" s="12" t="s">
        <v>252</v>
      </c>
      <c r="AG24" s="12" t="s">
        <v>346</v>
      </c>
      <c r="AH24" s="12" t="s">
        <v>347</v>
      </c>
      <c r="AI24" s="12" t="s">
        <v>74</v>
      </c>
      <c r="AJ24" s="12" t="s">
        <v>74</v>
      </c>
      <c r="AK24" s="12" t="s">
        <v>137</v>
      </c>
      <c r="AL24" s="12"/>
      <c r="AM24" s="12"/>
      <c r="AN24" s="73"/>
      <c r="AO24" s="12"/>
      <c r="AP24" s="12"/>
      <c r="AQ24" s="44"/>
      <c r="AR24" s="12"/>
      <c r="AS24" s="12"/>
      <c r="AT24" s="12"/>
      <c r="AU24" s="12"/>
      <c r="AV24" s="75"/>
    </row>
    <row r="25" spans="1:48" ht="15.75" customHeight="1">
      <c r="A25" s="71">
        <v>2025765</v>
      </c>
      <c r="B25" s="12"/>
      <c r="C25" s="12">
        <v>39</v>
      </c>
      <c r="D25" s="12" t="s">
        <v>134</v>
      </c>
      <c r="E25" s="12" t="s">
        <v>224</v>
      </c>
      <c r="F25" s="12" t="s">
        <v>76</v>
      </c>
      <c r="G25" s="73" t="s">
        <v>4</v>
      </c>
      <c r="H25" s="12" t="s">
        <v>349</v>
      </c>
      <c r="I25" s="12" t="s">
        <v>324</v>
      </c>
      <c r="J25" s="72"/>
      <c r="K25" s="12" t="s">
        <v>56</v>
      </c>
      <c r="L25" s="12" t="s">
        <v>137</v>
      </c>
      <c r="M25" s="12" t="s">
        <v>74</v>
      </c>
      <c r="N25" s="12" t="s">
        <v>74</v>
      </c>
      <c r="O25" s="12" t="s">
        <v>137</v>
      </c>
      <c r="P25" s="12" t="s">
        <v>74</v>
      </c>
      <c r="Q25" s="74">
        <v>4</v>
      </c>
      <c r="R25" s="12" t="s">
        <v>137</v>
      </c>
      <c r="S25" s="12"/>
      <c r="T25" s="12" t="s">
        <v>74</v>
      </c>
      <c r="U25" s="12"/>
      <c r="V25" s="12" t="s">
        <v>137</v>
      </c>
      <c r="W25" s="12" t="s">
        <v>220</v>
      </c>
      <c r="X25" s="12" t="s">
        <v>137</v>
      </c>
      <c r="Y25" s="12" t="s">
        <v>74</v>
      </c>
      <c r="Z25" s="12" t="s">
        <v>74</v>
      </c>
      <c r="AA25" s="12" t="s">
        <v>221</v>
      </c>
      <c r="AB25" s="12" t="s">
        <v>230</v>
      </c>
      <c r="AC25" s="12" t="s">
        <v>74</v>
      </c>
      <c r="AD25" s="12" t="s">
        <v>350</v>
      </c>
      <c r="AE25" s="12"/>
      <c r="AF25" s="12" t="s">
        <v>351</v>
      </c>
      <c r="AG25" s="12" t="s">
        <v>352</v>
      </c>
      <c r="AH25" s="12" t="s">
        <v>275</v>
      </c>
      <c r="AI25" s="12" t="s">
        <v>74</v>
      </c>
      <c r="AJ25" s="12" t="s">
        <v>74</v>
      </c>
      <c r="AK25" s="12" t="s">
        <v>74</v>
      </c>
      <c r="AL25" s="12"/>
      <c r="AM25" s="12"/>
      <c r="AN25" s="73"/>
      <c r="AO25" s="12"/>
      <c r="AP25" s="12"/>
      <c r="AQ25" s="44"/>
      <c r="AR25" s="12"/>
      <c r="AS25" s="12"/>
      <c r="AT25" s="12"/>
      <c r="AU25" s="12"/>
      <c r="AV25" s="75"/>
    </row>
    <row r="26" spans="1:48" ht="15.75" customHeight="1">
      <c r="A26" s="71">
        <v>2025574</v>
      </c>
      <c r="B26" s="12"/>
      <c r="C26" s="12">
        <v>36</v>
      </c>
      <c r="D26" s="12" t="s">
        <v>134</v>
      </c>
      <c r="E26" s="12" t="s">
        <v>217</v>
      </c>
      <c r="F26" s="12" t="s">
        <v>100</v>
      </c>
      <c r="G26" s="72" t="s">
        <v>4</v>
      </c>
      <c r="H26" s="12" t="s">
        <v>225</v>
      </c>
      <c r="I26" s="12" t="s">
        <v>236</v>
      </c>
      <c r="J26" s="72"/>
      <c r="K26" s="12" t="s">
        <v>52</v>
      </c>
      <c r="L26" s="12" t="s">
        <v>137</v>
      </c>
      <c r="M26" s="12" t="s">
        <v>74</v>
      </c>
      <c r="N26" s="12" t="s">
        <v>74</v>
      </c>
      <c r="O26" s="12" t="s">
        <v>74</v>
      </c>
      <c r="P26" s="12" t="s">
        <v>74</v>
      </c>
      <c r="Q26" s="74">
        <v>3</v>
      </c>
      <c r="R26" s="12" t="s">
        <v>137</v>
      </c>
      <c r="S26" s="12"/>
      <c r="T26" s="12" t="s">
        <v>74</v>
      </c>
      <c r="U26" s="12" t="s">
        <v>354</v>
      </c>
      <c r="V26" s="12" t="s">
        <v>137</v>
      </c>
      <c r="W26" s="12" t="s">
        <v>220</v>
      </c>
      <c r="X26" s="12" t="s">
        <v>74</v>
      </c>
      <c r="Y26" s="12" t="s">
        <v>74</v>
      </c>
      <c r="Z26" s="12" t="s">
        <v>137</v>
      </c>
      <c r="AA26" s="12" t="s">
        <v>251</v>
      </c>
      <c r="AB26" s="12" t="s">
        <v>230</v>
      </c>
      <c r="AC26" s="12" t="s">
        <v>74</v>
      </c>
      <c r="AD26" s="12" t="s">
        <v>355</v>
      </c>
      <c r="AE26" s="12"/>
      <c r="AF26" s="12" t="s">
        <v>356</v>
      </c>
      <c r="AG26" s="12" t="s">
        <v>301</v>
      </c>
      <c r="AH26" s="12" t="s">
        <v>357</v>
      </c>
      <c r="AI26" s="12" t="s">
        <v>74</v>
      </c>
      <c r="AJ26" s="12" t="s">
        <v>74</v>
      </c>
      <c r="AK26" s="12" t="s">
        <v>74</v>
      </c>
      <c r="AL26" s="12"/>
      <c r="AM26" s="12" t="s">
        <v>136</v>
      </c>
      <c r="AN26" s="73"/>
      <c r="AO26" s="1"/>
      <c r="AP26" s="12"/>
      <c r="AQ26" s="44"/>
      <c r="AR26" s="12"/>
      <c r="AS26" s="12"/>
      <c r="AT26" s="12"/>
      <c r="AU26" s="12"/>
      <c r="AV26" s="75"/>
    </row>
    <row r="27" spans="1:48" ht="15.75" customHeight="1">
      <c r="A27" s="71">
        <v>2025482</v>
      </c>
      <c r="B27" s="12"/>
      <c r="C27" s="83">
        <v>34</v>
      </c>
      <c r="D27" s="12" t="s">
        <v>134</v>
      </c>
      <c r="E27" s="76" t="s">
        <v>224</v>
      </c>
      <c r="F27" s="76" t="s">
        <v>105</v>
      </c>
      <c r="G27" s="72" t="s">
        <v>4</v>
      </c>
      <c r="H27" s="12" t="s">
        <v>359</v>
      </c>
      <c r="I27" s="76" t="s">
        <v>324</v>
      </c>
      <c r="J27" s="12" t="s">
        <v>74</v>
      </c>
      <c r="K27" s="12" t="s">
        <v>62</v>
      </c>
      <c r="L27" s="12" t="s">
        <v>137</v>
      </c>
      <c r="M27" s="12" t="s">
        <v>74</v>
      </c>
      <c r="N27" s="12" t="s">
        <v>74</v>
      </c>
      <c r="O27" s="12" t="s">
        <v>74</v>
      </c>
      <c r="P27" s="12" t="s">
        <v>74</v>
      </c>
      <c r="Q27" s="74">
        <v>4</v>
      </c>
      <c r="R27" s="12" t="s">
        <v>137</v>
      </c>
      <c r="S27" s="12"/>
      <c r="T27" s="12" t="s">
        <v>137</v>
      </c>
      <c r="U27" s="12" t="s">
        <v>220</v>
      </c>
      <c r="V27" s="12" t="s">
        <v>137</v>
      </c>
      <c r="W27" s="12" t="s">
        <v>220</v>
      </c>
      <c r="X27" s="12" t="s">
        <v>74</v>
      </c>
      <c r="Y27" s="12" t="s">
        <v>137</v>
      </c>
      <c r="Z27" s="12" t="s">
        <v>74</v>
      </c>
      <c r="AA27" s="12" t="s">
        <v>244</v>
      </c>
      <c r="AB27" s="12" t="s">
        <v>230</v>
      </c>
      <c r="AC27" s="12" t="s">
        <v>137</v>
      </c>
      <c r="AD27" s="12"/>
      <c r="AE27" s="12"/>
      <c r="AF27" s="12" t="s">
        <v>245</v>
      </c>
      <c r="AG27" s="12"/>
      <c r="AH27" s="12"/>
      <c r="AI27" s="12" t="s">
        <v>74</v>
      </c>
      <c r="AJ27" s="12" t="s">
        <v>74</v>
      </c>
      <c r="AK27" s="12" t="s">
        <v>74</v>
      </c>
      <c r="AL27" s="12"/>
      <c r="AM27" s="12" t="s">
        <v>74</v>
      </c>
      <c r="AN27" s="73"/>
      <c r="AO27" s="12"/>
      <c r="AP27" s="12"/>
      <c r="AQ27" s="12"/>
      <c r="AR27" s="12"/>
      <c r="AS27" s="12"/>
      <c r="AT27" s="12"/>
      <c r="AU27" s="12"/>
      <c r="AV27" s="75"/>
    </row>
    <row r="28" spans="1:48" ht="15.75" customHeight="1">
      <c r="A28" s="71">
        <v>2025408</v>
      </c>
      <c r="B28" s="12"/>
      <c r="C28" s="83">
        <v>41</v>
      </c>
      <c r="D28" s="12" t="s">
        <v>134</v>
      </c>
      <c r="E28" s="76" t="s">
        <v>217</v>
      </c>
      <c r="F28" s="12" t="s">
        <v>115</v>
      </c>
      <c r="G28" s="72" t="s">
        <v>4</v>
      </c>
      <c r="H28" s="12" t="s">
        <v>235</v>
      </c>
      <c r="I28" s="12" t="s">
        <v>236</v>
      </c>
      <c r="J28" s="72"/>
      <c r="K28" s="12" t="s">
        <v>60</v>
      </c>
      <c r="L28" s="12"/>
      <c r="M28" s="12"/>
      <c r="N28" s="12"/>
      <c r="O28" s="12"/>
      <c r="P28" s="12"/>
      <c r="Q28" s="74"/>
      <c r="R28" s="72"/>
      <c r="S28" s="12"/>
      <c r="T28" s="12"/>
      <c r="U28" s="12"/>
      <c r="V28" s="7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72" t="s">
        <v>137</v>
      </c>
      <c r="AJ28" s="12" t="s">
        <v>74</v>
      </c>
      <c r="AK28" s="12" t="s">
        <v>74</v>
      </c>
      <c r="AL28" s="12"/>
      <c r="AM28" s="12" t="s">
        <v>136</v>
      </c>
      <c r="AN28" s="73"/>
      <c r="AO28" s="12"/>
      <c r="AP28" s="12"/>
      <c r="AQ28" s="12"/>
      <c r="AR28" s="12"/>
      <c r="AS28" s="12"/>
      <c r="AT28" s="12"/>
      <c r="AU28" s="12"/>
      <c r="AV28" s="75"/>
    </row>
    <row r="29" spans="1:48" ht="15.75" customHeight="1">
      <c r="A29" s="71">
        <v>2025467</v>
      </c>
      <c r="B29" s="12"/>
      <c r="C29" s="83">
        <v>36</v>
      </c>
      <c r="D29" s="12" t="s">
        <v>134</v>
      </c>
      <c r="E29" s="76" t="s">
        <v>217</v>
      </c>
      <c r="F29" s="76" t="s">
        <v>77</v>
      </c>
      <c r="G29" s="72" t="s">
        <v>4</v>
      </c>
      <c r="H29" s="12" t="s">
        <v>362</v>
      </c>
      <c r="I29" s="76" t="s">
        <v>236</v>
      </c>
      <c r="J29" s="72"/>
      <c r="K29" s="12" t="s">
        <v>60</v>
      </c>
      <c r="L29" s="12" t="s">
        <v>137</v>
      </c>
      <c r="M29" s="12" t="s">
        <v>74</v>
      </c>
      <c r="N29" s="12" t="s">
        <v>74</v>
      </c>
      <c r="O29" s="12" t="s">
        <v>74</v>
      </c>
      <c r="P29" s="12" t="s">
        <v>137</v>
      </c>
      <c r="Q29" s="74">
        <v>2</v>
      </c>
      <c r="R29" s="12" t="s">
        <v>74</v>
      </c>
      <c r="S29" s="12" t="s">
        <v>363</v>
      </c>
      <c r="T29" s="12" t="s">
        <v>137</v>
      </c>
      <c r="U29" s="12" t="s">
        <v>220</v>
      </c>
      <c r="V29" s="12" t="s">
        <v>137</v>
      </c>
      <c r="W29" s="12" t="s">
        <v>220</v>
      </c>
      <c r="X29" s="12" t="s">
        <v>74</v>
      </c>
      <c r="Y29" s="12" t="s">
        <v>74</v>
      </c>
      <c r="Z29" s="12" t="s">
        <v>137</v>
      </c>
      <c r="AA29" s="12" t="s">
        <v>221</v>
      </c>
      <c r="AB29" s="12" t="s">
        <v>237</v>
      </c>
      <c r="AC29" s="12" t="s">
        <v>74</v>
      </c>
      <c r="AD29" s="12" t="s">
        <v>23</v>
      </c>
      <c r="AE29" s="88"/>
      <c r="AF29" s="12" t="s">
        <v>276</v>
      </c>
      <c r="AG29" s="12" t="s">
        <v>364</v>
      </c>
      <c r="AH29" s="12"/>
      <c r="AI29" s="12" t="s">
        <v>74</v>
      </c>
      <c r="AJ29" s="12" t="s">
        <v>74</v>
      </c>
      <c r="AK29" s="12" t="s">
        <v>74</v>
      </c>
      <c r="AL29" s="12"/>
      <c r="AM29" s="12" t="s">
        <v>137</v>
      </c>
      <c r="AN29" s="73" t="s">
        <v>24</v>
      </c>
      <c r="AO29" s="12"/>
      <c r="AP29" s="12"/>
      <c r="AQ29" s="12"/>
      <c r="AR29" s="12"/>
      <c r="AS29" s="12"/>
      <c r="AT29" s="12"/>
      <c r="AU29" s="12"/>
      <c r="AV29" s="75"/>
    </row>
    <row r="30" spans="1:48" ht="15.75" customHeight="1">
      <c r="A30" s="71">
        <v>2025451</v>
      </c>
      <c r="B30" s="12"/>
      <c r="C30" s="83">
        <v>40</v>
      </c>
      <c r="D30" s="12" t="s">
        <v>134</v>
      </c>
      <c r="E30" s="12" t="s">
        <v>224</v>
      </c>
      <c r="F30" s="74" t="s">
        <v>81</v>
      </c>
      <c r="G30" s="73" t="s">
        <v>4</v>
      </c>
      <c r="H30" s="12" t="s">
        <v>366</v>
      </c>
      <c r="I30" s="12" t="s">
        <v>236</v>
      </c>
      <c r="J30" s="12"/>
      <c r="K30" s="12" t="s">
        <v>60</v>
      </c>
      <c r="L30" s="12" t="s">
        <v>137</v>
      </c>
      <c r="M30" s="12" t="s">
        <v>74</v>
      </c>
      <c r="N30" s="12" t="s">
        <v>74</v>
      </c>
      <c r="O30" s="12" t="s">
        <v>137</v>
      </c>
      <c r="P30" s="12" t="s">
        <v>137</v>
      </c>
      <c r="Q30" s="74">
        <v>6</v>
      </c>
      <c r="R30" s="12" t="s">
        <v>137</v>
      </c>
      <c r="S30" s="12"/>
      <c r="T30" s="12" t="s">
        <v>137</v>
      </c>
      <c r="U30" s="12" t="s">
        <v>220</v>
      </c>
      <c r="V30" s="12" t="s">
        <v>137</v>
      </c>
      <c r="W30" s="12" t="s">
        <v>220</v>
      </c>
      <c r="X30" s="12" t="s">
        <v>137</v>
      </c>
      <c r="Y30" s="12" t="s">
        <v>74</v>
      </c>
      <c r="Z30" s="12" t="s">
        <v>137</v>
      </c>
      <c r="AA30" s="12" t="s">
        <v>221</v>
      </c>
      <c r="AB30" s="12" t="s">
        <v>237</v>
      </c>
      <c r="AC30" s="12" t="s">
        <v>74</v>
      </c>
      <c r="AD30" s="12" t="s">
        <v>367</v>
      </c>
      <c r="AE30" s="12"/>
      <c r="AF30" s="12" t="s">
        <v>368</v>
      </c>
      <c r="AG30" s="12" t="s">
        <v>352</v>
      </c>
      <c r="AH30" s="12"/>
      <c r="AI30" s="12" t="s">
        <v>74</v>
      </c>
      <c r="AJ30" s="12" t="s">
        <v>74</v>
      </c>
      <c r="AK30" s="12" t="s">
        <v>74</v>
      </c>
      <c r="AL30" s="12"/>
      <c r="AM30" s="12" t="s">
        <v>136</v>
      </c>
      <c r="AN30" s="73"/>
      <c r="AO30" s="12"/>
      <c r="AP30" s="12"/>
      <c r="AQ30" s="12"/>
      <c r="AR30" s="12"/>
      <c r="AS30" s="12"/>
      <c r="AT30" s="12"/>
      <c r="AU30" s="12"/>
      <c r="AV30" s="75"/>
    </row>
    <row r="31" spans="1:48" ht="15.75" customHeight="1">
      <c r="A31" s="71">
        <v>2025757</v>
      </c>
      <c r="B31" s="12"/>
      <c r="C31" s="12">
        <v>37</v>
      </c>
      <c r="D31" s="12" t="s">
        <v>134</v>
      </c>
      <c r="E31" s="12" t="s">
        <v>217</v>
      </c>
      <c r="F31" s="12" t="s">
        <v>87</v>
      </c>
      <c r="G31" s="73" t="s">
        <v>4</v>
      </c>
      <c r="H31" s="12" t="s">
        <v>235</v>
      </c>
      <c r="I31" s="12" t="s">
        <v>370</v>
      </c>
      <c r="J31" s="72"/>
      <c r="K31" s="12" t="s">
        <v>52</v>
      </c>
      <c r="L31" s="12"/>
      <c r="M31" s="12" t="s">
        <v>137</v>
      </c>
      <c r="N31" s="12" t="s">
        <v>74</v>
      </c>
      <c r="O31" s="12"/>
      <c r="P31" s="12"/>
      <c r="Q31" s="74"/>
      <c r="R31" s="72"/>
      <c r="S31" s="12"/>
      <c r="T31" s="12"/>
      <c r="U31" s="12"/>
      <c r="V31" s="72"/>
      <c r="W31" s="12"/>
      <c r="X31" s="12"/>
      <c r="Y31" s="12"/>
      <c r="Z31" s="12"/>
      <c r="AA31" s="12"/>
      <c r="AB31" s="12" t="s">
        <v>230</v>
      </c>
      <c r="AC31" s="12" t="s">
        <v>137</v>
      </c>
      <c r="AD31" s="12"/>
      <c r="AE31" s="12"/>
      <c r="AF31" s="12"/>
      <c r="AG31" s="12"/>
      <c r="AH31" s="12"/>
      <c r="AI31" s="12" t="s">
        <v>74</v>
      </c>
      <c r="AJ31" s="12" t="s">
        <v>74</v>
      </c>
      <c r="AK31" s="12" t="s">
        <v>74</v>
      </c>
      <c r="AL31" s="12"/>
      <c r="AM31" s="12"/>
      <c r="AN31" s="73"/>
      <c r="AO31" s="12"/>
      <c r="AP31" s="12"/>
      <c r="AQ31" s="44"/>
      <c r="AR31" s="12"/>
      <c r="AS31" s="12"/>
      <c r="AT31" s="12"/>
      <c r="AU31" s="12"/>
      <c r="AV31" s="87"/>
    </row>
    <row r="32" spans="1:48" ht="15.75" customHeight="1">
      <c r="A32" s="71">
        <v>2025674</v>
      </c>
      <c r="B32" s="12"/>
      <c r="C32" s="12">
        <v>43</v>
      </c>
      <c r="D32" s="12" t="s">
        <v>134</v>
      </c>
      <c r="E32" s="12" t="s">
        <v>224</v>
      </c>
      <c r="F32" s="12" t="s">
        <v>88</v>
      </c>
      <c r="G32" s="73" t="s">
        <v>4</v>
      </c>
      <c r="H32" s="12" t="s">
        <v>372</v>
      </c>
      <c r="I32" s="12" t="s">
        <v>373</v>
      </c>
      <c r="J32" s="72"/>
      <c r="K32" s="12" t="s">
        <v>52</v>
      </c>
      <c r="L32" s="12" t="s">
        <v>137</v>
      </c>
      <c r="M32" s="12" t="s">
        <v>137</v>
      </c>
      <c r="N32" s="12" t="s">
        <v>74</v>
      </c>
      <c r="O32" s="12" t="s">
        <v>137</v>
      </c>
      <c r="P32" s="12" t="s">
        <v>137</v>
      </c>
      <c r="Q32" s="74">
        <v>3</v>
      </c>
      <c r="R32" s="12" t="s">
        <v>137</v>
      </c>
      <c r="S32" s="12"/>
      <c r="T32" s="12" t="s">
        <v>137</v>
      </c>
      <c r="U32" s="12" t="s">
        <v>220</v>
      </c>
      <c r="V32" s="12" t="s">
        <v>137</v>
      </c>
      <c r="W32" s="12" t="s">
        <v>220</v>
      </c>
      <c r="X32" s="12" t="s">
        <v>137</v>
      </c>
      <c r="Y32" s="12" t="s">
        <v>137</v>
      </c>
      <c r="Z32" s="12" t="s">
        <v>74</v>
      </c>
      <c r="AA32" s="12" t="s">
        <v>244</v>
      </c>
      <c r="AB32" s="12" t="s">
        <v>230</v>
      </c>
      <c r="AC32" s="12" t="s">
        <v>74</v>
      </c>
      <c r="AD32" s="12" t="s">
        <v>374</v>
      </c>
      <c r="AE32" s="12"/>
      <c r="AF32" s="12" t="s">
        <v>301</v>
      </c>
      <c r="AG32" s="12" t="s">
        <v>233</v>
      </c>
      <c r="AH32" s="12" t="s">
        <v>239</v>
      </c>
      <c r="AI32" s="12" t="s">
        <v>74</v>
      </c>
      <c r="AJ32" s="12" t="s">
        <v>74</v>
      </c>
      <c r="AK32" s="12" t="s">
        <v>74</v>
      </c>
      <c r="AL32" s="12"/>
      <c r="AM32" s="12"/>
      <c r="AN32" s="73"/>
      <c r="AO32" s="12"/>
      <c r="AP32" s="12"/>
      <c r="AQ32" s="44"/>
      <c r="AR32" s="12"/>
      <c r="AS32" s="12"/>
      <c r="AT32" s="12"/>
      <c r="AU32" s="12"/>
      <c r="AV32" s="75"/>
    </row>
    <row r="33" spans="1:48" ht="15.75" customHeight="1">
      <c r="A33" s="71">
        <v>2025595</v>
      </c>
      <c r="B33" s="12"/>
      <c r="C33" s="12">
        <v>37</v>
      </c>
      <c r="D33" s="12" t="s">
        <v>134</v>
      </c>
      <c r="E33" s="12" t="s">
        <v>224</v>
      </c>
      <c r="F33" s="12" t="s">
        <v>90</v>
      </c>
      <c r="G33" s="72" t="s">
        <v>4</v>
      </c>
      <c r="H33" s="12" t="s">
        <v>218</v>
      </c>
      <c r="I33" s="12" t="s">
        <v>333</v>
      </c>
      <c r="J33" s="12" t="s">
        <v>137</v>
      </c>
      <c r="K33" s="12" t="s">
        <v>54</v>
      </c>
      <c r="L33" s="12" t="s">
        <v>137</v>
      </c>
      <c r="M33" s="12" t="s">
        <v>74</v>
      </c>
      <c r="N33" s="12" t="s">
        <v>74</v>
      </c>
      <c r="O33" s="12" t="s">
        <v>74</v>
      </c>
      <c r="P33" s="12" t="s">
        <v>74</v>
      </c>
      <c r="Q33" s="74">
        <v>5</v>
      </c>
      <c r="R33" s="12" t="s">
        <v>137</v>
      </c>
      <c r="S33" s="12"/>
      <c r="T33" s="12" t="s">
        <v>137</v>
      </c>
      <c r="U33" s="12" t="s">
        <v>220</v>
      </c>
      <c r="V33" s="12" t="s">
        <v>137</v>
      </c>
      <c r="W33" s="12" t="s">
        <v>220</v>
      </c>
      <c r="X33" s="12" t="s">
        <v>137</v>
      </c>
      <c r="Y33" s="12" t="s">
        <v>137</v>
      </c>
      <c r="Z33" s="12" t="s">
        <v>137</v>
      </c>
      <c r="AA33" s="12" t="s">
        <v>251</v>
      </c>
      <c r="AB33" s="12" t="s">
        <v>376</v>
      </c>
      <c r="AC33" s="12" t="s">
        <v>137</v>
      </c>
      <c r="AD33" s="12"/>
      <c r="AE33" s="12"/>
      <c r="AF33" s="12"/>
      <c r="AG33" s="12"/>
      <c r="AH33" s="12"/>
      <c r="AI33" s="12" t="s">
        <v>74</v>
      </c>
      <c r="AJ33" s="12" t="s">
        <v>74</v>
      </c>
      <c r="AK33" s="12" t="s">
        <v>74</v>
      </c>
      <c r="AL33" s="12"/>
      <c r="AM33" s="12"/>
      <c r="AN33" s="73"/>
      <c r="AO33" s="12"/>
      <c r="AP33" s="12"/>
      <c r="AQ33" s="44"/>
      <c r="AR33" s="12"/>
      <c r="AS33" s="12"/>
      <c r="AT33" s="12"/>
      <c r="AU33" s="12"/>
      <c r="AV33" s="75"/>
    </row>
    <row r="34" spans="1:48" ht="15.75" customHeight="1">
      <c r="A34" s="71">
        <v>2025865</v>
      </c>
      <c r="B34" s="12"/>
      <c r="C34" s="12">
        <v>43</v>
      </c>
      <c r="D34" s="12" t="s">
        <v>134</v>
      </c>
      <c r="E34" s="12" t="s">
        <v>217</v>
      </c>
      <c r="F34" s="72" t="s">
        <v>80</v>
      </c>
      <c r="G34" s="73" t="s">
        <v>4</v>
      </c>
      <c r="H34" s="12"/>
      <c r="I34" s="12" t="s">
        <v>314</v>
      </c>
      <c r="J34" s="12" t="s">
        <v>74</v>
      </c>
      <c r="K34" s="12" t="s">
        <v>54</v>
      </c>
      <c r="L34" s="12" t="s">
        <v>137</v>
      </c>
      <c r="M34" s="12" t="s">
        <v>74</v>
      </c>
      <c r="N34" s="12" t="s">
        <v>74</v>
      </c>
      <c r="O34" s="12" t="s">
        <v>74</v>
      </c>
      <c r="P34" s="12" t="s">
        <v>137</v>
      </c>
      <c r="Q34" s="74">
        <v>3</v>
      </c>
      <c r="R34" s="12" t="s">
        <v>137</v>
      </c>
      <c r="S34" s="12"/>
      <c r="T34" s="12" t="s">
        <v>137</v>
      </c>
      <c r="U34" s="12" t="s">
        <v>220</v>
      </c>
      <c r="V34" s="12" t="s">
        <v>137</v>
      </c>
      <c r="W34" s="12" t="s">
        <v>220</v>
      </c>
      <c r="X34" s="12" t="s">
        <v>137</v>
      </c>
      <c r="Y34" s="12" t="s">
        <v>137</v>
      </c>
      <c r="Z34" s="12" t="s">
        <v>137</v>
      </c>
      <c r="AA34" s="12" t="s">
        <v>251</v>
      </c>
      <c r="AB34" s="12" t="s">
        <v>376</v>
      </c>
      <c r="AC34" s="12" t="s">
        <v>137</v>
      </c>
      <c r="AD34" s="12"/>
      <c r="AE34" s="12"/>
      <c r="AF34" s="12"/>
      <c r="AG34" s="12"/>
      <c r="AH34" s="12"/>
      <c r="AI34" s="12" t="s">
        <v>74</v>
      </c>
      <c r="AJ34" s="12" t="s">
        <v>74</v>
      </c>
      <c r="AK34" s="12" t="s">
        <v>74</v>
      </c>
      <c r="AL34" s="12"/>
      <c r="AM34" s="12"/>
      <c r="AN34" s="73"/>
      <c r="AO34" s="12"/>
      <c r="AP34" s="12"/>
      <c r="AQ34" s="44"/>
      <c r="AR34" s="12"/>
      <c r="AS34" s="12"/>
      <c r="AT34" s="12"/>
      <c r="AU34" s="12"/>
      <c r="AV34" s="75"/>
    </row>
    <row r="35" spans="1:48" ht="15.75" customHeight="1">
      <c r="A35" s="71">
        <v>2025863</v>
      </c>
      <c r="B35" s="12"/>
      <c r="C35" s="12">
        <v>38</v>
      </c>
      <c r="D35" s="12" t="s">
        <v>134</v>
      </c>
      <c r="E35" s="12" t="s">
        <v>217</v>
      </c>
      <c r="F35" s="72" t="s">
        <v>80</v>
      </c>
      <c r="G35" s="73" t="s">
        <v>4</v>
      </c>
      <c r="H35" s="12"/>
      <c r="I35" s="12" t="s">
        <v>314</v>
      </c>
      <c r="J35" s="12" t="s">
        <v>74</v>
      </c>
      <c r="K35" s="12" t="s">
        <v>54</v>
      </c>
      <c r="L35" s="12" t="s">
        <v>137</v>
      </c>
      <c r="M35" s="12" t="s">
        <v>74</v>
      </c>
      <c r="N35" s="12" t="s">
        <v>74</v>
      </c>
      <c r="O35" s="12" t="s">
        <v>74</v>
      </c>
      <c r="P35" s="12" t="s">
        <v>137</v>
      </c>
      <c r="Q35" s="74">
        <v>4</v>
      </c>
      <c r="R35" s="12" t="s">
        <v>137</v>
      </c>
      <c r="S35" s="12"/>
      <c r="T35" s="12" t="s">
        <v>137</v>
      </c>
      <c r="U35" s="12" t="s">
        <v>220</v>
      </c>
      <c r="V35" s="12" t="s">
        <v>137</v>
      </c>
      <c r="W35" s="12" t="s">
        <v>220</v>
      </c>
      <c r="X35" s="12" t="s">
        <v>137</v>
      </c>
      <c r="Y35" s="12" t="s">
        <v>137</v>
      </c>
      <c r="Z35" s="12" t="s">
        <v>137</v>
      </c>
      <c r="AA35" s="12" t="s">
        <v>251</v>
      </c>
      <c r="AB35" s="12" t="s">
        <v>376</v>
      </c>
      <c r="AC35" s="12" t="s">
        <v>137</v>
      </c>
      <c r="AD35" s="12"/>
      <c r="AE35" s="12"/>
      <c r="AF35" s="12"/>
      <c r="AG35" s="12"/>
      <c r="AH35" s="12"/>
      <c r="AI35" s="12" t="s">
        <v>74</v>
      </c>
      <c r="AJ35" s="12" t="s">
        <v>74</v>
      </c>
      <c r="AK35" s="12" t="s">
        <v>74</v>
      </c>
      <c r="AL35" s="12"/>
      <c r="AM35" s="12"/>
      <c r="AN35" s="73"/>
      <c r="AO35" s="12"/>
      <c r="AP35" s="12"/>
      <c r="AQ35" s="44"/>
      <c r="AR35" s="12"/>
      <c r="AS35" s="12"/>
      <c r="AT35" s="12"/>
      <c r="AU35" s="12"/>
      <c r="AV35" s="75"/>
    </row>
    <row r="36" spans="1:48" ht="15.75" customHeight="1">
      <c r="A36" s="71">
        <v>2025627</v>
      </c>
      <c r="B36" s="12"/>
      <c r="C36" s="12">
        <v>34</v>
      </c>
      <c r="D36" s="12" t="s">
        <v>134</v>
      </c>
      <c r="E36" s="12" t="s">
        <v>224</v>
      </c>
      <c r="F36" s="12" t="s">
        <v>90</v>
      </c>
      <c r="G36" s="72" t="s">
        <v>4</v>
      </c>
      <c r="H36" s="12" t="s">
        <v>218</v>
      </c>
      <c r="I36" s="12" t="s">
        <v>333</v>
      </c>
      <c r="J36" s="12" t="s">
        <v>137</v>
      </c>
      <c r="K36" s="12" t="s">
        <v>54</v>
      </c>
      <c r="L36" s="12" t="s">
        <v>137</v>
      </c>
      <c r="M36" s="12" t="s">
        <v>74</v>
      </c>
      <c r="N36" s="12" t="s">
        <v>74</v>
      </c>
      <c r="O36" s="12" t="s">
        <v>74</v>
      </c>
      <c r="P36" s="12" t="s">
        <v>74</v>
      </c>
      <c r="Q36" s="74">
        <v>7</v>
      </c>
      <c r="R36" s="12" t="s">
        <v>137</v>
      </c>
      <c r="S36" s="12"/>
      <c r="T36" s="12" t="s">
        <v>137</v>
      </c>
      <c r="U36" s="12" t="s">
        <v>220</v>
      </c>
      <c r="V36" s="12" t="s">
        <v>137</v>
      </c>
      <c r="W36" s="12" t="s">
        <v>220</v>
      </c>
      <c r="X36" s="12" t="s">
        <v>137</v>
      </c>
      <c r="Y36" s="12" t="s">
        <v>137</v>
      </c>
      <c r="Z36" s="12" t="s">
        <v>137</v>
      </c>
      <c r="AA36" s="12" t="s">
        <v>251</v>
      </c>
      <c r="AB36" s="12" t="s">
        <v>376</v>
      </c>
      <c r="AC36" s="12" t="s">
        <v>137</v>
      </c>
      <c r="AD36" s="12"/>
      <c r="AE36" s="12"/>
      <c r="AF36" s="12"/>
      <c r="AG36" s="12"/>
      <c r="AH36" s="12"/>
      <c r="AI36" s="12" t="s">
        <v>74</v>
      </c>
      <c r="AJ36" s="12" t="s">
        <v>74</v>
      </c>
      <c r="AK36" s="12" t="s">
        <v>74</v>
      </c>
      <c r="AL36" s="12"/>
      <c r="AM36" s="12"/>
      <c r="AN36" s="73"/>
      <c r="AO36" s="12"/>
      <c r="AP36" s="12"/>
      <c r="AQ36" s="44"/>
      <c r="AR36" s="12"/>
      <c r="AS36" s="12"/>
      <c r="AT36" s="12"/>
      <c r="AU36" s="12"/>
      <c r="AV36" s="75"/>
    </row>
    <row r="37" spans="1:48" ht="15.75" customHeight="1">
      <c r="A37" s="71">
        <v>2025624</v>
      </c>
      <c r="B37" s="12"/>
      <c r="C37" s="12">
        <v>34</v>
      </c>
      <c r="D37" s="12" t="s">
        <v>134</v>
      </c>
      <c r="E37" s="12" t="s">
        <v>224</v>
      </c>
      <c r="F37" s="12" t="s">
        <v>90</v>
      </c>
      <c r="G37" s="72" t="s">
        <v>4</v>
      </c>
      <c r="H37" s="12" t="s">
        <v>218</v>
      </c>
      <c r="I37" s="12" t="s">
        <v>333</v>
      </c>
      <c r="J37" s="12" t="s">
        <v>137</v>
      </c>
      <c r="K37" s="12" t="s">
        <v>54</v>
      </c>
      <c r="L37" s="12" t="s">
        <v>137</v>
      </c>
      <c r="M37" s="12" t="s">
        <v>74</v>
      </c>
      <c r="N37" s="12" t="s">
        <v>74</v>
      </c>
      <c r="O37" s="12" t="s">
        <v>74</v>
      </c>
      <c r="P37" s="12" t="s">
        <v>137</v>
      </c>
      <c r="Q37" s="74">
        <v>4</v>
      </c>
      <c r="R37" s="12" t="s">
        <v>137</v>
      </c>
      <c r="S37" s="12"/>
      <c r="T37" s="12" t="s">
        <v>137</v>
      </c>
      <c r="U37" s="12" t="s">
        <v>220</v>
      </c>
      <c r="V37" s="12" t="s">
        <v>137</v>
      </c>
      <c r="W37" s="12" t="s">
        <v>220</v>
      </c>
      <c r="X37" s="12" t="s">
        <v>137</v>
      </c>
      <c r="Y37" s="12" t="s">
        <v>137</v>
      </c>
      <c r="Z37" s="12" t="s">
        <v>137</v>
      </c>
      <c r="AA37" s="12" t="s">
        <v>251</v>
      </c>
      <c r="AB37" s="12" t="s">
        <v>376</v>
      </c>
      <c r="AC37" s="12" t="s">
        <v>137</v>
      </c>
      <c r="AD37" s="12"/>
      <c r="AE37" s="12"/>
      <c r="AF37" s="12"/>
      <c r="AG37" s="12"/>
      <c r="AH37" s="12"/>
      <c r="AI37" s="12" t="s">
        <v>74</v>
      </c>
      <c r="AJ37" s="12" t="s">
        <v>74</v>
      </c>
      <c r="AK37" s="12" t="s">
        <v>74</v>
      </c>
      <c r="AL37" s="12"/>
      <c r="AM37" s="12"/>
      <c r="AN37" s="73"/>
      <c r="AO37" s="12"/>
      <c r="AP37" s="12"/>
      <c r="AQ37" s="44"/>
      <c r="AR37" s="12"/>
      <c r="AS37" s="12"/>
      <c r="AT37" s="12"/>
      <c r="AU37" s="12"/>
      <c r="AV37" s="81"/>
    </row>
    <row r="38" spans="1:48" ht="15.75" customHeight="1">
      <c r="A38" s="71">
        <v>2025592</v>
      </c>
      <c r="B38" s="12"/>
      <c r="C38" s="12">
        <v>37</v>
      </c>
      <c r="D38" s="12" t="s">
        <v>134</v>
      </c>
      <c r="E38" s="12" t="s">
        <v>217</v>
      </c>
      <c r="F38" s="12" t="s">
        <v>90</v>
      </c>
      <c r="G38" s="72" t="s">
        <v>4</v>
      </c>
      <c r="H38" s="12" t="s">
        <v>218</v>
      </c>
      <c r="I38" s="12" t="s">
        <v>333</v>
      </c>
      <c r="J38" s="12" t="s">
        <v>137</v>
      </c>
      <c r="K38" s="12" t="s">
        <v>54</v>
      </c>
      <c r="L38" s="12" t="s">
        <v>137</v>
      </c>
      <c r="M38" s="12" t="s">
        <v>137</v>
      </c>
      <c r="N38" s="12" t="s">
        <v>74</v>
      </c>
      <c r="O38" s="12" t="s">
        <v>137</v>
      </c>
      <c r="P38" s="12" t="s">
        <v>137</v>
      </c>
      <c r="Q38" s="74">
        <v>4</v>
      </c>
      <c r="R38" s="12" t="s">
        <v>137</v>
      </c>
      <c r="S38" s="12"/>
      <c r="T38" s="12" t="s">
        <v>137</v>
      </c>
      <c r="U38" s="12" t="s">
        <v>220</v>
      </c>
      <c r="V38" s="12" t="s">
        <v>137</v>
      </c>
      <c r="W38" s="12" t="s">
        <v>220</v>
      </c>
      <c r="X38" s="12" t="s">
        <v>137</v>
      </c>
      <c r="Y38" s="12" t="s">
        <v>137</v>
      </c>
      <c r="Z38" s="12" t="s">
        <v>137</v>
      </c>
      <c r="AA38" s="12" t="s">
        <v>251</v>
      </c>
      <c r="AB38" s="12" t="s">
        <v>376</v>
      </c>
      <c r="AC38" s="12" t="s">
        <v>137</v>
      </c>
      <c r="AD38" s="12"/>
      <c r="AE38" s="12"/>
      <c r="AF38" s="12"/>
      <c r="AG38" s="12"/>
      <c r="AH38" s="12"/>
      <c r="AI38" s="12" t="s">
        <v>74</v>
      </c>
      <c r="AJ38" s="12" t="s">
        <v>74</v>
      </c>
      <c r="AK38" s="12" t="s">
        <v>74</v>
      </c>
      <c r="AL38" s="12"/>
      <c r="AM38" s="12"/>
      <c r="AN38" s="73"/>
      <c r="AO38" s="12"/>
      <c r="AP38" s="12"/>
      <c r="AQ38" s="44"/>
      <c r="AR38" s="12"/>
      <c r="AS38" s="12"/>
      <c r="AT38" s="12"/>
      <c r="AU38" s="12"/>
      <c r="AV38" s="81"/>
    </row>
    <row r="39" spans="1:48" ht="15.75" customHeight="1">
      <c r="A39" s="71">
        <v>2025087</v>
      </c>
      <c r="B39" s="12">
        <v>36</v>
      </c>
      <c r="C39" s="12"/>
      <c r="D39" s="12" t="s">
        <v>135</v>
      </c>
      <c r="E39" s="12" t="s">
        <v>224</v>
      </c>
      <c r="F39" s="12" t="s">
        <v>97</v>
      </c>
      <c r="G39" s="12" t="s">
        <v>4</v>
      </c>
      <c r="H39" s="12" t="s">
        <v>383</v>
      </c>
      <c r="I39" s="12" t="s">
        <v>236</v>
      </c>
      <c r="J39" s="12" t="s">
        <v>137</v>
      </c>
      <c r="K39" s="12" t="s">
        <v>56</v>
      </c>
      <c r="L39" s="12" t="s">
        <v>137</v>
      </c>
      <c r="M39" s="12" t="s">
        <v>74</v>
      </c>
      <c r="N39" s="12" t="s">
        <v>74</v>
      </c>
      <c r="O39" s="12" t="s">
        <v>74</v>
      </c>
      <c r="P39" s="12" t="s">
        <v>74</v>
      </c>
      <c r="Q39" s="74">
        <v>5</v>
      </c>
      <c r="R39" s="12" t="s">
        <v>137</v>
      </c>
      <c r="S39" s="12" t="s">
        <v>220</v>
      </c>
      <c r="T39" s="12" t="s">
        <v>137</v>
      </c>
      <c r="U39" s="12" t="s">
        <v>220</v>
      </c>
      <c r="V39" s="12" t="s">
        <v>137</v>
      </c>
      <c r="W39" s="12" t="s">
        <v>220</v>
      </c>
      <c r="X39" s="12" t="s">
        <v>74</v>
      </c>
      <c r="Y39" s="12" t="s">
        <v>74</v>
      </c>
      <c r="Z39" s="12" t="s">
        <v>74</v>
      </c>
      <c r="AA39" s="12" t="s">
        <v>244</v>
      </c>
      <c r="AB39" s="12" t="s">
        <v>384</v>
      </c>
      <c r="AC39" s="72" t="s">
        <v>137</v>
      </c>
      <c r="AD39" s="72"/>
      <c r="AE39" s="12"/>
      <c r="AF39" s="12" t="s">
        <v>385</v>
      </c>
      <c r="AG39" s="12" t="s">
        <v>245</v>
      </c>
      <c r="AH39" s="12"/>
      <c r="AI39" s="12" t="s">
        <v>74</v>
      </c>
      <c r="AJ39" s="12" t="s">
        <v>74</v>
      </c>
      <c r="AK39" s="12" t="s">
        <v>74</v>
      </c>
      <c r="AL39" s="12" t="s">
        <v>74</v>
      </c>
      <c r="AM39" s="12" t="s">
        <v>74</v>
      </c>
      <c r="AN39" s="73"/>
      <c r="AO39" s="12" t="s">
        <v>386</v>
      </c>
      <c r="AP39" s="12" t="s">
        <v>248</v>
      </c>
      <c r="AQ39" s="12"/>
      <c r="AR39" s="12"/>
      <c r="AS39" s="12"/>
      <c r="AT39" s="12"/>
      <c r="AU39" s="12"/>
      <c r="AV39" s="75"/>
    </row>
    <row r="40" spans="1:48" ht="15.75" customHeight="1">
      <c r="A40" s="71">
        <v>2025221</v>
      </c>
      <c r="B40" s="12">
        <v>35</v>
      </c>
      <c r="C40" s="12"/>
      <c r="D40" s="12" t="s">
        <v>135</v>
      </c>
      <c r="E40" s="12" t="s">
        <v>224</v>
      </c>
      <c r="F40" s="74" t="s">
        <v>111</v>
      </c>
      <c r="G40" s="12" t="s">
        <v>4</v>
      </c>
      <c r="H40" s="12" t="s">
        <v>264</v>
      </c>
      <c r="I40" s="89" t="s">
        <v>388</v>
      </c>
      <c r="J40" s="12" t="s">
        <v>137</v>
      </c>
      <c r="K40" s="12" t="s">
        <v>52</v>
      </c>
      <c r="L40" s="12" t="s">
        <v>137</v>
      </c>
      <c r="M40" s="12" t="s">
        <v>74</v>
      </c>
      <c r="N40" s="12" t="s">
        <v>74</v>
      </c>
      <c r="O40" s="12" t="s">
        <v>74</v>
      </c>
      <c r="P40" s="12" t="s">
        <v>74</v>
      </c>
      <c r="Q40" s="78">
        <v>5</v>
      </c>
      <c r="R40" s="12" t="s">
        <v>74</v>
      </c>
      <c r="S40" s="12" t="s">
        <v>389</v>
      </c>
      <c r="T40" s="12" t="s">
        <v>74</v>
      </c>
      <c r="U40" s="12" t="s">
        <v>389</v>
      </c>
      <c r="V40" s="12" t="s">
        <v>137</v>
      </c>
      <c r="W40" s="12" t="s">
        <v>220</v>
      </c>
      <c r="X40" s="12" t="s">
        <v>74</v>
      </c>
      <c r="Y40" s="12" t="s">
        <v>74</v>
      </c>
      <c r="Z40" s="12" t="s">
        <v>137</v>
      </c>
      <c r="AA40" s="12" t="s">
        <v>221</v>
      </c>
      <c r="AB40" s="12" t="s">
        <v>384</v>
      </c>
      <c r="AC40" s="12" t="s">
        <v>137</v>
      </c>
      <c r="AD40" s="12"/>
      <c r="AE40" s="12"/>
      <c r="AF40" s="12"/>
      <c r="AG40" s="12"/>
      <c r="AH40" s="12"/>
      <c r="AI40" s="12" t="s">
        <v>74</v>
      </c>
      <c r="AJ40" s="12" t="s">
        <v>74</v>
      </c>
      <c r="AK40" s="12" t="s">
        <v>137</v>
      </c>
      <c r="AL40" s="12"/>
      <c r="AM40" s="12" t="s">
        <v>137</v>
      </c>
      <c r="AN40" s="76" t="s">
        <v>390</v>
      </c>
      <c r="AO40" s="82"/>
      <c r="AP40" s="12"/>
      <c r="AQ40" s="12"/>
      <c r="AR40" s="12"/>
      <c r="AS40" s="12"/>
      <c r="AT40" s="76"/>
      <c r="AU40" s="76"/>
      <c r="AV40" s="75"/>
    </row>
    <row r="41" spans="1:48" ht="15.75" customHeight="1">
      <c r="A41" s="71">
        <v>2025077</v>
      </c>
      <c r="B41" s="12">
        <v>36</v>
      </c>
      <c r="C41" s="12"/>
      <c r="D41" s="12" t="s">
        <v>135</v>
      </c>
      <c r="E41" s="12" t="s">
        <v>224</v>
      </c>
      <c r="F41" s="12" t="s">
        <v>87</v>
      </c>
      <c r="G41" s="12" t="s">
        <v>4</v>
      </c>
      <c r="H41" s="12" t="s">
        <v>225</v>
      </c>
      <c r="I41" s="12" t="s">
        <v>226</v>
      </c>
      <c r="J41" s="12" t="s">
        <v>227</v>
      </c>
      <c r="K41" s="12" t="s">
        <v>52</v>
      </c>
      <c r="L41" s="12" t="s">
        <v>137</v>
      </c>
      <c r="M41" s="12" t="s">
        <v>74</v>
      </c>
      <c r="N41" s="12" t="s">
        <v>137</v>
      </c>
      <c r="O41" s="12" t="s">
        <v>74</v>
      </c>
      <c r="P41" s="12" t="s">
        <v>137</v>
      </c>
      <c r="Q41" s="74">
        <v>6</v>
      </c>
      <c r="R41" s="12" t="s">
        <v>74</v>
      </c>
      <c r="S41" s="12" t="s">
        <v>392</v>
      </c>
      <c r="T41" s="12" t="s">
        <v>137</v>
      </c>
      <c r="U41" s="12" t="s">
        <v>220</v>
      </c>
      <c r="V41" s="12" t="s">
        <v>137</v>
      </c>
      <c r="W41" s="12" t="s">
        <v>220</v>
      </c>
      <c r="X41" s="12" t="s">
        <v>74</v>
      </c>
      <c r="Y41" s="12" t="s">
        <v>137</v>
      </c>
      <c r="Z41" s="12" t="s">
        <v>74</v>
      </c>
      <c r="AA41" s="12" t="s">
        <v>244</v>
      </c>
      <c r="AB41" s="12" t="s">
        <v>384</v>
      </c>
      <c r="AC41" s="72" t="s">
        <v>137</v>
      </c>
      <c r="AD41" s="12"/>
      <c r="AE41" s="12"/>
      <c r="AF41" s="12" t="s">
        <v>252</v>
      </c>
      <c r="AG41" s="12" t="s">
        <v>393</v>
      </c>
      <c r="AH41" s="12" t="s">
        <v>394</v>
      </c>
      <c r="AI41" s="12" t="s">
        <v>74</v>
      </c>
      <c r="AJ41" s="12" t="s">
        <v>74</v>
      </c>
      <c r="AK41" s="12" t="s">
        <v>74</v>
      </c>
      <c r="AL41" s="12" t="s">
        <v>74</v>
      </c>
      <c r="AM41" s="12" t="s">
        <v>74</v>
      </c>
      <c r="AN41" s="73"/>
      <c r="AO41" s="74" t="s">
        <v>395</v>
      </c>
      <c r="AP41" s="12" t="s">
        <v>241</v>
      </c>
      <c r="AQ41" s="12"/>
      <c r="AR41" s="12"/>
      <c r="AS41" s="12"/>
      <c r="AT41" s="76"/>
      <c r="AU41" s="76"/>
      <c r="AV41" s="75"/>
    </row>
    <row r="42" spans="1:48" ht="15.75" customHeight="1">
      <c r="A42" s="71">
        <v>2025107</v>
      </c>
      <c r="B42" s="12">
        <v>35</v>
      </c>
      <c r="C42" s="12"/>
      <c r="D42" s="12" t="s">
        <v>135</v>
      </c>
      <c r="E42" s="12" t="s">
        <v>224</v>
      </c>
      <c r="F42" s="74" t="s">
        <v>97</v>
      </c>
      <c r="G42" s="12" t="s">
        <v>4</v>
      </c>
      <c r="H42" s="12" t="s">
        <v>235</v>
      </c>
      <c r="I42" s="12" t="s">
        <v>236</v>
      </c>
      <c r="J42" s="12" t="s">
        <v>227</v>
      </c>
      <c r="K42" s="12" t="s">
        <v>56</v>
      </c>
      <c r="L42" s="12" t="s">
        <v>74</v>
      </c>
      <c r="M42" s="12" t="s">
        <v>74</v>
      </c>
      <c r="N42" s="12" t="s">
        <v>74</v>
      </c>
      <c r="O42" s="12" t="s">
        <v>74</v>
      </c>
      <c r="P42" s="12" t="s">
        <v>137</v>
      </c>
      <c r="Q42" s="78">
        <v>5</v>
      </c>
      <c r="R42" s="12" t="s">
        <v>137</v>
      </c>
      <c r="S42" s="12" t="str">
        <f>IF(R42="YES",YES,"Not Working")</f>
        <v>Not Working</v>
      </c>
      <c r="T42" s="12" t="s">
        <v>74</v>
      </c>
      <c r="U42" s="12" t="s">
        <v>397</v>
      </c>
      <c r="V42" s="12" t="s">
        <v>74</v>
      </c>
      <c r="W42" s="12" t="s">
        <v>398</v>
      </c>
      <c r="X42" s="12" t="s">
        <v>74</v>
      </c>
      <c r="Y42" s="12" t="s">
        <v>74</v>
      </c>
      <c r="Z42" s="12" t="s">
        <v>74</v>
      </c>
      <c r="AA42" s="12" t="s">
        <v>244</v>
      </c>
      <c r="AB42" s="12" t="s">
        <v>384</v>
      </c>
      <c r="AC42" s="72" t="s">
        <v>137</v>
      </c>
      <c r="AD42" s="12"/>
      <c r="AE42" s="78"/>
      <c r="AF42" s="78" t="s">
        <v>233</v>
      </c>
      <c r="AG42" s="12" t="s">
        <v>296</v>
      </c>
      <c r="AH42" s="12" t="s">
        <v>269</v>
      </c>
      <c r="AI42" s="12" t="s">
        <v>74</v>
      </c>
      <c r="AJ42" s="12" t="s">
        <v>74</v>
      </c>
      <c r="AK42" s="12" t="s">
        <v>74</v>
      </c>
      <c r="AL42" s="12" t="s">
        <v>74</v>
      </c>
      <c r="AM42" s="73" t="s">
        <v>136</v>
      </c>
      <c r="AN42" s="73"/>
      <c r="AO42" s="12"/>
      <c r="AP42" s="12"/>
      <c r="AQ42" s="12"/>
      <c r="AR42" s="12"/>
      <c r="AS42" s="12"/>
      <c r="AT42" s="76"/>
      <c r="AU42" s="76"/>
      <c r="AV42" s="75"/>
    </row>
    <row r="43" spans="1:48" ht="15.75" customHeight="1">
      <c r="A43" s="71">
        <v>2025327</v>
      </c>
      <c r="B43" s="12"/>
      <c r="C43" s="12"/>
      <c r="D43" s="12" t="s">
        <v>135</v>
      </c>
      <c r="E43" s="12" t="s">
        <v>224</v>
      </c>
      <c r="F43" s="12" t="s">
        <v>73</v>
      </c>
      <c r="G43" s="72" t="s">
        <v>4</v>
      </c>
      <c r="H43" s="12"/>
      <c r="I43" s="12" t="s">
        <v>303</v>
      </c>
      <c r="J43" s="12" t="s">
        <v>137</v>
      </c>
      <c r="K43" s="72" t="s">
        <v>58</v>
      </c>
      <c r="L43" s="12" t="s">
        <v>137</v>
      </c>
      <c r="M43" s="12" t="s">
        <v>74</v>
      </c>
      <c r="N43" s="12" t="s">
        <v>74</v>
      </c>
      <c r="O43" s="12" t="s">
        <v>74</v>
      </c>
      <c r="P43" s="12" t="s">
        <v>137</v>
      </c>
      <c r="Q43" s="74">
        <v>4</v>
      </c>
      <c r="R43" s="12" t="s">
        <v>74</v>
      </c>
      <c r="S43" s="12" t="s">
        <v>400</v>
      </c>
      <c r="T43" s="12" t="s">
        <v>137</v>
      </c>
      <c r="U43" s="12" t="s">
        <v>220</v>
      </c>
      <c r="V43" s="12" t="s">
        <v>137</v>
      </c>
      <c r="W43" s="12" t="s">
        <v>220</v>
      </c>
      <c r="X43" s="12" t="s">
        <v>74</v>
      </c>
      <c r="Y43" s="12" t="s">
        <v>137</v>
      </c>
      <c r="Z43" s="12" t="s">
        <v>137</v>
      </c>
      <c r="AA43" s="12" t="s">
        <v>251</v>
      </c>
      <c r="AB43" s="12" t="s">
        <v>384</v>
      </c>
      <c r="AC43" s="12" t="s">
        <v>137</v>
      </c>
      <c r="AD43" s="12"/>
      <c r="AE43" s="12"/>
      <c r="AF43" s="12" t="s">
        <v>401</v>
      </c>
      <c r="AG43" s="12" t="s">
        <v>402</v>
      </c>
      <c r="AH43" s="12" t="s">
        <v>403</v>
      </c>
      <c r="AI43" s="12" t="s">
        <v>74</v>
      </c>
      <c r="AJ43" s="12" t="s">
        <v>74</v>
      </c>
      <c r="AK43" s="12" t="s">
        <v>74</v>
      </c>
      <c r="AL43" s="12" t="s">
        <v>74</v>
      </c>
      <c r="AM43" s="12" t="s">
        <v>74</v>
      </c>
      <c r="AN43" s="73"/>
      <c r="AO43" s="74" t="s">
        <v>404</v>
      </c>
      <c r="AP43" s="12" t="s">
        <v>248</v>
      </c>
      <c r="AQ43" s="12"/>
      <c r="AR43" s="12"/>
      <c r="AS43" s="12"/>
      <c r="AT43" s="12"/>
      <c r="AU43" s="12"/>
      <c r="AV43" s="75"/>
    </row>
    <row r="44" spans="1:48" ht="15.75" customHeight="1">
      <c r="A44" s="71">
        <v>2025245</v>
      </c>
      <c r="B44" s="12">
        <v>39</v>
      </c>
      <c r="C44" s="12"/>
      <c r="D44" s="12" t="s">
        <v>135</v>
      </c>
      <c r="E44" s="12" t="s">
        <v>224</v>
      </c>
      <c r="F44" s="74" t="s">
        <v>101</v>
      </c>
      <c r="G44" s="12" t="s">
        <v>4</v>
      </c>
      <c r="H44" s="12" t="s">
        <v>383</v>
      </c>
      <c r="I44" s="12" t="s">
        <v>333</v>
      </c>
      <c r="J44" s="12" t="s">
        <v>74</v>
      </c>
      <c r="K44" s="12" t="s">
        <v>54</v>
      </c>
      <c r="L44" s="12" t="s">
        <v>137</v>
      </c>
      <c r="M44" s="12" t="s">
        <v>137</v>
      </c>
      <c r="N44" s="12" t="s">
        <v>74</v>
      </c>
      <c r="O44" s="12" t="s">
        <v>137</v>
      </c>
      <c r="P44" s="12" t="s">
        <v>137</v>
      </c>
      <c r="Q44" s="74">
        <v>7</v>
      </c>
      <c r="R44" s="12" t="s">
        <v>137</v>
      </c>
      <c r="S44" s="12" t="s">
        <v>220</v>
      </c>
      <c r="T44" s="12" t="s">
        <v>137</v>
      </c>
      <c r="U44" s="12" t="s">
        <v>220</v>
      </c>
      <c r="V44" s="12" t="s">
        <v>74</v>
      </c>
      <c r="W44" s="12" t="s">
        <v>243</v>
      </c>
      <c r="X44" s="12" t="s">
        <v>137</v>
      </c>
      <c r="Y44" s="12" t="s">
        <v>137</v>
      </c>
      <c r="Z44" s="12" t="s">
        <v>74</v>
      </c>
      <c r="AA44" s="12" t="s">
        <v>244</v>
      </c>
      <c r="AB44" s="12" t="s">
        <v>384</v>
      </c>
      <c r="AC44" s="72" t="s">
        <v>137</v>
      </c>
      <c r="AD44" s="12"/>
      <c r="AE44" s="12"/>
      <c r="AF44" s="12" t="s">
        <v>406</v>
      </c>
      <c r="AG44" s="12" t="s">
        <v>407</v>
      </c>
      <c r="AH44" s="12" t="s">
        <v>408</v>
      </c>
      <c r="AI44" s="12" t="s">
        <v>74</v>
      </c>
      <c r="AJ44" s="12" t="s">
        <v>74</v>
      </c>
      <c r="AK44" s="12" t="s">
        <v>74</v>
      </c>
      <c r="AL44" s="12" t="s">
        <v>74</v>
      </c>
      <c r="AM44" s="12" t="s">
        <v>74</v>
      </c>
      <c r="AN44" s="73"/>
      <c r="AO44" s="74" t="s">
        <v>409</v>
      </c>
      <c r="AP44" s="12" t="s">
        <v>248</v>
      </c>
      <c r="AQ44" s="12"/>
      <c r="AR44" s="12"/>
      <c r="AS44" s="12"/>
      <c r="AT44" s="76"/>
      <c r="AU44" s="76"/>
      <c r="AV44" s="75"/>
    </row>
    <row r="45" spans="1:48" ht="15.75" customHeight="1">
      <c r="A45" s="71">
        <v>2025320</v>
      </c>
      <c r="B45" s="72"/>
      <c r="C45" s="72"/>
      <c r="D45" s="12" t="s">
        <v>135</v>
      </c>
      <c r="E45" s="72" t="s">
        <v>224</v>
      </c>
      <c r="F45" s="72" t="s">
        <v>73</v>
      </c>
      <c r="G45" s="72" t="s">
        <v>4</v>
      </c>
      <c r="H45" s="72"/>
      <c r="I45" s="72" t="s">
        <v>303</v>
      </c>
      <c r="J45" s="12" t="s">
        <v>137</v>
      </c>
      <c r="K45" s="72" t="s">
        <v>58</v>
      </c>
      <c r="L45" s="12" t="s">
        <v>137</v>
      </c>
      <c r="M45" s="72" t="s">
        <v>74</v>
      </c>
      <c r="N45" s="72" t="s">
        <v>74</v>
      </c>
      <c r="O45" s="72" t="s">
        <v>74</v>
      </c>
      <c r="P45" s="72" t="s">
        <v>137</v>
      </c>
      <c r="Q45" s="77">
        <v>4</v>
      </c>
      <c r="R45" s="12" t="s">
        <v>74</v>
      </c>
      <c r="S45" s="72" t="s">
        <v>411</v>
      </c>
      <c r="T45" s="12" t="s">
        <v>74</v>
      </c>
      <c r="U45" s="72" t="s">
        <v>411</v>
      </c>
      <c r="V45" s="12" t="s">
        <v>74</v>
      </c>
      <c r="W45" s="72" t="s">
        <v>243</v>
      </c>
      <c r="X45" s="12" t="s">
        <v>74</v>
      </c>
      <c r="Y45" s="12" t="s">
        <v>137</v>
      </c>
      <c r="Z45" s="12" t="s">
        <v>74</v>
      </c>
      <c r="AA45" s="12" t="s">
        <v>251</v>
      </c>
      <c r="AB45" s="72" t="s">
        <v>384</v>
      </c>
      <c r="AC45" s="72" t="s">
        <v>137</v>
      </c>
      <c r="AD45" s="72"/>
      <c r="AE45" s="72"/>
      <c r="AF45" s="72" t="s">
        <v>403</v>
      </c>
      <c r="AG45" s="72" t="s">
        <v>412</v>
      </c>
      <c r="AH45" s="72" t="s">
        <v>413</v>
      </c>
      <c r="AI45" s="72" t="s">
        <v>74</v>
      </c>
      <c r="AJ45" s="72" t="s">
        <v>74</v>
      </c>
      <c r="AK45" s="72" t="s">
        <v>74</v>
      </c>
      <c r="AL45" s="72" t="s">
        <v>74</v>
      </c>
      <c r="AM45" s="73" t="s">
        <v>136</v>
      </c>
      <c r="AN45" s="73"/>
      <c r="AO45" s="72"/>
      <c r="AP45" s="72"/>
      <c r="AQ45" s="72"/>
      <c r="AR45" s="72"/>
      <c r="AS45" s="72"/>
      <c r="AT45" s="72"/>
      <c r="AU45" s="72"/>
      <c r="AV45" s="75"/>
    </row>
    <row r="46" spans="1:48" ht="15.75" customHeight="1">
      <c r="A46" s="71">
        <v>2025224</v>
      </c>
      <c r="B46" s="12">
        <v>39</v>
      </c>
      <c r="C46" s="12"/>
      <c r="D46" s="12" t="s">
        <v>135</v>
      </c>
      <c r="E46" s="12" t="s">
        <v>224</v>
      </c>
      <c r="F46" s="74" t="s">
        <v>111</v>
      </c>
      <c r="G46" s="12" t="s">
        <v>4</v>
      </c>
      <c r="H46" s="12" t="s">
        <v>415</v>
      </c>
      <c r="I46" s="90" t="s">
        <v>416</v>
      </c>
      <c r="J46" s="12" t="s">
        <v>137</v>
      </c>
      <c r="K46" s="12" t="s">
        <v>52</v>
      </c>
      <c r="L46" s="12" t="s">
        <v>137</v>
      </c>
      <c r="M46" s="12" t="s">
        <v>74</v>
      </c>
      <c r="N46" s="12" t="s">
        <v>74</v>
      </c>
      <c r="O46" s="12" t="s">
        <v>74</v>
      </c>
      <c r="P46" s="12" t="s">
        <v>74</v>
      </c>
      <c r="Q46" s="78">
        <v>5</v>
      </c>
      <c r="R46" s="12" t="s">
        <v>74</v>
      </c>
      <c r="S46" s="12" t="s">
        <v>417</v>
      </c>
      <c r="T46" s="12" t="s">
        <v>137</v>
      </c>
      <c r="U46" s="12" t="s">
        <v>220</v>
      </c>
      <c r="V46" s="12" t="s">
        <v>137</v>
      </c>
      <c r="W46" s="12" t="s">
        <v>220</v>
      </c>
      <c r="X46" s="12" t="s">
        <v>74</v>
      </c>
      <c r="Y46" s="12" t="s">
        <v>137</v>
      </c>
      <c r="Z46" s="12" t="s">
        <v>137</v>
      </c>
      <c r="AA46" s="12" t="s">
        <v>221</v>
      </c>
      <c r="AB46" s="12" t="s">
        <v>384</v>
      </c>
      <c r="AC46" s="72" t="s">
        <v>137</v>
      </c>
      <c r="AD46" s="72"/>
      <c r="AE46" s="12"/>
      <c r="AF46" s="12" t="s">
        <v>418</v>
      </c>
      <c r="AG46" s="12" t="s">
        <v>419</v>
      </c>
      <c r="AH46" s="12" t="s">
        <v>420</v>
      </c>
      <c r="AI46" s="12" t="s">
        <v>74</v>
      </c>
      <c r="AJ46" s="12" t="s">
        <v>74</v>
      </c>
      <c r="AK46" s="12" t="s">
        <v>74</v>
      </c>
      <c r="AL46" s="12" t="s">
        <v>74</v>
      </c>
      <c r="AM46" s="12" t="s">
        <v>74</v>
      </c>
      <c r="AN46" s="73"/>
      <c r="AO46" s="74" t="s">
        <v>421</v>
      </c>
      <c r="AP46" s="12" t="s">
        <v>248</v>
      </c>
      <c r="AQ46" s="12"/>
      <c r="AR46" s="12"/>
      <c r="AS46" s="12"/>
      <c r="AT46" s="76"/>
      <c r="AU46" s="76"/>
      <c r="AV46" s="75"/>
    </row>
    <row r="47" spans="1:48" ht="15.75" customHeight="1">
      <c r="A47" s="71">
        <v>2025199</v>
      </c>
      <c r="B47" s="12">
        <v>37</v>
      </c>
      <c r="C47" s="12"/>
      <c r="D47" s="12" t="s">
        <v>135</v>
      </c>
      <c r="E47" s="12" t="s">
        <v>217</v>
      </c>
      <c r="F47" s="12" t="s">
        <v>110</v>
      </c>
      <c r="G47" s="12" t="s">
        <v>4</v>
      </c>
      <c r="H47" s="12" t="s">
        <v>235</v>
      </c>
      <c r="I47" s="12" t="s">
        <v>236</v>
      </c>
      <c r="J47" s="12" t="s">
        <v>227</v>
      </c>
      <c r="K47" s="12" t="s">
        <v>62</v>
      </c>
      <c r="L47" s="12" t="s">
        <v>137</v>
      </c>
      <c r="M47" s="12" t="s">
        <v>74</v>
      </c>
      <c r="N47" s="12" t="s">
        <v>74</v>
      </c>
      <c r="O47" s="12" t="s">
        <v>74</v>
      </c>
      <c r="P47" s="12" t="s">
        <v>74</v>
      </c>
      <c r="Q47" s="78">
        <v>4</v>
      </c>
      <c r="R47" s="12" t="s">
        <v>137</v>
      </c>
      <c r="S47" s="12" t="str">
        <f>IF(R47="YES",YES,"Not Working")</f>
        <v>Not Working</v>
      </c>
      <c r="T47" s="12" t="s">
        <v>74</v>
      </c>
      <c r="U47" s="12" t="s">
        <v>423</v>
      </c>
      <c r="V47" s="12" t="s">
        <v>137</v>
      </c>
      <c r="W47" s="12" t="s">
        <v>220</v>
      </c>
      <c r="X47" s="12" t="s">
        <v>74</v>
      </c>
      <c r="Y47" s="12" t="s">
        <v>74</v>
      </c>
      <c r="Z47" s="12" t="s">
        <v>137</v>
      </c>
      <c r="AA47" s="12" t="s">
        <v>221</v>
      </c>
      <c r="AB47" s="12" t="s">
        <v>384</v>
      </c>
      <c r="AC47" s="72" t="s">
        <v>137</v>
      </c>
      <c r="AD47" s="72"/>
      <c r="AE47" s="12"/>
      <c r="AF47" s="12" t="s">
        <v>424</v>
      </c>
      <c r="AG47" s="12" t="s">
        <v>425</v>
      </c>
      <c r="AH47" s="12" t="s">
        <v>232</v>
      </c>
      <c r="AI47" s="12" t="s">
        <v>74</v>
      </c>
      <c r="AJ47" s="12" t="s">
        <v>74</v>
      </c>
      <c r="AK47" s="12" t="s">
        <v>74</v>
      </c>
      <c r="AL47" s="12" t="s">
        <v>74</v>
      </c>
      <c r="AM47" s="73" t="s">
        <v>136</v>
      </c>
      <c r="AN47" s="73"/>
      <c r="AO47" s="1"/>
      <c r="AP47" s="12"/>
      <c r="AQ47" s="12"/>
      <c r="AR47" s="12"/>
      <c r="AS47" s="12"/>
      <c r="AT47" s="76"/>
      <c r="AU47" s="76"/>
      <c r="AV47" s="75"/>
    </row>
    <row r="48" spans="1:48" ht="15.75" customHeight="1">
      <c r="A48" s="71">
        <v>2025244</v>
      </c>
      <c r="B48" s="12">
        <v>41</v>
      </c>
      <c r="C48" s="12"/>
      <c r="D48" s="12" t="s">
        <v>135</v>
      </c>
      <c r="E48" s="12" t="s">
        <v>224</v>
      </c>
      <c r="F48" s="74" t="s">
        <v>101</v>
      </c>
      <c r="G48" s="12" t="s">
        <v>4</v>
      </c>
      <c r="H48" s="12" t="s">
        <v>427</v>
      </c>
      <c r="I48" s="12" t="s">
        <v>333</v>
      </c>
      <c r="J48" s="12" t="s">
        <v>74</v>
      </c>
      <c r="K48" s="12" t="s">
        <v>54</v>
      </c>
      <c r="L48" s="12" t="s">
        <v>137</v>
      </c>
      <c r="M48" s="12" t="s">
        <v>74</v>
      </c>
      <c r="N48" s="12" t="s">
        <v>74</v>
      </c>
      <c r="O48" s="12" t="s">
        <v>74</v>
      </c>
      <c r="P48" s="12" t="s">
        <v>74</v>
      </c>
      <c r="Q48" s="74"/>
      <c r="R48" s="12" t="s">
        <v>74</v>
      </c>
      <c r="S48" s="12"/>
      <c r="T48" s="12" t="s">
        <v>74</v>
      </c>
      <c r="U48" s="12" t="s">
        <v>243</v>
      </c>
      <c r="V48" s="12" t="s">
        <v>74</v>
      </c>
      <c r="W48" s="12" t="s">
        <v>428</v>
      </c>
      <c r="X48" s="12" t="s">
        <v>137</v>
      </c>
      <c r="Y48" s="12" t="s">
        <v>137</v>
      </c>
      <c r="Z48" s="12" t="s">
        <v>74</v>
      </c>
      <c r="AA48" s="12" t="s">
        <v>244</v>
      </c>
      <c r="AB48" s="12" t="s">
        <v>384</v>
      </c>
      <c r="AC48" s="12" t="s">
        <v>137</v>
      </c>
      <c r="AD48" s="12"/>
      <c r="AE48" s="12"/>
      <c r="AF48" s="12" t="s">
        <v>245</v>
      </c>
      <c r="AG48" s="12" t="s">
        <v>429</v>
      </c>
      <c r="AH48" s="12" t="s">
        <v>252</v>
      </c>
      <c r="AI48" s="12" t="s">
        <v>74</v>
      </c>
      <c r="AJ48" s="12" t="s">
        <v>74</v>
      </c>
      <c r="AK48" s="12" t="s">
        <v>74</v>
      </c>
      <c r="AL48" s="12" t="s">
        <v>74</v>
      </c>
      <c r="AM48" s="12" t="s">
        <v>74</v>
      </c>
      <c r="AN48" s="73"/>
      <c r="AO48" s="74" t="s">
        <v>430</v>
      </c>
      <c r="AP48" s="12" t="s">
        <v>248</v>
      </c>
      <c r="AQ48" s="12"/>
      <c r="AR48" s="12"/>
      <c r="AS48" s="12"/>
      <c r="AT48" s="76"/>
      <c r="AU48" s="76"/>
      <c r="AV48" s="1"/>
    </row>
    <row r="49" spans="1:48" ht="15.75" customHeight="1">
      <c r="A49" s="71">
        <v>2025053</v>
      </c>
      <c r="B49" s="12">
        <v>38</v>
      </c>
      <c r="C49" s="12"/>
      <c r="D49" s="12" t="s">
        <v>135</v>
      </c>
      <c r="E49" s="12" t="s">
        <v>217</v>
      </c>
      <c r="F49" s="74" t="s">
        <v>97</v>
      </c>
      <c r="G49" s="12" t="s">
        <v>4</v>
      </c>
      <c r="H49" s="12" t="s">
        <v>321</v>
      </c>
      <c r="I49" s="76" t="s">
        <v>236</v>
      </c>
      <c r="J49" s="12" t="s">
        <v>137</v>
      </c>
      <c r="K49" s="12" t="s">
        <v>56</v>
      </c>
      <c r="L49" s="12" t="s">
        <v>137</v>
      </c>
      <c r="M49" s="12" t="s">
        <v>74</v>
      </c>
      <c r="N49" s="12" t="s">
        <v>74</v>
      </c>
      <c r="O49" s="12" t="s">
        <v>74</v>
      </c>
      <c r="P49" s="12" t="s">
        <v>137</v>
      </c>
      <c r="Q49" s="74">
        <v>5</v>
      </c>
      <c r="R49" s="12" t="s">
        <v>74</v>
      </c>
      <c r="S49" s="12"/>
      <c r="T49" s="12" t="s">
        <v>74</v>
      </c>
      <c r="U49" s="12" t="s">
        <v>243</v>
      </c>
      <c r="V49" s="12" t="s">
        <v>137</v>
      </c>
      <c r="W49" s="12" t="s">
        <v>220</v>
      </c>
      <c r="X49" s="12" t="s">
        <v>74</v>
      </c>
      <c r="Y49" s="12" t="s">
        <v>74</v>
      </c>
      <c r="Z49" s="12" t="s">
        <v>137</v>
      </c>
      <c r="AA49" s="12" t="s">
        <v>221</v>
      </c>
      <c r="AB49" s="12" t="s">
        <v>384</v>
      </c>
      <c r="AC49" s="72" t="s">
        <v>137</v>
      </c>
      <c r="AD49" s="12"/>
      <c r="AE49" s="12"/>
      <c r="AF49" s="12" t="s">
        <v>432</v>
      </c>
      <c r="AG49" s="12" t="s">
        <v>433</v>
      </c>
      <c r="AH49" s="12"/>
      <c r="AI49" s="12" t="s">
        <v>74</v>
      </c>
      <c r="AJ49" s="12" t="s">
        <v>74</v>
      </c>
      <c r="AK49" s="12" t="s">
        <v>74</v>
      </c>
      <c r="AL49" s="12" t="s">
        <v>74</v>
      </c>
      <c r="AM49" s="12" t="s">
        <v>74</v>
      </c>
      <c r="AN49" s="73"/>
      <c r="AO49" s="12" t="s">
        <v>434</v>
      </c>
      <c r="AP49" s="12" t="s">
        <v>248</v>
      </c>
      <c r="AQ49" s="12"/>
      <c r="AR49" s="12"/>
      <c r="AS49" s="12"/>
      <c r="AT49" s="76"/>
      <c r="AU49" s="76"/>
      <c r="AV49" s="75"/>
    </row>
    <row r="50" spans="1:48" ht="15.75" customHeight="1">
      <c r="A50" s="71">
        <v>2025080</v>
      </c>
      <c r="B50" s="12">
        <v>35</v>
      </c>
      <c r="C50" s="12"/>
      <c r="D50" s="12" t="s">
        <v>135</v>
      </c>
      <c r="E50" s="12" t="s">
        <v>217</v>
      </c>
      <c r="F50" s="12" t="s">
        <v>87</v>
      </c>
      <c r="G50" s="12" t="s">
        <v>4</v>
      </c>
      <c r="H50" s="12" t="s">
        <v>327</v>
      </c>
      <c r="I50" s="12" t="s">
        <v>226</v>
      </c>
      <c r="J50" s="12" t="s">
        <v>227</v>
      </c>
      <c r="K50" s="12" t="s">
        <v>52</v>
      </c>
      <c r="L50" s="12" t="s">
        <v>137</v>
      </c>
      <c r="M50" s="76" t="s">
        <v>74</v>
      </c>
      <c r="N50" s="12" t="s">
        <v>74</v>
      </c>
      <c r="O50" s="12" t="s">
        <v>74</v>
      </c>
      <c r="P50" s="12" t="s">
        <v>137</v>
      </c>
      <c r="Q50" s="74">
        <v>5</v>
      </c>
      <c r="R50" s="12" t="s">
        <v>137</v>
      </c>
      <c r="S50" s="12" t="s">
        <v>220</v>
      </c>
      <c r="T50" s="12" t="s">
        <v>137</v>
      </c>
      <c r="U50" s="12" t="s">
        <v>220</v>
      </c>
      <c r="V50" s="12" t="s">
        <v>137</v>
      </c>
      <c r="W50" s="12" t="s">
        <v>220</v>
      </c>
      <c r="X50" s="12" t="s">
        <v>74</v>
      </c>
      <c r="Y50" s="12" t="s">
        <v>74</v>
      </c>
      <c r="Z50" s="12" t="s">
        <v>74</v>
      </c>
      <c r="AA50" s="12" t="s">
        <v>244</v>
      </c>
      <c r="AB50" s="12" t="s">
        <v>384</v>
      </c>
      <c r="AC50" s="72" t="s">
        <v>137</v>
      </c>
      <c r="AD50" s="12"/>
      <c r="AE50" s="12"/>
      <c r="AF50" s="12" t="s">
        <v>276</v>
      </c>
      <c r="AG50" s="12" t="s">
        <v>257</v>
      </c>
      <c r="AH50" s="12"/>
      <c r="AI50" s="12" t="s">
        <v>74</v>
      </c>
      <c r="AJ50" s="12" t="s">
        <v>74</v>
      </c>
      <c r="AK50" s="12" t="s">
        <v>74</v>
      </c>
      <c r="AL50" s="12" t="s">
        <v>74</v>
      </c>
      <c r="AM50" s="12" t="s">
        <v>74</v>
      </c>
      <c r="AN50" s="73"/>
      <c r="AO50" s="12" t="s">
        <v>436</v>
      </c>
      <c r="AP50" s="12" t="s">
        <v>248</v>
      </c>
      <c r="AQ50" s="12"/>
      <c r="AR50" s="12"/>
      <c r="AS50" s="12"/>
      <c r="AT50" s="12"/>
      <c r="AU50" s="12"/>
      <c r="AV50" s="75"/>
    </row>
    <row r="51" spans="1:48" ht="15.75" customHeight="1">
      <c r="A51" s="71">
        <v>2025153</v>
      </c>
      <c r="B51" s="12">
        <v>40</v>
      </c>
      <c r="C51" s="12"/>
      <c r="D51" s="12" t="s">
        <v>135</v>
      </c>
      <c r="E51" s="12" t="s">
        <v>224</v>
      </c>
      <c r="F51" s="12" t="s">
        <v>110</v>
      </c>
      <c r="G51" s="12" t="s">
        <v>4</v>
      </c>
      <c r="H51" s="12" t="s">
        <v>235</v>
      </c>
      <c r="I51" s="12" t="s">
        <v>236</v>
      </c>
      <c r="J51" s="12" t="s">
        <v>227</v>
      </c>
      <c r="K51" s="12" t="s">
        <v>62</v>
      </c>
      <c r="L51" s="12" t="s">
        <v>137</v>
      </c>
      <c r="M51" s="12" t="s">
        <v>74</v>
      </c>
      <c r="N51" s="12" t="s">
        <v>74</v>
      </c>
      <c r="O51" s="12" t="s">
        <v>74</v>
      </c>
      <c r="P51" s="12" t="s">
        <v>74</v>
      </c>
      <c r="Q51" s="74">
        <v>6</v>
      </c>
      <c r="R51" s="12" t="s">
        <v>74</v>
      </c>
      <c r="S51" s="12" t="s">
        <v>438</v>
      </c>
      <c r="T51" s="12" t="s">
        <v>137</v>
      </c>
      <c r="U51" s="12" t="s">
        <v>220</v>
      </c>
      <c r="V51" s="12" t="s">
        <v>137</v>
      </c>
      <c r="W51" s="12" t="s">
        <v>220</v>
      </c>
      <c r="X51" s="12" t="s">
        <v>74</v>
      </c>
      <c r="Y51" s="12" t="s">
        <v>137</v>
      </c>
      <c r="Z51" s="12" t="s">
        <v>74</v>
      </c>
      <c r="AA51" s="12" t="s">
        <v>251</v>
      </c>
      <c r="AB51" s="12" t="s">
        <v>384</v>
      </c>
      <c r="AC51" s="72" t="s">
        <v>137</v>
      </c>
      <c r="AD51" s="72"/>
      <c r="AE51" s="12"/>
      <c r="AF51" s="12" t="s">
        <v>439</v>
      </c>
      <c r="AG51" s="12" t="s">
        <v>233</v>
      </c>
      <c r="AH51" s="12" t="s">
        <v>336</v>
      </c>
      <c r="AI51" s="12" t="s">
        <v>74</v>
      </c>
      <c r="AJ51" s="12" t="s">
        <v>74</v>
      </c>
      <c r="AK51" s="12" t="s">
        <v>74</v>
      </c>
      <c r="AL51" s="12" t="s">
        <v>74</v>
      </c>
      <c r="AM51" s="12" t="s">
        <v>74</v>
      </c>
      <c r="AN51" s="73"/>
      <c r="AO51" s="74" t="s">
        <v>440</v>
      </c>
      <c r="AP51" s="12" t="s">
        <v>241</v>
      </c>
      <c r="AQ51" s="12"/>
      <c r="AR51" s="12"/>
      <c r="AS51" s="12"/>
      <c r="AT51" s="76"/>
      <c r="AU51" s="76"/>
      <c r="AV51" s="75"/>
    </row>
    <row r="52" spans="1:48" ht="15.75" customHeight="1">
      <c r="A52" s="71">
        <v>2025165</v>
      </c>
      <c r="B52" s="12">
        <v>43</v>
      </c>
      <c r="C52" s="12"/>
      <c r="D52" s="12" t="s">
        <v>135</v>
      </c>
      <c r="E52" s="12" t="s">
        <v>224</v>
      </c>
      <c r="F52" s="12" t="s">
        <v>110</v>
      </c>
      <c r="G52" s="12" t="s">
        <v>4</v>
      </c>
      <c r="H52" s="12" t="s">
        <v>235</v>
      </c>
      <c r="I52" s="12" t="s">
        <v>236</v>
      </c>
      <c r="J52" s="12" t="s">
        <v>227</v>
      </c>
      <c r="K52" s="12" t="s">
        <v>62</v>
      </c>
      <c r="L52" s="12" t="s">
        <v>137</v>
      </c>
      <c r="M52" s="12" t="s">
        <v>74</v>
      </c>
      <c r="N52" s="12" t="s">
        <v>74</v>
      </c>
      <c r="O52" s="12" t="s">
        <v>137</v>
      </c>
      <c r="P52" s="12" t="s">
        <v>74</v>
      </c>
      <c r="Q52" s="78">
        <v>3</v>
      </c>
      <c r="R52" s="12" t="s">
        <v>137</v>
      </c>
      <c r="S52" s="12" t="str">
        <f>IF(R52="YES",YES,"Not Working")</f>
        <v>Not Working</v>
      </c>
      <c r="T52" s="12" t="s">
        <v>74</v>
      </c>
      <c r="U52" s="12" t="s">
        <v>442</v>
      </c>
      <c r="V52" s="12" t="s">
        <v>137</v>
      </c>
      <c r="W52" s="12" t="s">
        <v>220</v>
      </c>
      <c r="X52" s="12" t="s">
        <v>137</v>
      </c>
      <c r="Y52" s="12" t="s">
        <v>74</v>
      </c>
      <c r="Z52" s="12" t="s">
        <v>137</v>
      </c>
      <c r="AA52" s="12" t="s">
        <v>221</v>
      </c>
      <c r="AB52" s="12" t="s">
        <v>384</v>
      </c>
      <c r="AC52" s="72" t="s">
        <v>137</v>
      </c>
      <c r="AD52" s="72"/>
      <c r="AE52" s="12"/>
      <c r="AF52" s="12" t="s">
        <v>424</v>
      </c>
      <c r="AG52" s="12" t="s">
        <v>336</v>
      </c>
      <c r="AH52" s="12" t="s">
        <v>232</v>
      </c>
      <c r="AI52" s="12" t="s">
        <v>74</v>
      </c>
      <c r="AJ52" s="12" t="s">
        <v>74</v>
      </c>
      <c r="AK52" s="12" t="s">
        <v>74</v>
      </c>
      <c r="AL52" s="12" t="s">
        <v>74</v>
      </c>
      <c r="AM52" s="12" t="s">
        <v>74</v>
      </c>
      <c r="AN52" s="73"/>
      <c r="AO52" s="74" t="s">
        <v>443</v>
      </c>
      <c r="AP52" s="12" t="s">
        <v>248</v>
      </c>
      <c r="AQ52" s="12"/>
      <c r="AR52" s="12"/>
      <c r="AS52" s="12"/>
      <c r="AT52" s="76"/>
      <c r="AU52" s="76"/>
      <c r="AV52" s="1"/>
    </row>
    <row r="53" spans="1:48" ht="15.75" customHeight="1">
      <c r="A53" s="71">
        <v>2025325</v>
      </c>
      <c r="B53" s="12"/>
      <c r="C53" s="12"/>
      <c r="D53" s="12" t="s">
        <v>135</v>
      </c>
      <c r="E53" s="12" t="s">
        <v>224</v>
      </c>
      <c r="F53" s="12" t="s">
        <v>104</v>
      </c>
      <c r="G53" s="12" t="s">
        <v>4</v>
      </c>
      <c r="H53" s="12"/>
      <c r="I53" s="12" t="s">
        <v>445</v>
      </c>
      <c r="J53" s="12" t="s">
        <v>137</v>
      </c>
      <c r="K53" s="72" t="s">
        <v>58</v>
      </c>
      <c r="L53" s="12" t="s">
        <v>137</v>
      </c>
      <c r="M53" s="12" t="s">
        <v>74</v>
      </c>
      <c r="N53" s="12" t="s">
        <v>74</v>
      </c>
      <c r="O53" s="12" t="s">
        <v>74</v>
      </c>
      <c r="P53" s="12" t="s">
        <v>74</v>
      </c>
      <c r="Q53" s="74">
        <v>7</v>
      </c>
      <c r="R53" s="12" t="s">
        <v>74</v>
      </c>
      <c r="S53" s="12" t="s">
        <v>446</v>
      </c>
      <c r="T53" s="12" t="s">
        <v>137</v>
      </c>
      <c r="U53" s="12" t="s">
        <v>220</v>
      </c>
      <c r="V53" s="12" t="s">
        <v>74</v>
      </c>
      <c r="W53" s="12" t="s">
        <v>243</v>
      </c>
      <c r="X53" s="12" t="s">
        <v>74</v>
      </c>
      <c r="Y53" s="12" t="s">
        <v>137</v>
      </c>
      <c r="Z53" s="12" t="s">
        <v>74</v>
      </c>
      <c r="AA53" s="12" t="s">
        <v>251</v>
      </c>
      <c r="AB53" s="12" t="s">
        <v>384</v>
      </c>
      <c r="AC53" s="12" t="s">
        <v>137</v>
      </c>
      <c r="AD53" s="12"/>
      <c r="AE53" s="12"/>
      <c r="AF53" s="12" t="s">
        <v>447</v>
      </c>
      <c r="AG53" s="12" t="s">
        <v>448</v>
      </c>
      <c r="AH53" s="12" t="s">
        <v>449</v>
      </c>
      <c r="AI53" s="12" t="s">
        <v>74</v>
      </c>
      <c r="AJ53" s="12" t="s">
        <v>74</v>
      </c>
      <c r="AK53" s="12" t="s">
        <v>137</v>
      </c>
      <c r="AL53" s="12" t="s">
        <v>137</v>
      </c>
      <c r="AM53" s="12" t="s">
        <v>137</v>
      </c>
      <c r="AN53" s="76" t="s">
        <v>390</v>
      </c>
      <c r="AO53" s="12"/>
      <c r="AP53" s="12"/>
      <c r="AQ53" s="12"/>
      <c r="AR53" s="12"/>
      <c r="AS53" s="12"/>
      <c r="AT53" s="12"/>
      <c r="AU53" s="12"/>
      <c r="AV53" s="75"/>
    </row>
    <row r="54" spans="1:48" ht="15.75" customHeight="1">
      <c r="A54" s="71">
        <v>2025236</v>
      </c>
      <c r="B54" s="12">
        <v>35</v>
      </c>
      <c r="C54" s="12"/>
      <c r="D54" s="12" t="s">
        <v>135</v>
      </c>
      <c r="E54" s="12" t="s">
        <v>224</v>
      </c>
      <c r="F54" s="74" t="s">
        <v>112</v>
      </c>
      <c r="G54" s="12" t="s">
        <v>4</v>
      </c>
      <c r="H54" s="12" t="s">
        <v>451</v>
      </c>
      <c r="I54" s="12" t="s">
        <v>388</v>
      </c>
      <c r="J54" s="12" t="s">
        <v>227</v>
      </c>
      <c r="K54" s="12" t="s">
        <v>52</v>
      </c>
      <c r="L54" s="12" t="s">
        <v>137</v>
      </c>
      <c r="M54" s="12" t="s">
        <v>74</v>
      </c>
      <c r="N54" s="12" t="s">
        <v>74</v>
      </c>
      <c r="O54" s="12" t="s">
        <v>137</v>
      </c>
      <c r="P54" s="12" t="s">
        <v>137</v>
      </c>
      <c r="Q54" s="74">
        <v>5</v>
      </c>
      <c r="R54" s="12" t="s">
        <v>137</v>
      </c>
      <c r="S54" s="12" t="s">
        <v>220</v>
      </c>
      <c r="T54" s="12" t="s">
        <v>137</v>
      </c>
      <c r="U54" s="12" t="s">
        <v>220</v>
      </c>
      <c r="V54" s="12" t="s">
        <v>137</v>
      </c>
      <c r="W54" s="12" t="s">
        <v>220</v>
      </c>
      <c r="X54" s="12" t="s">
        <v>74</v>
      </c>
      <c r="Y54" s="12" t="s">
        <v>137</v>
      </c>
      <c r="Z54" s="12" t="s">
        <v>74</v>
      </c>
      <c r="AA54" s="12" t="s">
        <v>251</v>
      </c>
      <c r="AB54" s="12" t="s">
        <v>384</v>
      </c>
      <c r="AC54" s="72" t="s">
        <v>137</v>
      </c>
      <c r="AD54" s="72"/>
      <c r="AE54" s="12"/>
      <c r="AF54" s="12" t="s">
        <v>452</v>
      </c>
      <c r="AG54" s="12" t="s">
        <v>352</v>
      </c>
      <c r="AH54" s="12"/>
      <c r="AI54" s="12" t="s">
        <v>74</v>
      </c>
      <c r="AJ54" s="12" t="s">
        <v>74</v>
      </c>
      <c r="AK54" s="12" t="s">
        <v>74</v>
      </c>
      <c r="AL54" s="12" t="s">
        <v>74</v>
      </c>
      <c r="AM54" s="12" t="s">
        <v>74</v>
      </c>
      <c r="AN54" s="73"/>
      <c r="AO54" s="74" t="s">
        <v>453</v>
      </c>
      <c r="AP54" s="12" t="s">
        <v>248</v>
      </c>
      <c r="AQ54" s="12"/>
      <c r="AR54" s="12"/>
      <c r="AS54" s="12"/>
      <c r="AT54" s="76"/>
      <c r="AU54" s="76"/>
      <c r="AV54" s="75"/>
    </row>
    <row r="55" spans="1:48" ht="15.75" customHeight="1">
      <c r="A55" s="71">
        <v>2025246</v>
      </c>
      <c r="B55" s="12">
        <v>37</v>
      </c>
      <c r="C55" s="12"/>
      <c r="D55" s="12" t="s">
        <v>135</v>
      </c>
      <c r="E55" s="12" t="s">
        <v>224</v>
      </c>
      <c r="F55" s="74" t="s">
        <v>101</v>
      </c>
      <c r="G55" s="12" t="s">
        <v>4</v>
      </c>
      <c r="H55" s="12" t="s">
        <v>323</v>
      </c>
      <c r="I55" s="12" t="s">
        <v>333</v>
      </c>
      <c r="J55" s="12" t="s">
        <v>74</v>
      </c>
      <c r="K55" s="12" t="s">
        <v>54</v>
      </c>
      <c r="L55" s="12" t="s">
        <v>137</v>
      </c>
      <c r="M55" s="12" t="s">
        <v>74</v>
      </c>
      <c r="N55" s="12" t="s">
        <v>74</v>
      </c>
      <c r="O55" s="12" t="s">
        <v>74</v>
      </c>
      <c r="P55" s="12" t="s">
        <v>137</v>
      </c>
      <c r="Q55" s="74">
        <v>6</v>
      </c>
      <c r="R55" s="12" t="s">
        <v>74</v>
      </c>
      <c r="S55" s="12" t="s">
        <v>455</v>
      </c>
      <c r="T55" s="12" t="s">
        <v>74</v>
      </c>
      <c r="U55" s="12" t="s">
        <v>456</v>
      </c>
      <c r="V55" s="12" t="s">
        <v>137</v>
      </c>
      <c r="W55" s="12" t="s">
        <v>220</v>
      </c>
      <c r="X55" s="12" t="s">
        <v>74</v>
      </c>
      <c r="Y55" s="12" t="s">
        <v>74</v>
      </c>
      <c r="Z55" s="12" t="s">
        <v>137</v>
      </c>
      <c r="AA55" s="12" t="s">
        <v>221</v>
      </c>
      <c r="AB55" s="12" t="s">
        <v>384</v>
      </c>
      <c r="AC55" s="12" t="s">
        <v>137</v>
      </c>
      <c r="AD55" s="12"/>
      <c r="AE55" s="12"/>
      <c r="AF55" s="12" t="s">
        <v>276</v>
      </c>
      <c r="AG55" s="12" t="s">
        <v>457</v>
      </c>
      <c r="AH55" s="12"/>
      <c r="AI55" s="12" t="s">
        <v>74</v>
      </c>
      <c r="AJ55" s="12" t="s">
        <v>74</v>
      </c>
      <c r="AK55" s="12" t="s">
        <v>74</v>
      </c>
      <c r="AL55" s="12"/>
      <c r="AM55" s="73" t="s">
        <v>136</v>
      </c>
      <c r="AN55" s="73"/>
      <c r="AO55" s="12"/>
      <c r="AP55" s="12"/>
      <c r="AQ55" s="12"/>
      <c r="AR55" s="12"/>
      <c r="AS55" s="12"/>
      <c r="AT55" s="76"/>
      <c r="AU55" s="76"/>
      <c r="AV55" s="75"/>
    </row>
    <row r="56" spans="1:48" ht="15.75" customHeight="1">
      <c r="A56" s="71">
        <v>2025296</v>
      </c>
      <c r="B56" s="12">
        <v>37</v>
      </c>
      <c r="C56" s="12"/>
      <c r="D56" s="12" t="s">
        <v>135</v>
      </c>
      <c r="E56" s="12" t="s">
        <v>224</v>
      </c>
      <c r="F56" s="12" t="s">
        <v>93</v>
      </c>
      <c r="G56" s="12" t="s">
        <v>50</v>
      </c>
      <c r="H56" s="76"/>
      <c r="I56" s="12" t="s">
        <v>256</v>
      </c>
      <c r="J56" s="12" t="s">
        <v>137</v>
      </c>
      <c r="K56" s="72" t="s">
        <v>58</v>
      </c>
      <c r="L56" s="12" t="s">
        <v>137</v>
      </c>
      <c r="M56" s="12" t="s">
        <v>74</v>
      </c>
      <c r="N56" s="12" t="s">
        <v>74</v>
      </c>
      <c r="O56" s="12" t="s">
        <v>137</v>
      </c>
      <c r="P56" s="12" t="s">
        <v>137</v>
      </c>
      <c r="Q56" s="74">
        <v>13</v>
      </c>
      <c r="R56" s="12" t="s">
        <v>137</v>
      </c>
      <c r="S56" s="12" t="str">
        <f>IF(R56="YES",YES,"Not Working")</f>
        <v>Not Working</v>
      </c>
      <c r="T56" s="12" t="s">
        <v>74</v>
      </c>
      <c r="U56" s="12" t="s">
        <v>243</v>
      </c>
      <c r="V56" s="12" t="s">
        <v>137</v>
      </c>
      <c r="W56" s="12" t="s">
        <v>220</v>
      </c>
      <c r="X56" s="12" t="s">
        <v>74</v>
      </c>
      <c r="Y56" s="12" t="s">
        <v>74</v>
      </c>
      <c r="Z56" s="12" t="s">
        <v>137</v>
      </c>
      <c r="AA56" s="12" t="s">
        <v>221</v>
      </c>
      <c r="AB56" s="12" t="s">
        <v>237</v>
      </c>
      <c r="AC56" s="76" t="s">
        <v>137</v>
      </c>
      <c r="AD56" s="12"/>
      <c r="AE56" s="12"/>
      <c r="AF56" s="12" t="s">
        <v>459</v>
      </c>
      <c r="AG56" s="12" t="s">
        <v>296</v>
      </c>
      <c r="AH56" s="12" t="s">
        <v>460</v>
      </c>
      <c r="AI56" s="12" t="s">
        <v>74</v>
      </c>
      <c r="AJ56" s="76" t="s">
        <v>74</v>
      </c>
      <c r="AK56" s="76" t="s">
        <v>137</v>
      </c>
      <c r="AL56" s="12" t="s">
        <v>137</v>
      </c>
      <c r="AM56" s="12" t="s">
        <v>137</v>
      </c>
      <c r="AN56" s="76" t="s">
        <v>390</v>
      </c>
      <c r="AO56" s="12"/>
      <c r="AP56" s="12"/>
      <c r="AQ56" s="12"/>
      <c r="AR56" s="12"/>
      <c r="AS56" s="12"/>
      <c r="AT56" s="12"/>
      <c r="AU56" s="12"/>
      <c r="AV56" s="75"/>
    </row>
    <row r="57" spans="1:48" ht="15.75" customHeight="1">
      <c r="A57" s="71">
        <v>2025322</v>
      </c>
      <c r="B57" s="12"/>
      <c r="C57" s="12"/>
      <c r="D57" s="12" t="s">
        <v>135</v>
      </c>
      <c r="E57" s="12" t="s">
        <v>217</v>
      </c>
      <c r="F57" s="12" t="s">
        <v>104</v>
      </c>
      <c r="G57" s="72" t="s">
        <v>4</v>
      </c>
      <c r="H57" s="12"/>
      <c r="I57" s="12" t="s">
        <v>445</v>
      </c>
      <c r="J57" s="12" t="s">
        <v>137</v>
      </c>
      <c r="K57" s="72" t="s">
        <v>58</v>
      </c>
      <c r="L57" s="12" t="s">
        <v>137</v>
      </c>
      <c r="M57" s="12" t="s">
        <v>74</v>
      </c>
      <c r="N57" s="12" t="s">
        <v>74</v>
      </c>
      <c r="O57" s="12" t="s">
        <v>74</v>
      </c>
      <c r="P57" s="12" t="s">
        <v>74</v>
      </c>
      <c r="Q57" s="74">
        <v>6</v>
      </c>
      <c r="R57" s="12" t="s">
        <v>74</v>
      </c>
      <c r="S57" s="12"/>
      <c r="T57" s="12" t="s">
        <v>74</v>
      </c>
      <c r="U57" s="12" t="s">
        <v>462</v>
      </c>
      <c r="V57" s="12" t="s">
        <v>137</v>
      </c>
      <c r="W57" s="12" t="s">
        <v>220</v>
      </c>
      <c r="X57" s="12" t="s">
        <v>74</v>
      </c>
      <c r="Y57" s="12" t="s">
        <v>74</v>
      </c>
      <c r="Z57" s="12" t="s">
        <v>137</v>
      </c>
      <c r="AA57" s="12" t="s">
        <v>221</v>
      </c>
      <c r="AB57" s="12" t="s">
        <v>384</v>
      </c>
      <c r="AC57" s="12" t="s">
        <v>137</v>
      </c>
      <c r="AD57" s="12"/>
      <c r="AE57" s="12"/>
      <c r="AF57" s="12" t="s">
        <v>352</v>
      </c>
      <c r="AG57" s="12" t="s">
        <v>412</v>
      </c>
      <c r="AH57" s="12" t="s">
        <v>276</v>
      </c>
      <c r="AI57" s="12" t="s">
        <v>74</v>
      </c>
      <c r="AJ57" s="12" t="s">
        <v>74</v>
      </c>
      <c r="AK57" s="12" t="s">
        <v>74</v>
      </c>
      <c r="AL57" s="12"/>
      <c r="AM57" s="73" t="s">
        <v>136</v>
      </c>
      <c r="AN57" s="73"/>
      <c r="AO57" s="12"/>
      <c r="AP57" s="12"/>
      <c r="AQ57" s="12"/>
      <c r="AR57" s="12"/>
      <c r="AS57" s="12"/>
      <c r="AT57" s="12"/>
      <c r="AU57" s="12"/>
      <c r="AV57" s="91"/>
    </row>
    <row r="58" spans="1:48" ht="15.75" customHeight="1">
      <c r="A58" s="71">
        <v>2025075</v>
      </c>
      <c r="B58" s="12">
        <v>44</v>
      </c>
      <c r="C58" s="12"/>
      <c r="D58" s="12" t="s">
        <v>135</v>
      </c>
      <c r="E58" s="12" t="s">
        <v>217</v>
      </c>
      <c r="F58" s="12" t="s">
        <v>87</v>
      </c>
      <c r="G58" s="12" t="s">
        <v>4</v>
      </c>
      <c r="H58" s="12" t="s">
        <v>359</v>
      </c>
      <c r="I58" s="12" t="s">
        <v>226</v>
      </c>
      <c r="J58" s="12" t="s">
        <v>227</v>
      </c>
      <c r="K58" s="12" t="s">
        <v>52</v>
      </c>
      <c r="L58" s="12" t="s">
        <v>137</v>
      </c>
      <c r="M58" s="12" t="s">
        <v>74</v>
      </c>
      <c r="N58" s="12" t="s">
        <v>74</v>
      </c>
      <c r="O58" s="12" t="s">
        <v>74</v>
      </c>
      <c r="P58" s="12" t="s">
        <v>137</v>
      </c>
      <c r="Q58" s="74">
        <v>4</v>
      </c>
      <c r="R58" s="12" t="s">
        <v>74</v>
      </c>
      <c r="S58" s="12"/>
      <c r="T58" s="12" t="s">
        <v>74</v>
      </c>
      <c r="U58" s="12" t="s">
        <v>243</v>
      </c>
      <c r="V58" s="12" t="s">
        <v>74</v>
      </c>
      <c r="W58" s="12" t="s">
        <v>243</v>
      </c>
      <c r="X58" s="12" t="s">
        <v>74</v>
      </c>
      <c r="Y58" s="12" t="s">
        <v>137</v>
      </c>
      <c r="Z58" s="12" t="s">
        <v>137</v>
      </c>
      <c r="AA58" s="12" t="s">
        <v>221</v>
      </c>
      <c r="AB58" s="12" t="s">
        <v>384</v>
      </c>
      <c r="AC58" s="72" t="s">
        <v>137</v>
      </c>
      <c r="AD58" s="12"/>
      <c r="AE58" s="12"/>
      <c r="AF58" s="12" t="s">
        <v>232</v>
      </c>
      <c r="AG58" s="12"/>
      <c r="AH58" s="12"/>
      <c r="AI58" s="12" t="s">
        <v>74</v>
      </c>
      <c r="AJ58" s="12" t="s">
        <v>74</v>
      </c>
      <c r="AK58" s="12" t="s">
        <v>74</v>
      </c>
      <c r="AL58" s="12" t="s">
        <v>74</v>
      </c>
      <c r="AM58" s="12" t="s">
        <v>74</v>
      </c>
      <c r="AN58" s="73"/>
      <c r="AO58" s="12"/>
      <c r="AP58" s="12"/>
      <c r="AQ58" s="12"/>
      <c r="AR58" s="12"/>
      <c r="AS58" s="12"/>
      <c r="AT58" s="12"/>
      <c r="AU58" s="12"/>
      <c r="AV58" s="1"/>
    </row>
    <row r="59" spans="1:48" ht="15.75" customHeight="1">
      <c r="A59" s="71">
        <v>2025259</v>
      </c>
      <c r="B59" s="92">
        <v>36</v>
      </c>
      <c r="C59" s="12"/>
      <c r="D59" s="12" t="s">
        <v>135</v>
      </c>
      <c r="E59" s="12" t="s">
        <v>224</v>
      </c>
      <c r="F59" s="74" t="s">
        <v>101</v>
      </c>
      <c r="G59" s="12" t="s">
        <v>4</v>
      </c>
      <c r="H59" s="12" t="s">
        <v>383</v>
      </c>
      <c r="I59" s="12" t="s">
        <v>333</v>
      </c>
      <c r="J59" s="12" t="s">
        <v>74</v>
      </c>
      <c r="K59" s="12" t="s">
        <v>54</v>
      </c>
      <c r="L59" s="12" t="s">
        <v>137</v>
      </c>
      <c r="M59" s="12" t="s">
        <v>137</v>
      </c>
      <c r="N59" s="12" t="s">
        <v>137</v>
      </c>
      <c r="O59" s="12" t="s">
        <v>74</v>
      </c>
      <c r="P59" s="12" t="s">
        <v>137</v>
      </c>
      <c r="Q59" s="74">
        <v>3</v>
      </c>
      <c r="R59" s="12" t="s">
        <v>137</v>
      </c>
      <c r="S59" s="12" t="s">
        <v>220</v>
      </c>
      <c r="T59" s="12" t="s">
        <v>137</v>
      </c>
      <c r="U59" s="12" t="s">
        <v>220</v>
      </c>
      <c r="V59" s="12" t="s">
        <v>137</v>
      </c>
      <c r="W59" s="12" t="s">
        <v>220</v>
      </c>
      <c r="X59" s="12" t="s">
        <v>137</v>
      </c>
      <c r="Y59" s="12" t="s">
        <v>137</v>
      </c>
      <c r="Z59" s="12" t="s">
        <v>74</v>
      </c>
      <c r="AA59" s="12" t="s">
        <v>244</v>
      </c>
      <c r="AB59" s="12" t="s">
        <v>384</v>
      </c>
      <c r="AC59" s="12" t="s">
        <v>137</v>
      </c>
      <c r="AD59" s="12"/>
      <c r="AE59" s="12"/>
      <c r="AF59" s="12"/>
      <c r="AG59" s="12"/>
      <c r="AH59" s="12"/>
      <c r="AI59" s="12" t="s">
        <v>74</v>
      </c>
      <c r="AJ59" s="12" t="s">
        <v>74</v>
      </c>
      <c r="AK59" s="12" t="s">
        <v>74</v>
      </c>
      <c r="AL59" s="12" t="s">
        <v>74</v>
      </c>
      <c r="AM59" s="12" t="s">
        <v>74</v>
      </c>
      <c r="AN59" s="73"/>
      <c r="AO59" s="74" t="s">
        <v>465</v>
      </c>
      <c r="AP59" s="12" t="s">
        <v>248</v>
      </c>
      <c r="AQ59" s="12"/>
      <c r="AR59" s="12"/>
      <c r="AS59" s="12"/>
      <c r="AT59" s="12"/>
      <c r="AU59" s="12"/>
      <c r="AV59" s="75"/>
    </row>
    <row r="60" spans="1:48" ht="15.75" customHeight="1">
      <c r="A60" s="71">
        <v>2025078</v>
      </c>
      <c r="B60" s="12">
        <v>35</v>
      </c>
      <c r="C60" s="12"/>
      <c r="D60" s="12" t="s">
        <v>135</v>
      </c>
      <c r="E60" s="12" t="s">
        <v>224</v>
      </c>
      <c r="F60" s="12" t="s">
        <v>87</v>
      </c>
      <c r="G60" s="12" t="s">
        <v>4</v>
      </c>
      <c r="H60" s="12" t="s">
        <v>467</v>
      </c>
      <c r="I60" s="12" t="s">
        <v>226</v>
      </c>
      <c r="J60" s="12" t="s">
        <v>227</v>
      </c>
      <c r="K60" s="12" t="s">
        <v>52</v>
      </c>
      <c r="L60" s="12" t="s">
        <v>137</v>
      </c>
      <c r="M60" s="76" t="s">
        <v>74</v>
      </c>
      <c r="N60" s="12" t="s">
        <v>137</v>
      </c>
      <c r="O60" s="12" t="s">
        <v>74</v>
      </c>
      <c r="P60" s="12" t="s">
        <v>137</v>
      </c>
      <c r="Q60" s="74">
        <v>3</v>
      </c>
      <c r="R60" s="12" t="s">
        <v>137</v>
      </c>
      <c r="S60" s="12" t="s">
        <v>220</v>
      </c>
      <c r="T60" s="12" t="s">
        <v>137</v>
      </c>
      <c r="U60" s="12" t="s">
        <v>220</v>
      </c>
      <c r="V60" s="12" t="s">
        <v>137</v>
      </c>
      <c r="W60" s="12" t="s">
        <v>220</v>
      </c>
      <c r="X60" s="12" t="s">
        <v>74</v>
      </c>
      <c r="Y60" s="12" t="s">
        <v>137</v>
      </c>
      <c r="Z60" s="12" t="s">
        <v>137</v>
      </c>
      <c r="AA60" s="12" t="s">
        <v>221</v>
      </c>
      <c r="AB60" s="12" t="s">
        <v>384</v>
      </c>
      <c r="AC60" s="72" t="s">
        <v>137</v>
      </c>
      <c r="AD60" s="12"/>
      <c r="AE60" s="12"/>
      <c r="AF60" s="12" t="s">
        <v>468</v>
      </c>
      <c r="AG60" s="12" t="s">
        <v>288</v>
      </c>
      <c r="AH60" s="12" t="s">
        <v>269</v>
      </c>
      <c r="AI60" s="12" t="s">
        <v>74</v>
      </c>
      <c r="AJ60" s="12" t="s">
        <v>74</v>
      </c>
      <c r="AK60" s="12" t="s">
        <v>74</v>
      </c>
      <c r="AL60" s="12" t="s">
        <v>74</v>
      </c>
      <c r="AM60" s="12" t="s">
        <v>74</v>
      </c>
      <c r="AN60" s="73"/>
      <c r="AO60" s="12" t="s">
        <v>277</v>
      </c>
      <c r="AP60" s="12" t="s">
        <v>248</v>
      </c>
      <c r="AQ60" s="12"/>
      <c r="AR60" s="12"/>
      <c r="AS60" s="12"/>
      <c r="AT60" s="12"/>
      <c r="AU60" s="12"/>
      <c r="AV60" s="1"/>
    </row>
    <row r="61" spans="1:48" ht="15.75" customHeight="1">
      <c r="A61" s="71">
        <v>2025293</v>
      </c>
      <c r="B61" s="72">
        <v>39</v>
      </c>
      <c r="C61" s="72"/>
      <c r="D61" s="12" t="s">
        <v>135</v>
      </c>
      <c r="E61" s="73" t="s">
        <v>224</v>
      </c>
      <c r="F61" s="73" t="s">
        <v>83</v>
      </c>
      <c r="G61" s="73" t="s">
        <v>4</v>
      </c>
      <c r="H61" s="73" t="s">
        <v>218</v>
      </c>
      <c r="I61" s="73" t="s">
        <v>470</v>
      </c>
      <c r="J61" s="12" t="s">
        <v>137</v>
      </c>
      <c r="K61" s="12" t="s">
        <v>54</v>
      </c>
      <c r="L61" s="12" t="s">
        <v>137</v>
      </c>
      <c r="M61" s="73" t="s">
        <v>74</v>
      </c>
      <c r="N61" s="73" t="s">
        <v>74</v>
      </c>
      <c r="O61" s="73" t="s">
        <v>74</v>
      </c>
      <c r="P61" s="73" t="s">
        <v>74</v>
      </c>
      <c r="Q61" s="80">
        <v>5</v>
      </c>
      <c r="R61" s="12" t="s">
        <v>137</v>
      </c>
      <c r="S61" s="73" t="s">
        <v>471</v>
      </c>
      <c r="T61" s="12" t="s">
        <v>74</v>
      </c>
      <c r="U61" s="12" t="s">
        <v>472</v>
      </c>
      <c r="V61" s="12" t="s">
        <v>137</v>
      </c>
      <c r="W61" s="12" t="s">
        <v>220</v>
      </c>
      <c r="X61" s="12" t="s">
        <v>137</v>
      </c>
      <c r="Y61" s="12" t="s">
        <v>74</v>
      </c>
      <c r="Z61" s="12" t="s">
        <v>137</v>
      </c>
      <c r="AA61" s="12" t="s">
        <v>221</v>
      </c>
      <c r="AB61" s="73" t="s">
        <v>384</v>
      </c>
      <c r="AC61" s="73" t="s">
        <v>137</v>
      </c>
      <c r="AD61" s="73"/>
      <c r="AE61" s="73"/>
      <c r="AF61" s="73" t="s">
        <v>296</v>
      </c>
      <c r="AG61" s="73" t="s">
        <v>473</v>
      </c>
      <c r="AH61" s="73" t="s">
        <v>474</v>
      </c>
      <c r="AI61" s="73" t="s">
        <v>74</v>
      </c>
      <c r="AJ61" s="73" t="s">
        <v>74</v>
      </c>
      <c r="AK61" s="73" t="s">
        <v>74</v>
      </c>
      <c r="AL61" s="73"/>
      <c r="AM61" s="73" t="s">
        <v>136</v>
      </c>
      <c r="AN61" s="73"/>
      <c r="AO61" s="73"/>
      <c r="AP61" s="73"/>
      <c r="AQ61" s="73"/>
      <c r="AR61" s="73"/>
      <c r="AS61" s="73"/>
      <c r="AT61" s="73"/>
      <c r="AU61" s="73"/>
      <c r="AV61" s="49"/>
    </row>
    <row r="62" spans="1:48" ht="15.75" customHeight="1">
      <c r="A62" s="71">
        <v>2025330</v>
      </c>
      <c r="B62" s="12"/>
      <c r="C62" s="12"/>
      <c r="D62" s="12" t="s">
        <v>135</v>
      </c>
      <c r="E62" s="12" t="s">
        <v>224</v>
      </c>
      <c r="F62" s="12" t="s">
        <v>117</v>
      </c>
      <c r="G62" s="72" t="s">
        <v>4</v>
      </c>
      <c r="H62" s="12"/>
      <c r="I62" s="12" t="s">
        <v>476</v>
      </c>
      <c r="J62" s="72"/>
      <c r="K62" s="72" t="s">
        <v>58</v>
      </c>
      <c r="L62" s="12" t="s">
        <v>137</v>
      </c>
      <c r="M62" s="12" t="s">
        <v>74</v>
      </c>
      <c r="N62" s="12" t="s">
        <v>74</v>
      </c>
      <c r="O62" s="12" t="s">
        <v>74</v>
      </c>
      <c r="P62" s="12" t="s">
        <v>74</v>
      </c>
      <c r="Q62" s="74">
        <v>4</v>
      </c>
      <c r="R62" s="12" t="s">
        <v>74</v>
      </c>
      <c r="S62" s="12"/>
      <c r="T62" s="12" t="s">
        <v>74</v>
      </c>
      <c r="U62" s="12" t="s">
        <v>477</v>
      </c>
      <c r="V62" s="12" t="s">
        <v>137</v>
      </c>
      <c r="W62" s="12" t="s">
        <v>220</v>
      </c>
      <c r="X62" s="12" t="s">
        <v>74</v>
      </c>
      <c r="Y62" s="12" t="s">
        <v>74</v>
      </c>
      <c r="Z62" s="12" t="s">
        <v>137</v>
      </c>
      <c r="AA62" s="12" t="s">
        <v>221</v>
      </c>
      <c r="AB62" s="12" t="s">
        <v>384</v>
      </c>
      <c r="AC62" s="12" t="s">
        <v>137</v>
      </c>
      <c r="AD62" s="12"/>
      <c r="AE62" s="12"/>
      <c r="AF62" s="12" t="s">
        <v>478</v>
      </c>
      <c r="AG62" s="12" t="s">
        <v>439</v>
      </c>
      <c r="AH62" s="12"/>
      <c r="AI62" s="12" t="s">
        <v>74</v>
      </c>
      <c r="AJ62" s="12" t="s">
        <v>74</v>
      </c>
      <c r="AK62" s="12" t="s">
        <v>74</v>
      </c>
      <c r="AL62" s="12" t="s">
        <v>74</v>
      </c>
      <c r="AM62" s="12" t="s">
        <v>74</v>
      </c>
      <c r="AN62" s="73"/>
      <c r="AO62" s="74" t="s">
        <v>479</v>
      </c>
      <c r="AP62" s="12" t="s">
        <v>248</v>
      </c>
      <c r="AQ62" s="12"/>
      <c r="AR62" s="12"/>
      <c r="AS62" s="12"/>
      <c r="AT62" s="12"/>
      <c r="AU62" s="12"/>
      <c r="AV62" s="1"/>
    </row>
    <row r="63" spans="1:48" ht="15.75" customHeight="1">
      <c r="A63" s="71">
        <v>2025256</v>
      </c>
      <c r="B63" s="92">
        <v>41</v>
      </c>
      <c r="C63" s="12"/>
      <c r="D63" s="12" t="s">
        <v>135</v>
      </c>
      <c r="E63" s="12" t="s">
        <v>224</v>
      </c>
      <c r="F63" s="74" t="s">
        <v>101</v>
      </c>
      <c r="G63" s="12" t="s">
        <v>4</v>
      </c>
      <c r="H63" s="12" t="s">
        <v>323</v>
      </c>
      <c r="I63" s="12" t="s">
        <v>333</v>
      </c>
      <c r="J63" s="12" t="s">
        <v>74</v>
      </c>
      <c r="K63" s="12" t="s">
        <v>54</v>
      </c>
      <c r="L63" s="12" t="s">
        <v>137</v>
      </c>
      <c r="M63" s="12" t="s">
        <v>74</v>
      </c>
      <c r="N63" s="12" t="s">
        <v>137</v>
      </c>
      <c r="O63" s="12" t="s">
        <v>137</v>
      </c>
      <c r="P63" s="12" t="s">
        <v>137</v>
      </c>
      <c r="Q63" s="74">
        <v>5</v>
      </c>
      <c r="R63" s="12" t="s">
        <v>137</v>
      </c>
      <c r="S63" s="12" t="s">
        <v>220</v>
      </c>
      <c r="T63" s="12" t="s">
        <v>137</v>
      </c>
      <c r="U63" s="12" t="s">
        <v>220</v>
      </c>
      <c r="V63" s="12" t="s">
        <v>137</v>
      </c>
      <c r="W63" s="12" t="s">
        <v>220</v>
      </c>
      <c r="X63" s="12" t="s">
        <v>74</v>
      </c>
      <c r="Y63" s="12" t="s">
        <v>137</v>
      </c>
      <c r="Z63" s="12" t="s">
        <v>137</v>
      </c>
      <c r="AA63" s="12" t="s">
        <v>221</v>
      </c>
      <c r="AB63" s="12" t="s">
        <v>384</v>
      </c>
      <c r="AC63" s="12" t="s">
        <v>137</v>
      </c>
      <c r="AD63" s="12"/>
      <c r="AE63" s="12"/>
      <c r="AF63" s="12" t="s">
        <v>481</v>
      </c>
      <c r="AG63" s="12" t="s">
        <v>233</v>
      </c>
      <c r="AH63" s="12"/>
      <c r="AI63" s="12" t="s">
        <v>74</v>
      </c>
      <c r="AJ63" s="12" t="s">
        <v>74</v>
      </c>
      <c r="AK63" s="12" t="s">
        <v>74</v>
      </c>
      <c r="AL63" s="12" t="s">
        <v>74</v>
      </c>
      <c r="AM63" s="12" t="s">
        <v>74</v>
      </c>
      <c r="AN63" s="73"/>
      <c r="AO63" s="74" t="s">
        <v>482</v>
      </c>
      <c r="AP63" s="12" t="s">
        <v>241</v>
      </c>
      <c r="AQ63" s="12"/>
      <c r="AR63" s="12"/>
      <c r="AS63" s="12"/>
      <c r="AT63" s="12"/>
      <c r="AU63" s="12"/>
      <c r="AV63" s="1"/>
    </row>
    <row r="64" spans="1:48" ht="15.75" customHeight="1">
      <c r="A64" s="71">
        <v>2025082</v>
      </c>
      <c r="B64" s="12">
        <v>39</v>
      </c>
      <c r="C64" s="12"/>
      <c r="D64" s="12" t="s">
        <v>135</v>
      </c>
      <c r="E64" s="1" t="s">
        <v>224</v>
      </c>
      <c r="F64" s="12" t="s">
        <v>97</v>
      </c>
      <c r="G64" s="12" t="s">
        <v>4</v>
      </c>
      <c r="H64" s="12" t="s">
        <v>225</v>
      </c>
      <c r="I64" s="12" t="s">
        <v>236</v>
      </c>
      <c r="J64" s="12" t="s">
        <v>137</v>
      </c>
      <c r="K64" s="12" t="s">
        <v>56</v>
      </c>
      <c r="L64" s="12" t="s">
        <v>74</v>
      </c>
      <c r="M64" s="12" t="s">
        <v>74</v>
      </c>
      <c r="N64" s="12" t="s">
        <v>74</v>
      </c>
      <c r="O64" s="12" t="s">
        <v>137</v>
      </c>
      <c r="P64" s="12" t="s">
        <v>137</v>
      </c>
      <c r="Q64" s="78">
        <v>5</v>
      </c>
      <c r="R64" s="12" t="s">
        <v>137</v>
      </c>
      <c r="S64" s="12" t="str">
        <f>IF(R64="YES",YES,"Not Working")</f>
        <v>Not Working</v>
      </c>
      <c r="T64" s="12" t="s">
        <v>74</v>
      </c>
      <c r="U64" s="12" t="s">
        <v>484</v>
      </c>
      <c r="V64" s="12" t="s">
        <v>137</v>
      </c>
      <c r="W64" s="12" t="s">
        <v>220</v>
      </c>
      <c r="X64" s="12" t="s">
        <v>137</v>
      </c>
      <c r="Y64" s="12" t="s">
        <v>74</v>
      </c>
      <c r="Z64" s="12" t="s">
        <v>137</v>
      </c>
      <c r="AA64" s="12" t="s">
        <v>221</v>
      </c>
      <c r="AB64" s="12" t="s">
        <v>384</v>
      </c>
      <c r="AC64" s="12" t="s">
        <v>137</v>
      </c>
      <c r="AD64" s="12"/>
      <c r="AE64" s="12"/>
      <c r="AF64" s="12" t="s">
        <v>485</v>
      </c>
      <c r="AG64" s="12" t="s">
        <v>486</v>
      </c>
      <c r="AH64" s="12" t="s">
        <v>233</v>
      </c>
      <c r="AI64" s="12" t="s">
        <v>74</v>
      </c>
      <c r="AJ64" s="12" t="s">
        <v>74</v>
      </c>
      <c r="AK64" s="12" t="s">
        <v>74</v>
      </c>
      <c r="AL64" s="12" t="s">
        <v>74</v>
      </c>
      <c r="AM64" s="12" t="s">
        <v>74</v>
      </c>
      <c r="AN64" s="73"/>
      <c r="AO64" s="12" t="s">
        <v>487</v>
      </c>
      <c r="AP64" s="12" t="s">
        <v>248</v>
      </c>
      <c r="AQ64" s="12"/>
      <c r="AR64" s="12"/>
      <c r="AS64" s="12"/>
      <c r="AT64" s="12"/>
      <c r="AU64" s="12"/>
      <c r="AV64" s="1"/>
    </row>
    <row r="65" spans="1:48" ht="15.75" customHeight="1">
      <c r="A65" s="71">
        <v>2025217</v>
      </c>
      <c r="B65" s="12">
        <v>38</v>
      </c>
      <c r="C65" s="12"/>
      <c r="D65" s="12" t="s">
        <v>135</v>
      </c>
      <c r="E65" s="12" t="s">
        <v>217</v>
      </c>
      <c r="F65" s="12" t="s">
        <v>116</v>
      </c>
      <c r="G65" s="12" t="s">
        <v>4</v>
      </c>
      <c r="H65" s="12" t="s">
        <v>467</v>
      </c>
      <c r="I65" s="12" t="s">
        <v>328</v>
      </c>
      <c r="J65" s="12" t="s">
        <v>227</v>
      </c>
      <c r="K65" s="72" t="s">
        <v>58</v>
      </c>
      <c r="L65" s="12" t="s">
        <v>137</v>
      </c>
      <c r="M65" s="1" t="s">
        <v>137</v>
      </c>
      <c r="N65" s="12" t="s">
        <v>74</v>
      </c>
      <c r="O65" s="12" t="s">
        <v>137</v>
      </c>
      <c r="P65" s="12" t="s">
        <v>137</v>
      </c>
      <c r="Q65" s="74">
        <v>2</v>
      </c>
      <c r="R65" s="12" t="s">
        <v>137</v>
      </c>
      <c r="S65" s="12" t="s">
        <v>471</v>
      </c>
      <c r="T65" s="12" t="s">
        <v>74</v>
      </c>
      <c r="U65" s="12" t="s">
        <v>477</v>
      </c>
      <c r="V65" s="12" t="s">
        <v>74</v>
      </c>
      <c r="W65" s="12" t="s">
        <v>243</v>
      </c>
      <c r="X65" s="12" t="s">
        <v>137</v>
      </c>
      <c r="Y65" s="12" t="s">
        <v>74</v>
      </c>
      <c r="Z65" s="12" t="s">
        <v>137</v>
      </c>
      <c r="AA65" s="12" t="s">
        <v>221</v>
      </c>
      <c r="AB65" s="12" t="s">
        <v>384</v>
      </c>
      <c r="AC65" s="72" t="s">
        <v>137</v>
      </c>
      <c r="AD65" s="72"/>
      <c r="AE65" s="12"/>
      <c r="AF65" s="12" t="s">
        <v>287</v>
      </c>
      <c r="AG65" s="12"/>
      <c r="AH65" s="12"/>
      <c r="AI65" s="12" t="s">
        <v>74</v>
      </c>
      <c r="AJ65" s="12" t="s">
        <v>74</v>
      </c>
      <c r="AK65" s="12" t="s">
        <v>74</v>
      </c>
      <c r="AL65" s="12" t="s">
        <v>74</v>
      </c>
      <c r="AM65" s="12" t="s">
        <v>74</v>
      </c>
      <c r="AN65" s="73"/>
      <c r="AO65" s="74" t="s">
        <v>489</v>
      </c>
      <c r="AP65" s="12" t="s">
        <v>248</v>
      </c>
      <c r="AQ65" s="12"/>
      <c r="AR65" s="12"/>
      <c r="AS65" s="12"/>
      <c r="AT65" s="76"/>
      <c r="AU65" s="76"/>
      <c r="AV65" s="1"/>
    </row>
    <row r="66" spans="1:48" ht="14.4">
      <c r="A66" s="71">
        <v>2025106</v>
      </c>
      <c r="B66" s="12">
        <v>37</v>
      </c>
      <c r="C66" s="12"/>
      <c r="D66" s="12" t="s">
        <v>135</v>
      </c>
      <c r="E66" s="12" t="s">
        <v>224</v>
      </c>
      <c r="F66" s="74" t="s">
        <v>97</v>
      </c>
      <c r="G66" s="12" t="s">
        <v>4</v>
      </c>
      <c r="H66" s="12" t="s">
        <v>321</v>
      </c>
      <c r="I66" s="12" t="s">
        <v>236</v>
      </c>
      <c r="J66" s="12" t="s">
        <v>137</v>
      </c>
      <c r="K66" s="12" t="s">
        <v>56</v>
      </c>
      <c r="L66" s="12" t="s">
        <v>137</v>
      </c>
      <c r="M66" s="12" t="s">
        <v>74</v>
      </c>
      <c r="N66" s="12" t="s">
        <v>137</v>
      </c>
      <c r="O66" s="12" t="s">
        <v>74</v>
      </c>
      <c r="P66" s="12" t="s">
        <v>137</v>
      </c>
      <c r="Q66" s="74">
        <v>5</v>
      </c>
      <c r="R66" s="12" t="s">
        <v>137</v>
      </c>
      <c r="S66" s="12" t="s">
        <v>220</v>
      </c>
      <c r="T66" s="12" t="s">
        <v>137</v>
      </c>
      <c r="U66" s="12" t="s">
        <v>220</v>
      </c>
      <c r="V66" s="12" t="s">
        <v>137</v>
      </c>
      <c r="W66" s="12" t="s">
        <v>220</v>
      </c>
      <c r="X66" s="12" t="s">
        <v>74</v>
      </c>
      <c r="Y66" s="12" t="s">
        <v>137</v>
      </c>
      <c r="Z66" s="12" t="s">
        <v>74</v>
      </c>
      <c r="AA66" s="12" t="s">
        <v>244</v>
      </c>
      <c r="AB66" s="12" t="s">
        <v>384</v>
      </c>
      <c r="AC66" s="72" t="s">
        <v>137</v>
      </c>
      <c r="AD66" s="12"/>
      <c r="AE66" s="12"/>
      <c r="AF66" s="12" t="s">
        <v>269</v>
      </c>
      <c r="AG66" s="12" t="s">
        <v>491</v>
      </c>
      <c r="AH66" s="12" t="s">
        <v>268</v>
      </c>
      <c r="AI66" s="12" t="s">
        <v>74</v>
      </c>
      <c r="AJ66" s="12" t="s">
        <v>74</v>
      </c>
      <c r="AK66" s="12" t="s">
        <v>74</v>
      </c>
      <c r="AL66" s="12" t="s">
        <v>74</v>
      </c>
      <c r="AM66" s="73" t="s">
        <v>136</v>
      </c>
      <c r="AN66" s="73"/>
      <c r="AO66" s="12"/>
      <c r="AP66" s="12"/>
      <c r="AQ66" s="12"/>
      <c r="AR66" s="12"/>
      <c r="AS66" s="12"/>
      <c r="AT66" s="76"/>
      <c r="AU66" s="76"/>
      <c r="AV66" s="1"/>
    </row>
    <row r="67" spans="1:48" ht="15.75" customHeight="1">
      <c r="A67" s="71">
        <v>2025240</v>
      </c>
      <c r="B67" s="12">
        <v>39</v>
      </c>
      <c r="C67" s="12"/>
      <c r="D67" s="12" t="s">
        <v>135</v>
      </c>
      <c r="E67" s="12" t="s">
        <v>224</v>
      </c>
      <c r="F67" s="74" t="s">
        <v>101</v>
      </c>
      <c r="G67" s="12" t="s">
        <v>4</v>
      </c>
      <c r="H67" s="12" t="s">
        <v>427</v>
      </c>
      <c r="I67" s="12" t="s">
        <v>333</v>
      </c>
      <c r="J67" s="12" t="s">
        <v>74</v>
      </c>
      <c r="K67" s="12" t="s">
        <v>54</v>
      </c>
      <c r="L67" s="12" t="s">
        <v>137</v>
      </c>
      <c r="M67" s="12" t="s">
        <v>74</v>
      </c>
      <c r="N67" s="12" t="s">
        <v>74</v>
      </c>
      <c r="O67" s="12" t="s">
        <v>74</v>
      </c>
      <c r="P67" s="12" t="s">
        <v>74</v>
      </c>
      <c r="Q67" s="74">
        <v>7</v>
      </c>
      <c r="R67" s="12" t="s">
        <v>74</v>
      </c>
      <c r="S67" s="12" t="s">
        <v>493</v>
      </c>
      <c r="T67" s="12" t="s">
        <v>137</v>
      </c>
      <c r="U67" s="12" t="s">
        <v>220</v>
      </c>
      <c r="V67" s="12" t="s">
        <v>137</v>
      </c>
      <c r="W67" s="12" t="s">
        <v>220</v>
      </c>
      <c r="X67" s="12" t="s">
        <v>74</v>
      </c>
      <c r="Y67" s="12" t="s">
        <v>74</v>
      </c>
      <c r="Z67" s="12" t="s">
        <v>137</v>
      </c>
      <c r="AA67" s="12" t="s">
        <v>221</v>
      </c>
      <c r="AB67" s="12" t="s">
        <v>384</v>
      </c>
      <c r="AC67" s="12" t="s">
        <v>137</v>
      </c>
      <c r="AD67" s="12"/>
      <c r="AE67" s="12"/>
      <c r="AF67" s="12" t="s">
        <v>245</v>
      </c>
      <c r="AG67" s="12" t="s">
        <v>252</v>
      </c>
      <c r="AH67" s="12" t="s">
        <v>276</v>
      </c>
      <c r="AI67" s="12" t="s">
        <v>74</v>
      </c>
      <c r="AJ67" s="12" t="s">
        <v>74</v>
      </c>
      <c r="AK67" s="12" t="s">
        <v>74</v>
      </c>
      <c r="AL67" s="12" t="s">
        <v>74</v>
      </c>
      <c r="AM67" s="12" t="s">
        <v>74</v>
      </c>
      <c r="AN67" s="73"/>
      <c r="AO67" s="74" t="s">
        <v>494</v>
      </c>
      <c r="AP67" s="12" t="s">
        <v>248</v>
      </c>
      <c r="AQ67" s="12"/>
      <c r="AR67" s="12"/>
      <c r="AS67" s="12"/>
      <c r="AT67" s="76"/>
      <c r="AU67" s="76"/>
      <c r="AV67" s="75"/>
    </row>
    <row r="68" spans="1:48" ht="15.75" customHeight="1">
      <c r="A68" s="71">
        <v>2025051</v>
      </c>
      <c r="B68" s="12">
        <v>45</v>
      </c>
      <c r="C68" s="12"/>
      <c r="D68" s="12" t="s">
        <v>135</v>
      </c>
      <c r="E68" s="12" t="s">
        <v>217</v>
      </c>
      <c r="F68" s="74" t="s">
        <v>97</v>
      </c>
      <c r="G68" s="12" t="s">
        <v>4</v>
      </c>
      <c r="H68" s="12" t="s">
        <v>235</v>
      </c>
      <c r="I68" s="76" t="s">
        <v>236</v>
      </c>
      <c r="J68" s="12" t="s">
        <v>227</v>
      </c>
      <c r="K68" s="12" t="s">
        <v>56</v>
      </c>
      <c r="L68" s="12" t="s">
        <v>74</v>
      </c>
      <c r="M68" s="12" t="s">
        <v>74</v>
      </c>
      <c r="N68" s="12" t="s">
        <v>137</v>
      </c>
      <c r="O68" s="12" t="s">
        <v>74</v>
      </c>
      <c r="P68" s="12" t="s">
        <v>137</v>
      </c>
      <c r="Q68" s="74">
        <v>4</v>
      </c>
      <c r="R68" s="12" t="s">
        <v>137</v>
      </c>
      <c r="S68" s="12" t="s">
        <v>220</v>
      </c>
      <c r="T68" s="12" t="s">
        <v>137</v>
      </c>
      <c r="U68" s="12" t="s">
        <v>220</v>
      </c>
      <c r="V68" s="12" t="s">
        <v>137</v>
      </c>
      <c r="W68" s="12" t="s">
        <v>220</v>
      </c>
      <c r="X68" s="12" t="s">
        <v>74</v>
      </c>
      <c r="Y68" s="12" t="s">
        <v>137</v>
      </c>
      <c r="Z68" s="12" t="s">
        <v>74</v>
      </c>
      <c r="AA68" s="12" t="s">
        <v>244</v>
      </c>
      <c r="AB68" s="12" t="s">
        <v>384</v>
      </c>
      <c r="AC68" s="72" t="s">
        <v>137</v>
      </c>
      <c r="AD68" s="12"/>
      <c r="AE68" s="12"/>
      <c r="AF68" s="12" t="s">
        <v>336</v>
      </c>
      <c r="AG68" s="12" t="s">
        <v>262</v>
      </c>
      <c r="AH68" s="12" t="s">
        <v>496</v>
      </c>
      <c r="AI68" s="12" t="s">
        <v>74</v>
      </c>
      <c r="AJ68" s="12" t="s">
        <v>74</v>
      </c>
      <c r="AK68" s="12" t="s">
        <v>74</v>
      </c>
      <c r="AL68" s="12" t="s">
        <v>74</v>
      </c>
      <c r="AM68" s="73" t="s">
        <v>136</v>
      </c>
      <c r="AN68" s="73"/>
      <c r="AO68" s="74"/>
      <c r="AP68" s="12"/>
      <c r="AQ68" s="12"/>
      <c r="AR68" s="12"/>
      <c r="AS68" s="12"/>
      <c r="AT68" s="76"/>
      <c r="AU68" s="76"/>
      <c r="AV68" s="1"/>
    </row>
    <row r="69" spans="1:48" ht="15.75" customHeight="1">
      <c r="A69" s="71">
        <v>2025328</v>
      </c>
      <c r="B69" s="12"/>
      <c r="C69" s="12"/>
      <c r="D69" s="12" t="s">
        <v>135</v>
      </c>
      <c r="E69" s="12" t="s">
        <v>224</v>
      </c>
      <c r="F69" s="12" t="s">
        <v>73</v>
      </c>
      <c r="G69" s="12" t="s">
        <v>4</v>
      </c>
      <c r="H69" s="12"/>
      <c r="I69" s="12" t="s">
        <v>303</v>
      </c>
      <c r="J69" s="12" t="s">
        <v>137</v>
      </c>
      <c r="K69" s="72" t="s">
        <v>58</v>
      </c>
      <c r="L69" s="12" t="s">
        <v>137</v>
      </c>
      <c r="M69" s="12" t="s">
        <v>74</v>
      </c>
      <c r="N69" s="12"/>
      <c r="O69" s="12" t="s">
        <v>137</v>
      </c>
      <c r="P69" s="12"/>
      <c r="Q69" s="74">
        <v>3</v>
      </c>
      <c r="R69" s="12" t="s">
        <v>74</v>
      </c>
      <c r="S69" s="12"/>
      <c r="T69" s="12"/>
      <c r="U69" s="12"/>
      <c r="V69" s="12" t="s">
        <v>74</v>
      </c>
      <c r="W69" s="12" t="s">
        <v>243</v>
      </c>
      <c r="X69" s="12" t="s">
        <v>74</v>
      </c>
      <c r="Y69" s="12" t="s">
        <v>137</v>
      </c>
      <c r="Z69" s="12" t="s">
        <v>74</v>
      </c>
      <c r="AA69" s="12" t="s">
        <v>244</v>
      </c>
      <c r="AB69" s="12" t="s">
        <v>384</v>
      </c>
      <c r="AC69" s="12" t="s">
        <v>137</v>
      </c>
      <c r="AD69" s="12"/>
      <c r="AE69" s="12"/>
      <c r="AF69" s="12" t="s">
        <v>498</v>
      </c>
      <c r="AG69" s="12" t="s">
        <v>499</v>
      </c>
      <c r="AH69" s="12" t="s">
        <v>270</v>
      </c>
      <c r="AI69" s="12" t="s">
        <v>74</v>
      </c>
      <c r="AJ69" s="12" t="s">
        <v>74</v>
      </c>
      <c r="AK69" s="12" t="s">
        <v>137</v>
      </c>
      <c r="AL69" s="12" t="s">
        <v>137</v>
      </c>
      <c r="AM69" s="12" t="s">
        <v>137</v>
      </c>
      <c r="AN69" s="76" t="s">
        <v>390</v>
      </c>
      <c r="AO69" s="12"/>
      <c r="AP69" s="12"/>
      <c r="AQ69" s="12"/>
      <c r="AR69" s="12"/>
      <c r="AS69" s="12"/>
      <c r="AT69" s="12"/>
      <c r="AU69" s="12"/>
      <c r="AV69" s="1"/>
    </row>
    <row r="70" spans="1:48" ht="15.75" customHeight="1">
      <c r="A70" s="71">
        <v>2025070</v>
      </c>
      <c r="B70" s="12">
        <v>35</v>
      </c>
      <c r="C70" s="12"/>
      <c r="D70" s="12" t="s">
        <v>135</v>
      </c>
      <c r="E70" s="12" t="s">
        <v>217</v>
      </c>
      <c r="F70" s="12" t="s">
        <v>87</v>
      </c>
      <c r="G70" s="12" t="s">
        <v>4</v>
      </c>
      <c r="H70" s="12" t="s">
        <v>225</v>
      </c>
      <c r="I70" s="12" t="s">
        <v>226</v>
      </c>
      <c r="J70" s="12" t="s">
        <v>227</v>
      </c>
      <c r="K70" s="12" t="s">
        <v>52</v>
      </c>
      <c r="L70" s="12" t="s">
        <v>137</v>
      </c>
      <c r="M70" s="12" t="s">
        <v>74</v>
      </c>
      <c r="N70" s="12" t="s">
        <v>74</v>
      </c>
      <c r="O70" s="12" t="s">
        <v>137</v>
      </c>
      <c r="P70" s="12" t="s">
        <v>137</v>
      </c>
      <c r="Q70" s="74">
        <v>8</v>
      </c>
      <c r="R70" s="12" t="s">
        <v>137</v>
      </c>
      <c r="S70" s="12" t="str">
        <f>IF(R70="YES",YES,"Not Working")</f>
        <v>Not Working</v>
      </c>
      <c r="T70" s="12" t="s">
        <v>74</v>
      </c>
      <c r="U70" s="12" t="s">
        <v>501</v>
      </c>
      <c r="V70" s="12" t="s">
        <v>137</v>
      </c>
      <c r="W70" s="12" t="s">
        <v>220</v>
      </c>
      <c r="X70" s="12" t="s">
        <v>137</v>
      </c>
      <c r="Y70" s="12" t="s">
        <v>74</v>
      </c>
      <c r="Z70" s="12" t="s">
        <v>74</v>
      </c>
      <c r="AA70" s="12" t="s">
        <v>244</v>
      </c>
      <c r="AB70" s="12" t="s">
        <v>384</v>
      </c>
      <c r="AC70" s="72" t="s">
        <v>137</v>
      </c>
      <c r="AD70" s="12"/>
      <c r="AE70" s="12"/>
      <c r="AF70" s="12" t="s">
        <v>232</v>
      </c>
      <c r="AG70" s="12"/>
      <c r="AH70" s="12"/>
      <c r="AI70" s="12" t="s">
        <v>74</v>
      </c>
      <c r="AJ70" s="12" t="s">
        <v>74</v>
      </c>
      <c r="AK70" s="12" t="s">
        <v>74</v>
      </c>
      <c r="AL70" s="12" t="s">
        <v>74</v>
      </c>
      <c r="AM70" s="12" t="s">
        <v>74</v>
      </c>
      <c r="AN70" s="73"/>
      <c r="AO70" s="12" t="s">
        <v>502</v>
      </c>
      <c r="AP70" s="12" t="s">
        <v>290</v>
      </c>
      <c r="AQ70" s="12"/>
      <c r="AR70" s="12"/>
      <c r="AS70" s="12"/>
      <c r="AT70" s="12"/>
      <c r="AU70" s="12"/>
      <c r="AV70" s="1"/>
    </row>
    <row r="71" spans="1:48" ht="15.75" customHeight="1">
      <c r="A71" s="71">
        <v>2025239</v>
      </c>
      <c r="B71" s="12">
        <v>38</v>
      </c>
      <c r="C71" s="12"/>
      <c r="D71" s="12" t="s">
        <v>135</v>
      </c>
      <c r="E71" s="12" t="s">
        <v>217</v>
      </c>
      <c r="F71" s="74" t="s">
        <v>101</v>
      </c>
      <c r="G71" s="12" t="s">
        <v>4</v>
      </c>
      <c r="H71" s="12" t="s">
        <v>427</v>
      </c>
      <c r="I71" s="12" t="s">
        <v>333</v>
      </c>
      <c r="J71" s="12" t="s">
        <v>74</v>
      </c>
      <c r="K71" s="12" t="s">
        <v>54</v>
      </c>
      <c r="L71" s="12" t="s">
        <v>137</v>
      </c>
      <c r="M71" s="12" t="s">
        <v>74</v>
      </c>
      <c r="N71" s="12" t="s">
        <v>137</v>
      </c>
      <c r="O71" s="12" t="s">
        <v>137</v>
      </c>
      <c r="P71" s="12" t="s">
        <v>137</v>
      </c>
      <c r="Q71" s="74">
        <v>6</v>
      </c>
      <c r="R71" s="12" t="s">
        <v>137</v>
      </c>
      <c r="S71" s="12" t="s">
        <v>220</v>
      </c>
      <c r="T71" s="12" t="s">
        <v>137</v>
      </c>
      <c r="U71" s="12" t="s">
        <v>220</v>
      </c>
      <c r="V71" s="12" t="s">
        <v>74</v>
      </c>
      <c r="W71" s="12" t="s">
        <v>504</v>
      </c>
      <c r="X71" s="12" t="s">
        <v>74</v>
      </c>
      <c r="Y71" s="12" t="s">
        <v>137</v>
      </c>
      <c r="Z71" s="12" t="s">
        <v>74</v>
      </c>
      <c r="AA71" s="12" t="s">
        <v>244</v>
      </c>
      <c r="AB71" s="12" t="s">
        <v>384</v>
      </c>
      <c r="AC71" s="12" t="s">
        <v>137</v>
      </c>
      <c r="AD71" s="12"/>
      <c r="AE71" s="12"/>
      <c r="AF71" s="12" t="s">
        <v>252</v>
      </c>
      <c r="AG71" s="12" t="s">
        <v>245</v>
      </c>
      <c r="AH71" s="12"/>
      <c r="AI71" s="12" t="s">
        <v>74</v>
      </c>
      <c r="AJ71" s="12" t="s">
        <v>74</v>
      </c>
      <c r="AK71" s="12" t="s">
        <v>74</v>
      </c>
      <c r="AL71" s="12" t="s">
        <v>74</v>
      </c>
      <c r="AM71" s="12" t="s">
        <v>74</v>
      </c>
      <c r="AN71" s="73"/>
      <c r="AO71" s="74" t="s">
        <v>505</v>
      </c>
      <c r="AP71" s="12" t="s">
        <v>248</v>
      </c>
      <c r="AQ71" s="12"/>
      <c r="AR71" s="12"/>
      <c r="AS71" s="12"/>
      <c r="AT71" s="76"/>
      <c r="AU71" s="76"/>
      <c r="AV71" s="1"/>
    </row>
    <row r="72" spans="1:48" ht="15.75" customHeight="1">
      <c r="A72" s="71">
        <v>2025282</v>
      </c>
      <c r="B72" s="72">
        <v>38</v>
      </c>
      <c r="C72" s="72"/>
      <c r="D72" s="12" t="s">
        <v>135</v>
      </c>
      <c r="E72" s="73" t="s">
        <v>217</v>
      </c>
      <c r="F72" s="73" t="s">
        <v>121</v>
      </c>
      <c r="G72" s="73" t="s">
        <v>50</v>
      </c>
      <c r="H72" s="73" t="s">
        <v>225</v>
      </c>
      <c r="I72" s="73" t="s">
        <v>279</v>
      </c>
      <c r="J72" s="73" t="s">
        <v>74</v>
      </c>
      <c r="K72" s="73" t="s">
        <v>54</v>
      </c>
      <c r="L72" s="12" t="s">
        <v>137</v>
      </c>
      <c r="M72" s="73" t="s">
        <v>74</v>
      </c>
      <c r="N72" s="73" t="s">
        <v>74</v>
      </c>
      <c r="O72" s="73" t="s">
        <v>137</v>
      </c>
      <c r="P72" s="73" t="s">
        <v>137</v>
      </c>
      <c r="Q72" s="80">
        <v>2</v>
      </c>
      <c r="R72" s="12" t="s">
        <v>137</v>
      </c>
      <c r="S72" s="12" t="s">
        <v>220</v>
      </c>
      <c r="T72" s="12" t="s">
        <v>137</v>
      </c>
      <c r="U72" s="12" t="s">
        <v>220</v>
      </c>
      <c r="V72" s="12" t="s">
        <v>137</v>
      </c>
      <c r="W72" s="12" t="s">
        <v>220</v>
      </c>
      <c r="X72" s="12" t="s">
        <v>74</v>
      </c>
      <c r="Y72" s="12" t="s">
        <v>137</v>
      </c>
      <c r="Z72" s="12" t="s">
        <v>74</v>
      </c>
      <c r="AA72" s="12" t="s">
        <v>244</v>
      </c>
      <c r="AB72" s="12" t="s">
        <v>384</v>
      </c>
      <c r="AC72" s="72" t="s">
        <v>137</v>
      </c>
      <c r="AD72" s="73"/>
      <c r="AE72" s="73"/>
      <c r="AF72" s="73" t="s">
        <v>233</v>
      </c>
      <c r="AG72" s="73" t="s">
        <v>481</v>
      </c>
      <c r="AH72" s="73" t="s">
        <v>507</v>
      </c>
      <c r="AI72" s="12" t="s">
        <v>74</v>
      </c>
      <c r="AJ72" s="73" t="s">
        <v>74</v>
      </c>
      <c r="AK72" s="73" t="s">
        <v>74</v>
      </c>
      <c r="AL72" s="73" t="s">
        <v>74</v>
      </c>
      <c r="AM72" s="12" t="s">
        <v>74</v>
      </c>
      <c r="AN72" s="73"/>
      <c r="AO72" s="74" t="s">
        <v>508</v>
      </c>
      <c r="AP72" s="73" t="s">
        <v>241</v>
      </c>
      <c r="AQ72" s="73"/>
      <c r="AR72" s="73"/>
      <c r="AS72" s="73"/>
      <c r="AT72" s="73"/>
      <c r="AU72" s="73"/>
      <c r="AV72" s="75"/>
    </row>
    <row r="73" spans="1:48" ht="15.75" customHeight="1">
      <c r="A73" s="71">
        <v>2025235</v>
      </c>
      <c r="B73" s="12">
        <v>37</v>
      </c>
      <c r="C73" s="12"/>
      <c r="D73" s="12" t="s">
        <v>135</v>
      </c>
      <c r="E73" s="12" t="s">
        <v>224</v>
      </c>
      <c r="F73" s="74" t="s">
        <v>112</v>
      </c>
      <c r="G73" s="12" t="s">
        <v>4</v>
      </c>
      <c r="H73" s="12" t="s">
        <v>451</v>
      </c>
      <c r="I73" s="12" t="s">
        <v>388</v>
      </c>
      <c r="J73" s="12" t="s">
        <v>227</v>
      </c>
      <c r="K73" s="12" t="s">
        <v>52</v>
      </c>
      <c r="L73" s="12" t="s">
        <v>137</v>
      </c>
      <c r="M73" s="12" t="s">
        <v>74</v>
      </c>
      <c r="N73" s="12" t="s">
        <v>74</v>
      </c>
      <c r="O73" s="12" t="s">
        <v>137</v>
      </c>
      <c r="P73" s="12" t="s">
        <v>74</v>
      </c>
      <c r="Q73" s="74">
        <v>3</v>
      </c>
      <c r="R73" s="12" t="s">
        <v>74</v>
      </c>
      <c r="S73" s="12" t="s">
        <v>510</v>
      </c>
      <c r="T73" s="12" t="s">
        <v>74</v>
      </c>
      <c r="U73" s="12" t="s">
        <v>511</v>
      </c>
      <c r="V73" s="12" t="s">
        <v>137</v>
      </c>
      <c r="W73" s="12" t="s">
        <v>220</v>
      </c>
      <c r="X73" s="12" t="s">
        <v>74</v>
      </c>
      <c r="Y73" s="12" t="s">
        <v>74</v>
      </c>
      <c r="Z73" s="12" t="s">
        <v>137</v>
      </c>
      <c r="AA73" s="12" t="s">
        <v>251</v>
      </c>
      <c r="AB73" s="12" t="s">
        <v>384</v>
      </c>
      <c r="AC73" s="72" t="s">
        <v>137</v>
      </c>
      <c r="AD73" s="72"/>
      <c r="AE73" s="12"/>
      <c r="AF73" s="12" t="s">
        <v>512</v>
      </c>
      <c r="AG73" s="12" t="s">
        <v>513</v>
      </c>
      <c r="AH73" s="12"/>
      <c r="AI73" s="12" t="s">
        <v>74</v>
      </c>
      <c r="AJ73" s="12" t="s">
        <v>74</v>
      </c>
      <c r="AK73" s="12" t="s">
        <v>74</v>
      </c>
      <c r="AL73" s="12" t="s">
        <v>74</v>
      </c>
      <c r="AM73" s="12" t="s">
        <v>74</v>
      </c>
      <c r="AN73" s="73"/>
      <c r="AO73" s="74" t="s">
        <v>514</v>
      </c>
      <c r="AP73" s="12" t="s">
        <v>248</v>
      </c>
      <c r="AQ73" s="12"/>
      <c r="AR73" s="12"/>
      <c r="AS73" s="12"/>
      <c r="AT73" s="76"/>
      <c r="AU73" s="76"/>
      <c r="AV73" s="1"/>
    </row>
    <row r="74" spans="1:48" ht="15.75" customHeight="1">
      <c r="A74" s="71">
        <v>2025092</v>
      </c>
      <c r="B74" s="92">
        <v>40</v>
      </c>
      <c r="C74" s="12"/>
      <c r="D74" s="12" t="s">
        <v>135</v>
      </c>
      <c r="E74" s="12" t="s">
        <v>217</v>
      </c>
      <c r="F74" s="12" t="s">
        <v>97</v>
      </c>
      <c r="G74" s="12" t="s">
        <v>4</v>
      </c>
      <c r="H74" s="12" t="s">
        <v>235</v>
      </c>
      <c r="I74" s="12" t="s">
        <v>236</v>
      </c>
      <c r="J74" s="12" t="s">
        <v>137</v>
      </c>
      <c r="K74" s="12" t="s">
        <v>56</v>
      </c>
      <c r="L74" s="12" t="s">
        <v>74</v>
      </c>
      <c r="M74" s="12" t="s">
        <v>74</v>
      </c>
      <c r="N74" s="12" t="s">
        <v>74</v>
      </c>
      <c r="O74" s="12" t="s">
        <v>74</v>
      </c>
      <c r="P74" s="12" t="s">
        <v>74</v>
      </c>
      <c r="Q74" s="74">
        <v>3</v>
      </c>
      <c r="R74" s="12" t="s">
        <v>137</v>
      </c>
      <c r="S74" s="12" t="str">
        <f>IF(R74="YES",YES,"Not Working")</f>
        <v>Not Working</v>
      </c>
      <c r="T74" s="12" t="s">
        <v>74</v>
      </c>
      <c r="U74" s="12" t="s">
        <v>243</v>
      </c>
      <c r="V74" s="12" t="s">
        <v>137</v>
      </c>
      <c r="W74" s="12" t="s">
        <v>220</v>
      </c>
      <c r="X74" s="12" t="s">
        <v>74</v>
      </c>
      <c r="Y74" s="12" t="s">
        <v>74</v>
      </c>
      <c r="Z74" s="12" t="s">
        <v>137</v>
      </c>
      <c r="AA74" s="12" t="s">
        <v>221</v>
      </c>
      <c r="AB74" s="12" t="s">
        <v>384</v>
      </c>
      <c r="AC74" s="12" t="s">
        <v>137</v>
      </c>
      <c r="AD74" s="12"/>
      <c r="AE74" s="12"/>
      <c r="AF74" s="12" t="s">
        <v>336</v>
      </c>
      <c r="AG74" s="12" t="s">
        <v>459</v>
      </c>
      <c r="AH74" s="12"/>
      <c r="AI74" s="12" t="s">
        <v>74</v>
      </c>
      <c r="AJ74" s="12" t="s">
        <v>74</v>
      </c>
      <c r="AK74" s="12" t="s">
        <v>74</v>
      </c>
      <c r="AL74" s="12" t="s">
        <v>74</v>
      </c>
      <c r="AM74" s="73" t="s">
        <v>136</v>
      </c>
      <c r="AN74" s="73"/>
      <c r="AO74" s="12"/>
      <c r="AP74" s="12"/>
      <c r="AQ74" s="93"/>
      <c r="AR74" s="12"/>
      <c r="AS74" s="12"/>
      <c r="AT74" s="12"/>
      <c r="AU74" s="12"/>
      <c r="AV74" s="87"/>
    </row>
    <row r="75" spans="1:48" ht="15.75" customHeight="1">
      <c r="A75" s="71">
        <v>2025291</v>
      </c>
      <c r="B75" s="72">
        <v>38</v>
      </c>
      <c r="C75" s="72"/>
      <c r="D75" s="12" t="s">
        <v>135</v>
      </c>
      <c r="E75" s="73" t="s">
        <v>224</v>
      </c>
      <c r="F75" s="73" t="s">
        <v>83</v>
      </c>
      <c r="G75" s="73" t="s">
        <v>4</v>
      </c>
      <c r="H75" s="73" t="s">
        <v>517</v>
      </c>
      <c r="I75" s="73" t="s">
        <v>470</v>
      </c>
      <c r="J75" s="12" t="s">
        <v>137</v>
      </c>
      <c r="K75" s="12" t="s">
        <v>54</v>
      </c>
      <c r="L75" s="12" t="s">
        <v>137</v>
      </c>
      <c r="M75" s="73" t="s">
        <v>74</v>
      </c>
      <c r="N75" s="73" t="s">
        <v>137</v>
      </c>
      <c r="O75" s="73" t="s">
        <v>74</v>
      </c>
      <c r="P75" s="73" t="s">
        <v>137</v>
      </c>
      <c r="Q75" s="80">
        <v>3</v>
      </c>
      <c r="R75" s="12" t="s">
        <v>137</v>
      </c>
      <c r="S75" s="12" t="s">
        <v>220</v>
      </c>
      <c r="T75" s="12" t="s">
        <v>137</v>
      </c>
      <c r="U75" s="12" t="s">
        <v>220</v>
      </c>
      <c r="V75" s="12" t="s">
        <v>137</v>
      </c>
      <c r="W75" s="12" t="s">
        <v>220</v>
      </c>
      <c r="X75" s="12" t="s">
        <v>74</v>
      </c>
      <c r="Y75" s="12" t="s">
        <v>137</v>
      </c>
      <c r="Z75" s="12" t="s">
        <v>137</v>
      </c>
      <c r="AA75" s="12" t="s">
        <v>221</v>
      </c>
      <c r="AB75" s="73" t="s">
        <v>384</v>
      </c>
      <c r="AC75" s="73" t="s">
        <v>137</v>
      </c>
      <c r="AD75" s="73"/>
      <c r="AE75" s="73"/>
      <c r="AF75" s="73" t="s">
        <v>296</v>
      </c>
      <c r="AG75" s="73" t="s">
        <v>518</v>
      </c>
      <c r="AH75" s="73"/>
      <c r="AI75" s="73" t="s">
        <v>74</v>
      </c>
      <c r="AJ75" s="73" t="s">
        <v>74</v>
      </c>
      <c r="AK75" s="73" t="s">
        <v>74</v>
      </c>
      <c r="AL75" s="73"/>
      <c r="AM75" s="73" t="s">
        <v>136</v>
      </c>
      <c r="AN75" s="73"/>
      <c r="AO75" s="73"/>
      <c r="AP75" s="73"/>
      <c r="AQ75" s="73"/>
      <c r="AR75" s="73"/>
      <c r="AS75" s="73"/>
      <c r="AT75" s="73"/>
      <c r="AU75" s="73"/>
      <c r="AV75" s="75"/>
    </row>
    <row r="76" spans="1:48" ht="15.75" customHeight="1">
      <c r="A76" s="71">
        <v>2025243</v>
      </c>
      <c r="B76" s="12">
        <v>37</v>
      </c>
      <c r="C76" s="12"/>
      <c r="D76" s="12" t="s">
        <v>135</v>
      </c>
      <c r="E76" s="12" t="s">
        <v>217</v>
      </c>
      <c r="F76" s="74" t="s">
        <v>101</v>
      </c>
      <c r="G76" s="12" t="s">
        <v>4</v>
      </c>
      <c r="H76" s="12" t="s">
        <v>427</v>
      </c>
      <c r="I76" s="12" t="s">
        <v>333</v>
      </c>
      <c r="J76" s="12" t="s">
        <v>74</v>
      </c>
      <c r="K76" s="12" t="s">
        <v>54</v>
      </c>
      <c r="L76" s="12" t="s">
        <v>137</v>
      </c>
      <c r="M76" s="12" t="s">
        <v>74</v>
      </c>
      <c r="N76" s="12" t="s">
        <v>74</v>
      </c>
      <c r="O76" s="12" t="s">
        <v>74</v>
      </c>
      <c r="P76" s="12" t="s">
        <v>137</v>
      </c>
      <c r="Q76" s="74">
        <v>5</v>
      </c>
      <c r="R76" s="12" t="s">
        <v>137</v>
      </c>
      <c r="S76" s="12" t="s">
        <v>220</v>
      </c>
      <c r="T76" s="12" t="s">
        <v>137</v>
      </c>
      <c r="U76" s="12" t="s">
        <v>220</v>
      </c>
      <c r="V76" s="12" t="s">
        <v>137</v>
      </c>
      <c r="W76" s="12" t="s">
        <v>220</v>
      </c>
      <c r="X76" s="12" t="s">
        <v>74</v>
      </c>
      <c r="Y76" s="12" t="s">
        <v>137</v>
      </c>
      <c r="Z76" s="12" t="s">
        <v>74</v>
      </c>
      <c r="AA76" s="12" t="s">
        <v>251</v>
      </c>
      <c r="AB76" s="12" t="s">
        <v>384</v>
      </c>
      <c r="AC76" s="12" t="s">
        <v>137</v>
      </c>
      <c r="AD76" s="12"/>
      <c r="AE76" s="12"/>
      <c r="AF76" s="12" t="s">
        <v>520</v>
      </c>
      <c r="AG76" s="12" t="s">
        <v>521</v>
      </c>
      <c r="AH76" s="12"/>
      <c r="AI76" s="12" t="s">
        <v>74</v>
      </c>
      <c r="AJ76" s="12" t="s">
        <v>74</v>
      </c>
      <c r="AK76" s="12" t="s">
        <v>74</v>
      </c>
      <c r="AL76" s="12" t="s">
        <v>74</v>
      </c>
      <c r="AM76" s="12" t="s">
        <v>74</v>
      </c>
      <c r="AN76" s="73"/>
      <c r="AO76" s="74" t="s">
        <v>522</v>
      </c>
      <c r="AP76" s="12" t="s">
        <v>248</v>
      </c>
      <c r="AQ76" s="12"/>
      <c r="AR76" s="12"/>
      <c r="AS76" s="12"/>
      <c r="AT76" s="76"/>
      <c r="AU76" s="76"/>
      <c r="AV76" s="1"/>
    </row>
    <row r="77" spans="1:48" ht="15.75" customHeight="1">
      <c r="A77" s="71">
        <v>2025326</v>
      </c>
      <c r="B77" s="12"/>
      <c r="C77" s="12"/>
      <c r="D77" s="12" t="s">
        <v>135</v>
      </c>
      <c r="E77" s="12" t="s">
        <v>224</v>
      </c>
      <c r="F77" s="12" t="s">
        <v>73</v>
      </c>
      <c r="G77" s="72" t="s">
        <v>4</v>
      </c>
      <c r="H77" s="12"/>
      <c r="I77" s="12" t="s">
        <v>303</v>
      </c>
      <c r="J77" s="12" t="s">
        <v>137</v>
      </c>
      <c r="K77" s="72" t="s">
        <v>58</v>
      </c>
      <c r="L77" s="12" t="s">
        <v>137</v>
      </c>
      <c r="M77" s="12" t="s">
        <v>137</v>
      </c>
      <c r="N77" s="12" t="s">
        <v>137</v>
      </c>
      <c r="O77" s="12" t="s">
        <v>74</v>
      </c>
      <c r="P77" s="12" t="s">
        <v>137</v>
      </c>
      <c r="Q77" s="74">
        <v>3</v>
      </c>
      <c r="R77" s="12" t="s">
        <v>137</v>
      </c>
      <c r="S77" s="12"/>
      <c r="T77" s="12" t="s">
        <v>137</v>
      </c>
      <c r="U77" s="12" t="s">
        <v>220</v>
      </c>
      <c r="V77" s="12" t="s">
        <v>74</v>
      </c>
      <c r="W77" s="12" t="s">
        <v>524</v>
      </c>
      <c r="X77" s="12" t="s">
        <v>137</v>
      </c>
      <c r="Y77" s="12" t="s">
        <v>137</v>
      </c>
      <c r="Z77" s="12" t="s">
        <v>74</v>
      </c>
      <c r="AA77" s="12" t="s">
        <v>244</v>
      </c>
      <c r="AB77" s="12" t="s">
        <v>384</v>
      </c>
      <c r="AC77" s="12" t="s">
        <v>137</v>
      </c>
      <c r="AD77" s="12"/>
      <c r="AE77" s="12"/>
      <c r="AF77" s="12" t="s">
        <v>352</v>
      </c>
      <c r="AG77" s="12" t="s">
        <v>525</v>
      </c>
      <c r="AH77" s="12" t="s">
        <v>512</v>
      </c>
      <c r="AI77" s="12" t="s">
        <v>74</v>
      </c>
      <c r="AJ77" s="12" t="s">
        <v>74</v>
      </c>
      <c r="AK77" s="12" t="s">
        <v>74</v>
      </c>
      <c r="AL77" s="12"/>
      <c r="AM77" s="73" t="s">
        <v>136</v>
      </c>
      <c r="AN77" s="73"/>
      <c r="AO77" s="12"/>
      <c r="AP77" s="12"/>
      <c r="AQ77" s="12"/>
      <c r="AR77" s="12"/>
      <c r="AS77" s="12"/>
      <c r="AT77" s="12"/>
      <c r="AU77" s="12"/>
      <c r="AV77" s="1"/>
    </row>
    <row r="78" spans="1:48" ht="15.75" customHeight="1">
      <c r="A78" s="71">
        <v>2025187</v>
      </c>
      <c r="B78" s="83">
        <v>37</v>
      </c>
      <c r="C78" s="12"/>
      <c r="D78" s="12" t="s">
        <v>135</v>
      </c>
      <c r="E78" s="12" t="s">
        <v>224</v>
      </c>
      <c r="F78" s="12" t="s">
        <v>110</v>
      </c>
      <c r="G78" s="12" t="s">
        <v>4</v>
      </c>
      <c r="H78" s="12" t="s">
        <v>309</v>
      </c>
      <c r="I78" s="12" t="s">
        <v>236</v>
      </c>
      <c r="J78" s="12" t="s">
        <v>227</v>
      </c>
      <c r="K78" s="12" t="s">
        <v>62</v>
      </c>
      <c r="L78" s="12" t="s">
        <v>137</v>
      </c>
      <c r="M78" s="12" t="s">
        <v>74</v>
      </c>
      <c r="N78" s="12" t="s">
        <v>137</v>
      </c>
      <c r="O78" s="12" t="s">
        <v>74</v>
      </c>
      <c r="P78" s="12" t="s">
        <v>137</v>
      </c>
      <c r="Q78" s="74">
        <v>3</v>
      </c>
      <c r="R78" s="12" t="s">
        <v>137</v>
      </c>
      <c r="S78" s="12" t="s">
        <v>220</v>
      </c>
      <c r="T78" s="12" t="s">
        <v>137</v>
      </c>
      <c r="U78" s="12" t="s">
        <v>220</v>
      </c>
      <c r="V78" s="12" t="s">
        <v>137</v>
      </c>
      <c r="W78" s="12" t="s">
        <v>220</v>
      </c>
      <c r="X78" s="12" t="s">
        <v>74</v>
      </c>
      <c r="Y78" s="12" t="s">
        <v>137</v>
      </c>
      <c r="Z78" s="12" t="s">
        <v>137</v>
      </c>
      <c r="AA78" s="12" t="s">
        <v>221</v>
      </c>
      <c r="AB78" s="12" t="s">
        <v>384</v>
      </c>
      <c r="AC78" s="72" t="s">
        <v>137</v>
      </c>
      <c r="AD78" s="12"/>
      <c r="AE78" s="12"/>
      <c r="AF78" s="12" t="s">
        <v>527</v>
      </c>
      <c r="AG78" s="12" t="s">
        <v>310</v>
      </c>
      <c r="AH78" s="12" t="s">
        <v>287</v>
      </c>
      <c r="AI78" s="12" t="s">
        <v>74</v>
      </c>
      <c r="AJ78" s="12" t="s">
        <v>74</v>
      </c>
      <c r="AK78" s="12" t="s">
        <v>74</v>
      </c>
      <c r="AL78" s="12" t="s">
        <v>74</v>
      </c>
      <c r="AM78" s="12" t="s">
        <v>74</v>
      </c>
      <c r="AN78" s="73"/>
      <c r="AO78" s="82" t="s">
        <v>528</v>
      </c>
      <c r="AP78" s="12" t="s">
        <v>248</v>
      </c>
      <c r="AQ78" s="12"/>
      <c r="AR78" s="12"/>
      <c r="AS78" s="12"/>
      <c r="AT78" s="12"/>
      <c r="AU78" s="12"/>
      <c r="AV78" s="75"/>
    </row>
    <row r="79" spans="1:48" ht="15.75" customHeight="1">
      <c r="A79" s="71">
        <v>2025232</v>
      </c>
      <c r="B79" s="12">
        <v>35</v>
      </c>
      <c r="C79" s="12"/>
      <c r="D79" s="12" t="s">
        <v>135</v>
      </c>
      <c r="E79" s="12" t="s">
        <v>217</v>
      </c>
      <c r="F79" s="74" t="s">
        <v>112</v>
      </c>
      <c r="G79" s="12" t="s">
        <v>4</v>
      </c>
      <c r="H79" s="12" t="s">
        <v>530</v>
      </c>
      <c r="I79" s="12" t="s">
        <v>388</v>
      </c>
      <c r="J79" s="12" t="s">
        <v>227</v>
      </c>
      <c r="K79" s="12" t="s">
        <v>52</v>
      </c>
      <c r="L79" s="12" t="s">
        <v>137</v>
      </c>
      <c r="M79" s="12" t="s">
        <v>74</v>
      </c>
      <c r="N79" s="12" t="s">
        <v>74</v>
      </c>
      <c r="O79" s="12" t="s">
        <v>74</v>
      </c>
      <c r="P79" s="12" t="s">
        <v>74</v>
      </c>
      <c r="Q79" s="74">
        <v>5</v>
      </c>
      <c r="R79" s="12" t="s">
        <v>74</v>
      </c>
      <c r="S79" s="12" t="s">
        <v>531</v>
      </c>
      <c r="T79" s="12" t="s">
        <v>137</v>
      </c>
      <c r="U79" s="12" t="s">
        <v>220</v>
      </c>
      <c r="V79" s="12" t="s">
        <v>74</v>
      </c>
      <c r="W79" s="12" t="s">
        <v>243</v>
      </c>
      <c r="X79" s="12" t="s">
        <v>74</v>
      </c>
      <c r="Y79" s="12" t="s">
        <v>137</v>
      </c>
      <c r="Z79" s="12" t="s">
        <v>137</v>
      </c>
      <c r="AA79" s="12" t="s">
        <v>221</v>
      </c>
      <c r="AB79" s="12" t="s">
        <v>384</v>
      </c>
      <c r="AC79" s="72" t="s">
        <v>137</v>
      </c>
      <c r="AD79" s="12"/>
      <c r="AE79" s="12"/>
      <c r="AF79" s="12" t="s">
        <v>301</v>
      </c>
      <c r="AG79" s="12" t="s">
        <v>532</v>
      </c>
      <c r="AH79" s="12" t="s">
        <v>287</v>
      </c>
      <c r="AI79" s="12" t="s">
        <v>74</v>
      </c>
      <c r="AJ79" s="12" t="s">
        <v>74</v>
      </c>
      <c r="AK79" s="12" t="s">
        <v>74</v>
      </c>
      <c r="AL79" s="12" t="s">
        <v>74</v>
      </c>
      <c r="AM79" s="12" t="s">
        <v>74</v>
      </c>
      <c r="AN79" s="73"/>
      <c r="AO79" s="74" t="s">
        <v>533</v>
      </c>
      <c r="AP79" s="12" t="s">
        <v>248</v>
      </c>
      <c r="AQ79" s="12"/>
      <c r="AR79" s="12"/>
      <c r="AS79" s="12"/>
      <c r="AT79" s="76"/>
      <c r="AU79" s="76"/>
      <c r="AV79" s="1"/>
    </row>
    <row r="80" spans="1:48" ht="15.75" customHeight="1">
      <c r="A80" s="71">
        <v>2025249</v>
      </c>
      <c r="B80" s="92">
        <v>39</v>
      </c>
      <c r="C80" s="12"/>
      <c r="D80" s="12" t="s">
        <v>135</v>
      </c>
      <c r="E80" s="12" t="s">
        <v>217</v>
      </c>
      <c r="F80" s="74" t="s">
        <v>101</v>
      </c>
      <c r="G80" s="12" t="s">
        <v>4</v>
      </c>
      <c r="H80" s="12" t="s">
        <v>323</v>
      </c>
      <c r="I80" s="12" t="s">
        <v>333</v>
      </c>
      <c r="J80" s="12" t="s">
        <v>74</v>
      </c>
      <c r="K80" s="12" t="s">
        <v>54</v>
      </c>
      <c r="L80" s="12" t="s">
        <v>137</v>
      </c>
      <c r="M80" s="12" t="s">
        <v>137</v>
      </c>
      <c r="N80" s="12" t="s">
        <v>137</v>
      </c>
      <c r="O80" s="12" t="s">
        <v>137</v>
      </c>
      <c r="P80" s="12" t="s">
        <v>137</v>
      </c>
      <c r="Q80" s="74">
        <v>4</v>
      </c>
      <c r="R80" s="12" t="s">
        <v>137</v>
      </c>
      <c r="S80" s="12" t="s">
        <v>220</v>
      </c>
      <c r="T80" s="12" t="s">
        <v>137</v>
      </c>
      <c r="U80" s="12" t="s">
        <v>220</v>
      </c>
      <c r="V80" s="12" t="s">
        <v>137</v>
      </c>
      <c r="W80" s="12" t="s">
        <v>220</v>
      </c>
      <c r="X80" s="12" t="s">
        <v>137</v>
      </c>
      <c r="Y80" s="12" t="s">
        <v>137</v>
      </c>
      <c r="Z80" s="12" t="s">
        <v>74</v>
      </c>
      <c r="AA80" s="12" t="s">
        <v>244</v>
      </c>
      <c r="AB80" s="12" t="s">
        <v>384</v>
      </c>
      <c r="AC80" s="12" t="s">
        <v>137</v>
      </c>
      <c r="AD80" s="12"/>
      <c r="AE80" s="12"/>
      <c r="AF80" s="12" t="s">
        <v>233</v>
      </c>
      <c r="AG80" s="12" t="s">
        <v>232</v>
      </c>
      <c r="AH80" s="12" t="s">
        <v>301</v>
      </c>
      <c r="AI80" s="12" t="s">
        <v>74</v>
      </c>
      <c r="AJ80" s="12" t="s">
        <v>74</v>
      </c>
      <c r="AK80" s="12" t="s">
        <v>74</v>
      </c>
      <c r="AL80" s="12" t="s">
        <v>74</v>
      </c>
      <c r="AM80" s="12" t="s">
        <v>74</v>
      </c>
      <c r="AN80" s="73"/>
      <c r="AO80" s="74" t="s">
        <v>535</v>
      </c>
      <c r="AP80" s="12" t="s">
        <v>241</v>
      </c>
      <c r="AQ80" s="12"/>
      <c r="AR80" s="12"/>
      <c r="AS80" s="12"/>
      <c r="AT80" s="12"/>
      <c r="AU80" s="12"/>
      <c r="AV80" s="1"/>
    </row>
    <row r="81" spans="1:48" ht="15.75" customHeight="1">
      <c r="A81" s="71">
        <v>2025318</v>
      </c>
      <c r="B81" s="72"/>
      <c r="C81" s="72"/>
      <c r="D81" s="12" t="s">
        <v>135</v>
      </c>
      <c r="E81" s="72" t="s">
        <v>217</v>
      </c>
      <c r="F81" s="72" t="s">
        <v>73</v>
      </c>
      <c r="G81" s="72" t="s">
        <v>4</v>
      </c>
      <c r="H81" s="72"/>
      <c r="I81" s="72" t="s">
        <v>303</v>
      </c>
      <c r="J81" s="12" t="s">
        <v>137</v>
      </c>
      <c r="K81" s="72" t="s">
        <v>58</v>
      </c>
      <c r="L81" s="12" t="s">
        <v>137</v>
      </c>
      <c r="M81" s="72" t="s">
        <v>74</v>
      </c>
      <c r="N81" s="72" t="s">
        <v>74</v>
      </c>
      <c r="O81" s="72" t="s">
        <v>74</v>
      </c>
      <c r="P81" s="72" t="s">
        <v>137</v>
      </c>
      <c r="Q81" s="77">
        <v>5</v>
      </c>
      <c r="R81" s="12" t="s">
        <v>74</v>
      </c>
      <c r="S81" s="72" t="s">
        <v>537</v>
      </c>
      <c r="T81" s="12" t="s">
        <v>137</v>
      </c>
      <c r="U81" s="12" t="s">
        <v>220</v>
      </c>
      <c r="V81" s="12" t="s">
        <v>137</v>
      </c>
      <c r="W81" s="12" t="s">
        <v>220</v>
      </c>
      <c r="X81" s="12" t="s">
        <v>74</v>
      </c>
      <c r="Y81" s="12" t="s">
        <v>137</v>
      </c>
      <c r="Z81" s="12" t="s">
        <v>137</v>
      </c>
      <c r="AA81" s="12" t="s">
        <v>251</v>
      </c>
      <c r="AB81" s="72" t="s">
        <v>384</v>
      </c>
      <c r="AC81" s="72" t="s">
        <v>137</v>
      </c>
      <c r="AD81" s="72"/>
      <c r="AE81" s="72"/>
      <c r="AF81" s="72" t="s">
        <v>403</v>
      </c>
      <c r="AG81" s="72" t="s">
        <v>412</v>
      </c>
      <c r="AH81" s="72" t="s">
        <v>538</v>
      </c>
      <c r="AI81" s="72" t="s">
        <v>74</v>
      </c>
      <c r="AJ81" s="72" t="s">
        <v>74</v>
      </c>
      <c r="AK81" s="72" t="s">
        <v>74</v>
      </c>
      <c r="AL81" s="72" t="s">
        <v>74</v>
      </c>
      <c r="AM81" s="12" t="s">
        <v>74</v>
      </c>
      <c r="AN81" s="12" t="s">
        <v>539</v>
      </c>
      <c r="AO81" s="72"/>
      <c r="AP81" s="72"/>
      <c r="AQ81" s="72"/>
      <c r="AR81" s="72"/>
      <c r="AS81" s="72"/>
      <c r="AT81" s="72"/>
      <c r="AU81" s="72"/>
      <c r="AV81" s="1"/>
    </row>
    <row r="82" spans="1:48" ht="15.75" customHeight="1">
      <c r="A82" s="71">
        <v>2025310</v>
      </c>
      <c r="B82" s="72">
        <v>41</v>
      </c>
      <c r="C82" s="72"/>
      <c r="D82" s="12" t="s">
        <v>135</v>
      </c>
      <c r="E82" s="72" t="s">
        <v>224</v>
      </c>
      <c r="F82" s="72" t="s">
        <v>80</v>
      </c>
      <c r="G82" s="72" t="s">
        <v>4</v>
      </c>
      <c r="H82" s="72" t="s">
        <v>225</v>
      </c>
      <c r="I82" s="72" t="s">
        <v>470</v>
      </c>
      <c r="J82" s="12" t="s">
        <v>74</v>
      </c>
      <c r="K82" s="12" t="s">
        <v>54</v>
      </c>
      <c r="L82" s="12" t="s">
        <v>137</v>
      </c>
      <c r="M82" s="72" t="s">
        <v>74</v>
      </c>
      <c r="N82" s="72" t="s">
        <v>137</v>
      </c>
      <c r="O82" s="72" t="s">
        <v>137</v>
      </c>
      <c r="P82" s="72" t="s">
        <v>137</v>
      </c>
      <c r="Q82" s="77">
        <v>5</v>
      </c>
      <c r="R82" s="12" t="s">
        <v>74</v>
      </c>
      <c r="S82" s="72" t="s">
        <v>541</v>
      </c>
      <c r="T82" s="12" t="s">
        <v>137</v>
      </c>
      <c r="U82" s="12" t="s">
        <v>220</v>
      </c>
      <c r="V82" s="12" t="s">
        <v>74</v>
      </c>
      <c r="W82" s="72" t="s">
        <v>542</v>
      </c>
      <c r="X82" s="12" t="s">
        <v>74</v>
      </c>
      <c r="Y82" s="12" t="s">
        <v>137</v>
      </c>
      <c r="Z82" s="12" t="s">
        <v>137</v>
      </c>
      <c r="AA82" s="12" t="s">
        <v>221</v>
      </c>
      <c r="AB82" s="72" t="s">
        <v>384</v>
      </c>
      <c r="AC82" s="73" t="s">
        <v>137</v>
      </c>
      <c r="AD82" s="72"/>
      <c r="AE82" s="72"/>
      <c r="AF82" s="72" t="s">
        <v>474</v>
      </c>
      <c r="AG82" s="72" t="s">
        <v>296</v>
      </c>
      <c r="AH82" s="72" t="s">
        <v>336</v>
      </c>
      <c r="AI82" s="72" t="s">
        <v>74</v>
      </c>
      <c r="AJ82" s="72" t="s">
        <v>74</v>
      </c>
      <c r="AK82" s="72" t="s">
        <v>74</v>
      </c>
      <c r="AL82" s="72" t="s">
        <v>74</v>
      </c>
      <c r="AM82" s="12" t="s">
        <v>74</v>
      </c>
      <c r="AN82" s="73"/>
      <c r="AO82" s="74" t="s">
        <v>543</v>
      </c>
      <c r="AP82" s="72" t="s">
        <v>248</v>
      </c>
      <c r="AQ82" s="72"/>
      <c r="AR82" s="72"/>
      <c r="AS82" s="72"/>
      <c r="AT82" s="72"/>
      <c r="AU82" s="72"/>
      <c r="AV82" s="75"/>
    </row>
    <row r="83" spans="1:48" ht="15.75" customHeight="1">
      <c r="A83" s="71">
        <v>2025218</v>
      </c>
      <c r="B83" s="12">
        <v>39</v>
      </c>
      <c r="C83" s="12"/>
      <c r="D83" s="12" t="s">
        <v>135</v>
      </c>
      <c r="E83" s="12" t="s">
        <v>217</v>
      </c>
      <c r="F83" s="12" t="s">
        <v>116</v>
      </c>
      <c r="G83" s="12" t="s">
        <v>4</v>
      </c>
      <c r="H83" s="12" t="s">
        <v>321</v>
      </c>
      <c r="I83" s="12" t="s">
        <v>328</v>
      </c>
      <c r="J83" s="12" t="s">
        <v>227</v>
      </c>
      <c r="K83" s="72" t="s">
        <v>58</v>
      </c>
      <c r="L83" s="12" t="s">
        <v>137</v>
      </c>
      <c r="M83" s="12" t="s">
        <v>74</v>
      </c>
      <c r="N83" s="76" t="s">
        <v>74</v>
      </c>
      <c r="O83" s="76" t="s">
        <v>137</v>
      </c>
      <c r="P83" s="76" t="s">
        <v>137</v>
      </c>
      <c r="Q83" s="74">
        <v>4</v>
      </c>
      <c r="R83" s="12" t="s">
        <v>137</v>
      </c>
      <c r="S83" s="12" t="s">
        <v>220</v>
      </c>
      <c r="T83" s="12" t="s">
        <v>137</v>
      </c>
      <c r="U83" s="12" t="s">
        <v>220</v>
      </c>
      <c r="V83" s="12" t="s">
        <v>74</v>
      </c>
      <c r="W83" s="76" t="s">
        <v>243</v>
      </c>
      <c r="X83" s="12" t="s">
        <v>137</v>
      </c>
      <c r="Y83" s="12" t="s">
        <v>137</v>
      </c>
      <c r="Z83" s="12" t="s">
        <v>137</v>
      </c>
      <c r="AA83" s="12" t="s">
        <v>221</v>
      </c>
      <c r="AB83" s="76" t="s">
        <v>384</v>
      </c>
      <c r="AC83" s="72" t="s">
        <v>74</v>
      </c>
      <c r="AD83" s="72" t="s">
        <v>23</v>
      </c>
      <c r="AE83" s="76"/>
      <c r="AF83" s="76" t="s">
        <v>385</v>
      </c>
      <c r="AG83" s="76" t="s">
        <v>545</v>
      </c>
      <c r="AH83" s="76" t="s">
        <v>546</v>
      </c>
      <c r="AI83" s="12" t="s">
        <v>74</v>
      </c>
      <c r="AJ83" s="12" t="s">
        <v>74</v>
      </c>
      <c r="AK83" s="12" t="s">
        <v>74</v>
      </c>
      <c r="AL83" s="12" t="s">
        <v>74</v>
      </c>
      <c r="AM83" s="73" t="s">
        <v>136</v>
      </c>
      <c r="AN83" s="73"/>
      <c r="AO83" s="74" t="s">
        <v>547</v>
      </c>
      <c r="AP83" s="12" t="s">
        <v>248</v>
      </c>
      <c r="AQ83" s="12"/>
      <c r="AR83" s="12"/>
      <c r="AS83" s="12"/>
      <c r="AT83" s="76"/>
      <c r="AU83" s="76"/>
      <c r="AV83" s="75"/>
    </row>
    <row r="84" spans="1:48" ht="15.75" customHeight="1">
      <c r="A84" s="71">
        <v>2025020</v>
      </c>
      <c r="B84" s="12">
        <v>39</v>
      </c>
      <c r="C84" s="92"/>
      <c r="D84" s="12" t="s">
        <v>135</v>
      </c>
      <c r="E84" s="12" t="s">
        <v>217</v>
      </c>
      <c r="F84" s="74" t="s">
        <v>77</v>
      </c>
      <c r="G84" s="12" t="s">
        <v>4</v>
      </c>
      <c r="H84" s="12" t="s">
        <v>235</v>
      </c>
      <c r="I84" s="12" t="s">
        <v>236</v>
      </c>
      <c r="J84" s="12" t="s">
        <v>74</v>
      </c>
      <c r="K84" s="12" t="s">
        <v>60</v>
      </c>
      <c r="L84" s="12" t="s">
        <v>74</v>
      </c>
      <c r="M84" s="12" t="s">
        <v>137</v>
      </c>
      <c r="N84" s="12" t="s">
        <v>137</v>
      </c>
      <c r="O84" s="12" t="s">
        <v>137</v>
      </c>
      <c r="P84" s="12" t="s">
        <v>137</v>
      </c>
      <c r="Q84" s="74">
        <v>5</v>
      </c>
      <c r="R84" s="12" t="s">
        <v>137</v>
      </c>
      <c r="S84" s="12" t="s">
        <v>220</v>
      </c>
      <c r="T84" s="12" t="s">
        <v>137</v>
      </c>
      <c r="U84" s="12" t="s">
        <v>220</v>
      </c>
      <c r="V84" s="12" t="s">
        <v>74</v>
      </c>
      <c r="W84" s="12" t="s">
        <v>549</v>
      </c>
      <c r="X84" s="12" t="s">
        <v>137</v>
      </c>
      <c r="Y84" s="12" t="s">
        <v>137</v>
      </c>
      <c r="Z84" s="12" t="s">
        <v>74</v>
      </c>
      <c r="AA84" s="12" t="s">
        <v>244</v>
      </c>
      <c r="AB84" s="12" t="s">
        <v>237</v>
      </c>
      <c r="AC84" s="72" t="s">
        <v>137</v>
      </c>
      <c r="AD84" s="72" t="s">
        <v>23</v>
      </c>
      <c r="AE84" s="12"/>
      <c r="AF84" s="12" t="s">
        <v>233</v>
      </c>
      <c r="AG84" s="12" t="s">
        <v>550</v>
      </c>
      <c r="AH84" s="12" t="s">
        <v>551</v>
      </c>
      <c r="AI84" s="12" t="s">
        <v>74</v>
      </c>
      <c r="AJ84" s="12" t="s">
        <v>74</v>
      </c>
      <c r="AK84" s="12" t="s">
        <v>74</v>
      </c>
      <c r="AL84" s="76" t="s">
        <v>74</v>
      </c>
      <c r="AM84" s="12" t="s">
        <v>74</v>
      </c>
      <c r="AN84" s="73"/>
      <c r="AO84" s="12" t="s">
        <v>289</v>
      </c>
      <c r="AP84" s="12" t="s">
        <v>290</v>
      </c>
      <c r="AQ84" s="12"/>
      <c r="AR84" s="12"/>
      <c r="AS84" s="12"/>
      <c r="AT84" s="76"/>
      <c r="AU84" s="76"/>
      <c r="AV84" s="75"/>
    </row>
    <row r="85" spans="1:48" ht="15.75" customHeight="1">
      <c r="A85" s="71">
        <v>2025309</v>
      </c>
      <c r="B85" s="72">
        <v>39</v>
      </c>
      <c r="C85" s="72"/>
      <c r="D85" s="12" t="s">
        <v>135</v>
      </c>
      <c r="E85" s="72" t="s">
        <v>217</v>
      </c>
      <c r="F85" s="72" t="s">
        <v>80</v>
      </c>
      <c r="G85" s="72" t="s">
        <v>4</v>
      </c>
      <c r="H85" s="72" t="s">
        <v>327</v>
      </c>
      <c r="I85" s="72" t="s">
        <v>470</v>
      </c>
      <c r="J85" s="12" t="s">
        <v>74</v>
      </c>
      <c r="K85" s="12" t="s">
        <v>54</v>
      </c>
      <c r="L85" s="12" t="s">
        <v>137</v>
      </c>
      <c r="M85" s="72" t="s">
        <v>137</v>
      </c>
      <c r="N85" s="72" t="s">
        <v>74</v>
      </c>
      <c r="O85" s="72" t="s">
        <v>137</v>
      </c>
      <c r="P85" s="72" t="s">
        <v>74</v>
      </c>
      <c r="Q85" s="77">
        <v>4</v>
      </c>
      <c r="R85" s="12" t="s">
        <v>137</v>
      </c>
      <c r="S85" s="12" t="s">
        <v>220</v>
      </c>
      <c r="T85" s="12" t="s">
        <v>137</v>
      </c>
      <c r="U85" s="12" t="s">
        <v>220</v>
      </c>
      <c r="V85" s="12" t="s">
        <v>137</v>
      </c>
      <c r="W85" s="12" t="s">
        <v>220</v>
      </c>
      <c r="X85" s="12" t="s">
        <v>137</v>
      </c>
      <c r="Y85" s="12" t="s">
        <v>137</v>
      </c>
      <c r="Z85" s="12" t="s">
        <v>74</v>
      </c>
      <c r="AA85" s="12" t="s">
        <v>244</v>
      </c>
      <c r="AB85" s="72" t="s">
        <v>384</v>
      </c>
      <c r="AC85" s="73" t="s">
        <v>137</v>
      </c>
      <c r="AD85" s="72"/>
      <c r="AE85" s="72"/>
      <c r="AF85" s="72" t="s">
        <v>252</v>
      </c>
      <c r="AG85" s="72" t="s">
        <v>287</v>
      </c>
      <c r="AH85" s="72" t="s">
        <v>553</v>
      </c>
      <c r="AI85" s="73" t="s">
        <v>74</v>
      </c>
      <c r="AJ85" s="73" t="s">
        <v>74</v>
      </c>
      <c r="AK85" s="73" t="s">
        <v>74</v>
      </c>
      <c r="AL85" s="72"/>
      <c r="AM85" s="12" t="s">
        <v>74</v>
      </c>
      <c r="AN85" s="73"/>
      <c r="AO85" s="74" t="s">
        <v>554</v>
      </c>
      <c r="AP85" s="72" t="s">
        <v>248</v>
      </c>
      <c r="AQ85" s="72"/>
      <c r="AR85" s="72"/>
      <c r="AS85" s="72"/>
      <c r="AT85" s="72"/>
      <c r="AU85" s="72"/>
      <c r="AV85" s="1"/>
    </row>
    <row r="86" spans="1:48" ht="15.75" customHeight="1">
      <c r="A86" s="71">
        <v>2025049</v>
      </c>
      <c r="B86" s="12">
        <v>46</v>
      </c>
      <c r="C86" s="12"/>
      <c r="D86" s="12" t="s">
        <v>135</v>
      </c>
      <c r="E86" s="12" t="s">
        <v>217</v>
      </c>
      <c r="F86" s="74" t="s">
        <v>97</v>
      </c>
      <c r="G86" s="12" t="s">
        <v>4</v>
      </c>
      <c r="H86" s="12" t="s">
        <v>225</v>
      </c>
      <c r="I86" s="76" t="s">
        <v>236</v>
      </c>
      <c r="J86" s="12" t="s">
        <v>137</v>
      </c>
      <c r="K86" s="12" t="s">
        <v>56</v>
      </c>
      <c r="L86" s="12" t="s">
        <v>74</v>
      </c>
      <c r="M86" s="12" t="s">
        <v>137</v>
      </c>
      <c r="N86" s="12" t="s">
        <v>74</v>
      </c>
      <c r="O86" s="12" t="s">
        <v>137</v>
      </c>
      <c r="P86" s="12" t="s">
        <v>74</v>
      </c>
      <c r="Q86" s="74">
        <v>3</v>
      </c>
      <c r="R86" s="12" t="s">
        <v>137</v>
      </c>
      <c r="S86" s="12"/>
      <c r="T86" s="12" t="s">
        <v>74</v>
      </c>
      <c r="U86" s="12" t="s">
        <v>556</v>
      </c>
      <c r="V86" s="12" t="s">
        <v>137</v>
      </c>
      <c r="W86" s="12" t="s">
        <v>220</v>
      </c>
      <c r="X86" s="12" t="s">
        <v>137</v>
      </c>
      <c r="Y86" s="12" t="s">
        <v>74</v>
      </c>
      <c r="Z86" s="12" t="s">
        <v>137</v>
      </c>
      <c r="AA86" s="12" t="s">
        <v>221</v>
      </c>
      <c r="AB86" s="12" t="s">
        <v>384</v>
      </c>
      <c r="AC86" s="72" t="s">
        <v>137</v>
      </c>
      <c r="AD86" s="12"/>
      <c r="AE86" s="12"/>
      <c r="AF86" s="12" t="s">
        <v>557</v>
      </c>
      <c r="AG86" s="12" t="s">
        <v>232</v>
      </c>
      <c r="AH86" s="12" t="s">
        <v>558</v>
      </c>
      <c r="AI86" s="12" t="s">
        <v>74</v>
      </c>
      <c r="AJ86" s="12" t="s">
        <v>74</v>
      </c>
      <c r="AK86" s="12" t="s">
        <v>74</v>
      </c>
      <c r="AL86" s="12" t="s">
        <v>74</v>
      </c>
      <c r="AM86" s="73" t="s">
        <v>136</v>
      </c>
      <c r="AN86" s="73"/>
      <c r="AO86" s="12"/>
      <c r="AP86" s="12"/>
      <c r="AQ86" s="12"/>
      <c r="AR86" s="12"/>
      <c r="AS86" s="12"/>
      <c r="AT86" s="76"/>
      <c r="AU86" s="76"/>
      <c r="AV86" s="1"/>
    </row>
    <row r="87" spans="1:48" ht="15.75" customHeight="1">
      <c r="A87" s="71">
        <v>2025103</v>
      </c>
      <c r="B87" s="12">
        <v>36</v>
      </c>
      <c r="C87" s="92"/>
      <c r="D87" s="12" t="s">
        <v>135</v>
      </c>
      <c r="E87" s="12" t="s">
        <v>217</v>
      </c>
      <c r="F87" s="74" t="s">
        <v>97</v>
      </c>
      <c r="G87" s="12" t="s">
        <v>4</v>
      </c>
      <c r="H87" s="12" t="s">
        <v>321</v>
      </c>
      <c r="I87" s="12" t="s">
        <v>236</v>
      </c>
      <c r="J87" s="12" t="s">
        <v>137</v>
      </c>
      <c r="K87" s="12" t="s">
        <v>56</v>
      </c>
      <c r="L87" s="12" t="s">
        <v>137</v>
      </c>
      <c r="M87" s="12" t="s">
        <v>137</v>
      </c>
      <c r="N87" s="12" t="s">
        <v>137</v>
      </c>
      <c r="O87" s="12" t="s">
        <v>137</v>
      </c>
      <c r="P87" s="12" t="s">
        <v>137</v>
      </c>
      <c r="Q87" s="74">
        <v>5</v>
      </c>
      <c r="R87" s="12" t="s">
        <v>137</v>
      </c>
      <c r="S87" s="12" t="s">
        <v>220</v>
      </c>
      <c r="T87" s="12" t="s">
        <v>137</v>
      </c>
      <c r="U87" s="12" t="s">
        <v>220</v>
      </c>
      <c r="V87" s="12" t="s">
        <v>74</v>
      </c>
      <c r="W87" s="12" t="s">
        <v>560</v>
      </c>
      <c r="X87" s="12" t="s">
        <v>137</v>
      </c>
      <c r="Y87" s="12" t="s">
        <v>137</v>
      </c>
      <c r="Z87" s="12" t="s">
        <v>137</v>
      </c>
      <c r="AA87" s="12" t="s">
        <v>221</v>
      </c>
      <c r="AB87" s="12" t="s">
        <v>384</v>
      </c>
      <c r="AC87" s="72" t="s">
        <v>137</v>
      </c>
      <c r="AD87" s="12"/>
      <c r="AE87" s="12"/>
      <c r="AF87" s="12" t="s">
        <v>385</v>
      </c>
      <c r="AG87" s="12" t="s">
        <v>269</v>
      </c>
      <c r="AH87" s="12"/>
      <c r="AI87" s="12" t="s">
        <v>74</v>
      </c>
      <c r="AJ87" s="12" t="s">
        <v>74</v>
      </c>
      <c r="AK87" s="12" t="s">
        <v>74</v>
      </c>
      <c r="AL87" s="12" t="s">
        <v>74</v>
      </c>
      <c r="AM87" s="12" t="s">
        <v>74</v>
      </c>
      <c r="AN87" s="73"/>
      <c r="AO87" s="12" t="s">
        <v>561</v>
      </c>
      <c r="AP87" s="12" t="s">
        <v>248</v>
      </c>
      <c r="AQ87" s="12"/>
      <c r="AR87" s="12"/>
      <c r="AS87" s="12"/>
      <c r="AT87" s="76"/>
      <c r="AU87" s="76"/>
      <c r="AV87" s="1"/>
    </row>
    <row r="88" spans="1:48" ht="15" customHeight="1">
      <c r="A88" s="71">
        <v>2025030</v>
      </c>
      <c r="B88" s="12">
        <v>42</v>
      </c>
      <c r="C88" s="12"/>
      <c r="D88" s="12" t="s">
        <v>135</v>
      </c>
      <c r="E88" s="12" t="s">
        <v>217</v>
      </c>
      <c r="F88" s="74" t="s">
        <v>77</v>
      </c>
      <c r="G88" s="12" t="s">
        <v>4</v>
      </c>
      <c r="H88" s="12" t="s">
        <v>225</v>
      </c>
      <c r="I88" s="12" t="s">
        <v>236</v>
      </c>
      <c r="J88" s="12" t="s">
        <v>74</v>
      </c>
      <c r="K88" s="12" t="s">
        <v>60</v>
      </c>
      <c r="L88" s="12" t="s">
        <v>74</v>
      </c>
      <c r="M88" s="12" t="s">
        <v>74</v>
      </c>
      <c r="N88" s="12" t="s">
        <v>74</v>
      </c>
      <c r="O88" s="12" t="s">
        <v>74</v>
      </c>
      <c r="P88" s="12" t="s">
        <v>137</v>
      </c>
      <c r="Q88" s="74">
        <v>3</v>
      </c>
      <c r="R88" s="12" t="s">
        <v>137</v>
      </c>
      <c r="S88" s="12" t="str">
        <f>IF(R88="YES",YES,"Not Working")</f>
        <v>Not Working</v>
      </c>
      <c r="T88" s="12" t="s">
        <v>74</v>
      </c>
      <c r="U88" s="12" t="s">
        <v>563</v>
      </c>
      <c r="V88" s="12" t="s">
        <v>137</v>
      </c>
      <c r="W88" s="12" t="s">
        <v>220</v>
      </c>
      <c r="X88" s="12" t="s">
        <v>137</v>
      </c>
      <c r="Y88" s="12" t="s">
        <v>74</v>
      </c>
      <c r="Z88" s="12" t="s">
        <v>137</v>
      </c>
      <c r="AA88" s="12" t="s">
        <v>221</v>
      </c>
      <c r="AB88" s="12" t="s">
        <v>237</v>
      </c>
      <c r="AC88" s="12" t="s">
        <v>137</v>
      </c>
      <c r="AD88" s="12" t="s">
        <v>23</v>
      </c>
      <c r="AE88" s="12"/>
      <c r="AF88" s="12"/>
      <c r="AG88" s="12"/>
      <c r="AH88" s="12"/>
      <c r="AI88" s="12" t="s">
        <v>74</v>
      </c>
      <c r="AJ88" s="12" t="s">
        <v>74</v>
      </c>
      <c r="AK88" s="76" t="s">
        <v>137</v>
      </c>
      <c r="AL88" s="76" t="s">
        <v>137</v>
      </c>
      <c r="AM88" s="12" t="s">
        <v>137</v>
      </c>
      <c r="AN88" s="76" t="s">
        <v>390</v>
      </c>
      <c r="AO88" s="74"/>
      <c r="AP88" s="12"/>
      <c r="AQ88" s="12"/>
      <c r="AR88" s="12"/>
      <c r="AS88" s="12"/>
      <c r="AT88" s="76"/>
      <c r="AU88" s="76"/>
      <c r="AV88" s="1"/>
    </row>
    <row r="89" spans="1:48" ht="15.75" customHeight="1">
      <c r="A89" s="71">
        <v>2025331</v>
      </c>
      <c r="B89" s="12"/>
      <c r="C89" s="12"/>
      <c r="D89" s="12" t="s">
        <v>135</v>
      </c>
      <c r="E89" s="12" t="s">
        <v>224</v>
      </c>
      <c r="F89" s="12" t="s">
        <v>117</v>
      </c>
      <c r="G89" s="72" t="s">
        <v>4</v>
      </c>
      <c r="H89" s="12"/>
      <c r="I89" s="12" t="s">
        <v>476</v>
      </c>
      <c r="J89" s="72"/>
      <c r="K89" s="72" t="s">
        <v>58</v>
      </c>
      <c r="L89" s="12" t="s">
        <v>137</v>
      </c>
      <c r="M89" s="12" t="s">
        <v>74</v>
      </c>
      <c r="N89" s="12" t="s">
        <v>137</v>
      </c>
      <c r="O89" s="12" t="s">
        <v>137</v>
      </c>
      <c r="P89" s="12" t="s">
        <v>137</v>
      </c>
      <c r="Q89" s="74">
        <v>5</v>
      </c>
      <c r="R89" s="12" t="s">
        <v>74</v>
      </c>
      <c r="S89" s="12"/>
      <c r="T89" s="12" t="s">
        <v>137</v>
      </c>
      <c r="U89" s="12" t="s">
        <v>220</v>
      </c>
      <c r="V89" s="12" t="s">
        <v>74</v>
      </c>
      <c r="W89" s="12" t="s">
        <v>477</v>
      </c>
      <c r="X89" s="12" t="s">
        <v>74</v>
      </c>
      <c r="Y89" s="12" t="s">
        <v>137</v>
      </c>
      <c r="Z89" s="12" t="s">
        <v>74</v>
      </c>
      <c r="AA89" s="12" t="s">
        <v>251</v>
      </c>
      <c r="AB89" s="12" t="s">
        <v>384</v>
      </c>
      <c r="AC89" s="12" t="s">
        <v>137</v>
      </c>
      <c r="AD89" s="12"/>
      <c r="AE89" s="12"/>
      <c r="AF89" s="12" t="s">
        <v>460</v>
      </c>
      <c r="AG89" s="12"/>
      <c r="AH89" s="12"/>
      <c r="AI89" s="12" t="s">
        <v>74</v>
      </c>
      <c r="AJ89" s="12" t="s">
        <v>74</v>
      </c>
      <c r="AK89" s="12" t="s">
        <v>74</v>
      </c>
      <c r="AL89" s="12" t="s">
        <v>74</v>
      </c>
      <c r="AM89" s="12" t="s">
        <v>74</v>
      </c>
      <c r="AN89" s="73"/>
      <c r="AO89" s="74" t="s">
        <v>565</v>
      </c>
      <c r="AP89" s="12" t="s">
        <v>248</v>
      </c>
      <c r="AQ89" s="12"/>
      <c r="AR89" s="12"/>
      <c r="AS89" s="12"/>
      <c r="AT89" s="12"/>
      <c r="AU89" s="12"/>
      <c r="AV89" s="75"/>
    </row>
    <row r="90" spans="1:48" ht="15.75" customHeight="1">
      <c r="A90" s="71">
        <v>2025195</v>
      </c>
      <c r="B90" s="12">
        <v>36</v>
      </c>
      <c r="C90" s="12"/>
      <c r="D90" s="12" t="s">
        <v>135</v>
      </c>
      <c r="E90" s="12" t="s">
        <v>217</v>
      </c>
      <c r="F90" s="12" t="s">
        <v>110</v>
      </c>
      <c r="G90" s="12" t="s">
        <v>4</v>
      </c>
      <c r="H90" s="12" t="s">
        <v>359</v>
      </c>
      <c r="I90" s="12" t="s">
        <v>236</v>
      </c>
      <c r="J90" s="12" t="s">
        <v>227</v>
      </c>
      <c r="K90" s="12" t="s">
        <v>62</v>
      </c>
      <c r="L90" s="12" t="s">
        <v>137</v>
      </c>
      <c r="M90" s="12" t="s">
        <v>74</v>
      </c>
      <c r="N90" s="12" t="s">
        <v>74</v>
      </c>
      <c r="O90" s="12" t="s">
        <v>74</v>
      </c>
      <c r="P90" s="12" t="s">
        <v>74</v>
      </c>
      <c r="Q90" s="74">
        <v>4</v>
      </c>
      <c r="R90" s="12" t="s">
        <v>74</v>
      </c>
      <c r="S90" s="12"/>
      <c r="T90" s="12" t="s">
        <v>137</v>
      </c>
      <c r="U90" s="12" t="s">
        <v>220</v>
      </c>
      <c r="V90" s="12" t="s">
        <v>137</v>
      </c>
      <c r="W90" s="12" t="s">
        <v>220</v>
      </c>
      <c r="X90" s="12" t="s">
        <v>74</v>
      </c>
      <c r="Y90" s="12" t="s">
        <v>74</v>
      </c>
      <c r="Z90" s="12" t="s">
        <v>137</v>
      </c>
      <c r="AA90" s="12" t="s">
        <v>221</v>
      </c>
      <c r="AB90" s="12" t="s">
        <v>384</v>
      </c>
      <c r="AC90" s="72" t="s">
        <v>137</v>
      </c>
      <c r="AD90" s="72"/>
      <c r="AE90" s="12"/>
      <c r="AF90" s="12" t="s">
        <v>567</v>
      </c>
      <c r="AG90" s="12" t="s">
        <v>568</v>
      </c>
      <c r="AH90" s="12" t="s">
        <v>269</v>
      </c>
      <c r="AI90" s="12" t="s">
        <v>74</v>
      </c>
      <c r="AJ90" s="12" t="s">
        <v>74</v>
      </c>
      <c r="AK90" s="12" t="s">
        <v>74</v>
      </c>
      <c r="AL90" s="12" t="s">
        <v>74</v>
      </c>
      <c r="AM90" s="73" t="s">
        <v>136</v>
      </c>
      <c r="AN90" s="73"/>
      <c r="AO90" s="74" t="s">
        <v>569</v>
      </c>
      <c r="AP90" s="12" t="s">
        <v>570</v>
      </c>
      <c r="AQ90" s="12"/>
      <c r="AR90" s="12"/>
      <c r="AS90" s="12"/>
      <c r="AT90" s="76"/>
      <c r="AU90" s="76"/>
      <c r="AV90" s="75"/>
    </row>
    <row r="91" spans="1:48" ht="14.4">
      <c r="A91" s="71">
        <v>2025238</v>
      </c>
      <c r="B91" s="12">
        <v>36</v>
      </c>
      <c r="C91" s="12"/>
      <c r="D91" s="12" t="s">
        <v>135</v>
      </c>
      <c r="E91" s="12" t="s">
        <v>224</v>
      </c>
      <c r="F91" s="74" t="s">
        <v>101</v>
      </c>
      <c r="G91" s="12" t="s">
        <v>4</v>
      </c>
      <c r="H91" s="12" t="s">
        <v>383</v>
      </c>
      <c r="I91" s="12" t="s">
        <v>333</v>
      </c>
      <c r="J91" s="12" t="s">
        <v>74</v>
      </c>
      <c r="K91" s="12" t="s">
        <v>54</v>
      </c>
      <c r="L91" s="12" t="s">
        <v>137</v>
      </c>
      <c r="M91" s="12" t="s">
        <v>74</v>
      </c>
      <c r="N91" s="12" t="s">
        <v>74</v>
      </c>
      <c r="O91" s="12" t="s">
        <v>74</v>
      </c>
      <c r="P91" s="12" t="s">
        <v>74</v>
      </c>
      <c r="Q91" s="74">
        <v>9</v>
      </c>
      <c r="R91" s="12" t="s">
        <v>137</v>
      </c>
      <c r="S91" s="12" t="str">
        <f>IF(R91="YES",YES,"Not Working")</f>
        <v>Not Working</v>
      </c>
      <c r="T91" s="12" t="s">
        <v>74</v>
      </c>
      <c r="U91" s="12" t="s">
        <v>243</v>
      </c>
      <c r="V91" s="12" t="s">
        <v>74</v>
      </c>
      <c r="W91" s="12" t="s">
        <v>572</v>
      </c>
      <c r="X91" s="12" t="s">
        <v>74</v>
      </c>
      <c r="Y91" s="12" t="s">
        <v>74</v>
      </c>
      <c r="Z91" s="12" t="s">
        <v>74</v>
      </c>
      <c r="AA91" s="12" t="s">
        <v>244</v>
      </c>
      <c r="AB91" s="12" t="s">
        <v>384</v>
      </c>
      <c r="AC91" s="12" t="s">
        <v>137</v>
      </c>
      <c r="AD91" s="12"/>
      <c r="AE91" s="12"/>
      <c r="AF91" s="12" t="s">
        <v>558</v>
      </c>
      <c r="AG91" s="12"/>
      <c r="AH91" s="12"/>
      <c r="AI91" s="12" t="s">
        <v>74</v>
      </c>
      <c r="AJ91" s="12" t="s">
        <v>74</v>
      </c>
      <c r="AK91" s="12" t="s">
        <v>74</v>
      </c>
      <c r="AL91" s="12"/>
      <c r="AM91" s="73" t="s">
        <v>136</v>
      </c>
      <c r="AN91" s="73"/>
      <c r="AO91" s="76"/>
      <c r="AP91" s="12"/>
      <c r="AQ91" s="12"/>
      <c r="AR91" s="12"/>
      <c r="AS91" s="12"/>
      <c r="AT91" s="76"/>
      <c r="AU91" s="76"/>
      <c r="AV91" s="75"/>
    </row>
    <row r="92" spans="1:48" ht="15.75" customHeight="1">
      <c r="A92" s="71">
        <v>2025216</v>
      </c>
      <c r="B92" s="12">
        <v>40</v>
      </c>
      <c r="C92" s="12"/>
      <c r="D92" s="12" t="s">
        <v>135</v>
      </c>
      <c r="E92" s="12" t="s">
        <v>217</v>
      </c>
      <c r="F92" s="12" t="s">
        <v>116</v>
      </c>
      <c r="G92" s="12" t="s">
        <v>4</v>
      </c>
      <c r="H92" s="12" t="s">
        <v>574</v>
      </c>
      <c r="I92" s="12" t="s">
        <v>328</v>
      </c>
      <c r="J92" s="12" t="s">
        <v>227</v>
      </c>
      <c r="K92" s="72" t="s">
        <v>58</v>
      </c>
      <c r="L92" s="12" t="s">
        <v>137</v>
      </c>
      <c r="M92" s="12" t="s">
        <v>74</v>
      </c>
      <c r="N92" s="76" t="s">
        <v>74</v>
      </c>
      <c r="O92" s="76" t="s">
        <v>137</v>
      </c>
      <c r="P92" s="76" t="s">
        <v>137</v>
      </c>
      <c r="Q92" s="74">
        <v>5</v>
      </c>
      <c r="R92" s="12" t="s">
        <v>74</v>
      </c>
      <c r="S92" s="76"/>
      <c r="T92" s="12" t="s">
        <v>137</v>
      </c>
      <c r="U92" s="12" t="s">
        <v>220</v>
      </c>
      <c r="V92" s="12" t="s">
        <v>74</v>
      </c>
      <c r="W92" s="76" t="s">
        <v>575</v>
      </c>
      <c r="X92" s="12" t="s">
        <v>137</v>
      </c>
      <c r="Y92" s="12" t="s">
        <v>137</v>
      </c>
      <c r="Z92" s="12" t="s">
        <v>74</v>
      </c>
      <c r="AA92" s="12" t="s">
        <v>244</v>
      </c>
      <c r="AB92" s="76" t="s">
        <v>384</v>
      </c>
      <c r="AC92" s="72" t="s">
        <v>137</v>
      </c>
      <c r="AD92" s="76"/>
      <c r="AE92" s="76"/>
      <c r="AF92" s="76" t="s">
        <v>233</v>
      </c>
      <c r="AG92" s="76" t="s">
        <v>429</v>
      </c>
      <c r="AH92" s="76" t="s">
        <v>301</v>
      </c>
      <c r="AI92" s="12" t="s">
        <v>74</v>
      </c>
      <c r="AJ92" s="76" t="s">
        <v>74</v>
      </c>
      <c r="AK92" s="76" t="s">
        <v>74</v>
      </c>
      <c r="AL92" s="12" t="s">
        <v>74</v>
      </c>
      <c r="AM92" s="12" t="s">
        <v>74</v>
      </c>
      <c r="AN92" s="73"/>
      <c r="AO92" s="74" t="s">
        <v>576</v>
      </c>
      <c r="AP92" s="12" t="s">
        <v>290</v>
      </c>
      <c r="AQ92" s="12"/>
      <c r="AR92" s="12"/>
      <c r="AS92" s="12"/>
      <c r="AT92" s="76"/>
      <c r="AU92" s="76"/>
      <c r="AV92" s="1"/>
    </row>
    <row r="93" spans="1:48" ht="15.75" customHeight="1">
      <c r="A93" s="71">
        <v>2025311</v>
      </c>
      <c r="B93" s="72">
        <v>34</v>
      </c>
      <c r="C93" s="72"/>
      <c r="D93" s="12" t="s">
        <v>135</v>
      </c>
      <c r="E93" s="72" t="s">
        <v>217</v>
      </c>
      <c r="F93" s="72" t="s">
        <v>80</v>
      </c>
      <c r="G93" s="72" t="s">
        <v>4</v>
      </c>
      <c r="H93" s="72" t="s">
        <v>225</v>
      </c>
      <c r="I93" s="72" t="s">
        <v>470</v>
      </c>
      <c r="J93" s="12" t="s">
        <v>74</v>
      </c>
      <c r="K93" s="12" t="s">
        <v>54</v>
      </c>
      <c r="L93" s="12" t="s">
        <v>137</v>
      </c>
      <c r="M93" s="72" t="s">
        <v>74</v>
      </c>
      <c r="N93" s="72" t="s">
        <v>74</v>
      </c>
      <c r="O93" s="72" t="s">
        <v>74</v>
      </c>
      <c r="P93" s="72" t="s">
        <v>74</v>
      </c>
      <c r="Q93" s="77">
        <v>7</v>
      </c>
      <c r="R93" s="12" t="s">
        <v>74</v>
      </c>
      <c r="S93" s="72" t="s">
        <v>411</v>
      </c>
      <c r="T93" s="12" t="s">
        <v>137</v>
      </c>
      <c r="U93" s="12" t="s">
        <v>220</v>
      </c>
      <c r="V93" s="12" t="s">
        <v>137</v>
      </c>
      <c r="W93" s="12" t="s">
        <v>220</v>
      </c>
      <c r="X93" s="12" t="s">
        <v>74</v>
      </c>
      <c r="Y93" s="12" t="s">
        <v>137</v>
      </c>
      <c r="Z93" s="12" t="s">
        <v>137</v>
      </c>
      <c r="AA93" s="12" t="s">
        <v>221</v>
      </c>
      <c r="AB93" s="72" t="s">
        <v>384</v>
      </c>
      <c r="AC93" s="73" t="s">
        <v>137</v>
      </c>
      <c r="AD93" s="72"/>
      <c r="AE93" s="72"/>
      <c r="AF93" s="72" t="s">
        <v>233</v>
      </c>
      <c r="AG93" s="72" t="s">
        <v>578</v>
      </c>
      <c r="AH93" s="72" t="s">
        <v>579</v>
      </c>
      <c r="AI93" s="72" t="s">
        <v>74</v>
      </c>
      <c r="AJ93" s="72" t="s">
        <v>74</v>
      </c>
      <c r="AK93" s="72" t="s">
        <v>74</v>
      </c>
      <c r="AL93" s="72" t="s">
        <v>74</v>
      </c>
      <c r="AM93" s="12" t="s">
        <v>74</v>
      </c>
      <c r="AN93" s="73"/>
      <c r="AO93" s="74" t="s">
        <v>580</v>
      </c>
      <c r="AP93" s="72" t="s">
        <v>241</v>
      </c>
      <c r="AQ93" s="72"/>
      <c r="AR93" s="72"/>
      <c r="AS93" s="72"/>
      <c r="AT93" s="72"/>
      <c r="AU93" s="72"/>
      <c r="AV93" s="1"/>
    </row>
    <row r="94" spans="1:48" ht="15.75" customHeight="1">
      <c r="A94" s="71">
        <v>2025097</v>
      </c>
      <c r="B94" s="12">
        <v>42</v>
      </c>
      <c r="C94" s="92"/>
      <c r="D94" s="12" t="s">
        <v>135</v>
      </c>
      <c r="E94" s="12" t="s">
        <v>217</v>
      </c>
      <c r="F94" s="74" t="s">
        <v>97</v>
      </c>
      <c r="G94" s="12" t="s">
        <v>4</v>
      </c>
      <c r="H94" s="12" t="s">
        <v>225</v>
      </c>
      <c r="I94" s="12" t="s">
        <v>236</v>
      </c>
      <c r="J94" s="12" t="s">
        <v>137</v>
      </c>
      <c r="K94" s="12" t="s">
        <v>56</v>
      </c>
      <c r="L94" s="12" t="s">
        <v>74</v>
      </c>
      <c r="M94" s="12" t="s">
        <v>74</v>
      </c>
      <c r="N94" s="12" t="s">
        <v>74</v>
      </c>
      <c r="O94" s="12" t="s">
        <v>74</v>
      </c>
      <c r="P94" s="12" t="s">
        <v>137</v>
      </c>
      <c r="Q94" s="74">
        <v>4</v>
      </c>
      <c r="R94" s="12" t="s">
        <v>137</v>
      </c>
      <c r="S94" s="12" t="s">
        <v>220</v>
      </c>
      <c r="T94" s="12" t="s">
        <v>137</v>
      </c>
      <c r="U94" s="12" t="s">
        <v>220</v>
      </c>
      <c r="V94" s="12" t="s">
        <v>137</v>
      </c>
      <c r="W94" s="12" t="s">
        <v>220</v>
      </c>
      <c r="X94" s="12" t="s">
        <v>74</v>
      </c>
      <c r="Y94" s="12" t="s">
        <v>137</v>
      </c>
      <c r="Z94" s="12" t="s">
        <v>137</v>
      </c>
      <c r="AA94" s="12" t="s">
        <v>221</v>
      </c>
      <c r="AB94" s="12" t="s">
        <v>384</v>
      </c>
      <c r="AC94" s="72" t="s">
        <v>137</v>
      </c>
      <c r="AD94" s="12"/>
      <c r="AE94" s="12"/>
      <c r="AF94" s="12" t="s">
        <v>233</v>
      </c>
      <c r="AG94" s="12" t="s">
        <v>582</v>
      </c>
      <c r="AH94" s="12" t="s">
        <v>583</v>
      </c>
      <c r="AI94" s="12" t="s">
        <v>74</v>
      </c>
      <c r="AJ94" s="12" t="s">
        <v>74</v>
      </c>
      <c r="AK94" s="12" t="s">
        <v>74</v>
      </c>
      <c r="AL94" s="12" t="s">
        <v>74</v>
      </c>
      <c r="AM94" s="12" t="s">
        <v>74</v>
      </c>
      <c r="AN94" s="73"/>
      <c r="AO94" s="74" t="s">
        <v>289</v>
      </c>
      <c r="AP94" s="12" t="s">
        <v>290</v>
      </c>
      <c r="AQ94" s="12"/>
      <c r="AR94" s="12"/>
      <c r="AS94" s="12"/>
      <c r="AT94" s="76"/>
      <c r="AU94" s="76"/>
      <c r="AV94" s="75"/>
    </row>
    <row r="95" spans="1:48" ht="15.75" customHeight="1">
      <c r="A95" s="71">
        <v>2025284</v>
      </c>
      <c r="B95" s="72">
        <v>45</v>
      </c>
      <c r="C95" s="72"/>
      <c r="D95" s="12" t="s">
        <v>135</v>
      </c>
      <c r="E95" s="73" t="s">
        <v>224</v>
      </c>
      <c r="F95" s="73" t="s">
        <v>121</v>
      </c>
      <c r="G95" s="73" t="s">
        <v>50</v>
      </c>
      <c r="H95" s="73" t="s">
        <v>225</v>
      </c>
      <c r="I95" s="73" t="s">
        <v>279</v>
      </c>
      <c r="J95" s="73" t="s">
        <v>74</v>
      </c>
      <c r="K95" s="73" t="s">
        <v>54</v>
      </c>
      <c r="L95" s="12" t="s">
        <v>137</v>
      </c>
      <c r="M95" s="73" t="s">
        <v>74</v>
      </c>
      <c r="N95" s="73" t="s">
        <v>137</v>
      </c>
      <c r="O95" s="73" t="s">
        <v>137</v>
      </c>
      <c r="P95" s="73" t="s">
        <v>137</v>
      </c>
      <c r="Q95" s="80">
        <v>4</v>
      </c>
      <c r="R95" s="12" t="s">
        <v>137</v>
      </c>
      <c r="S95" s="12" t="s">
        <v>220</v>
      </c>
      <c r="T95" s="12" t="s">
        <v>137</v>
      </c>
      <c r="U95" s="12" t="s">
        <v>220</v>
      </c>
      <c r="V95" s="12" t="s">
        <v>74</v>
      </c>
      <c r="W95" s="74" t="s">
        <v>243</v>
      </c>
      <c r="X95" s="12" t="s">
        <v>137</v>
      </c>
      <c r="Y95" s="12" t="s">
        <v>137</v>
      </c>
      <c r="Z95" s="12" t="s">
        <v>137</v>
      </c>
      <c r="AA95" s="12" t="s">
        <v>221</v>
      </c>
      <c r="AB95" s="12" t="s">
        <v>384</v>
      </c>
      <c r="AC95" s="72" t="s">
        <v>137</v>
      </c>
      <c r="AD95" s="73"/>
      <c r="AE95" s="73"/>
      <c r="AF95" s="73" t="s">
        <v>233</v>
      </c>
      <c r="AG95" s="73" t="s">
        <v>439</v>
      </c>
      <c r="AH95" s="73" t="s">
        <v>585</v>
      </c>
      <c r="AI95" s="12" t="s">
        <v>74</v>
      </c>
      <c r="AJ95" s="73" t="s">
        <v>74</v>
      </c>
      <c r="AK95" s="73" t="s">
        <v>74</v>
      </c>
      <c r="AL95" s="73" t="s">
        <v>74</v>
      </c>
      <c r="AM95" s="12" t="s">
        <v>74</v>
      </c>
      <c r="AN95" s="73"/>
      <c r="AO95" s="74" t="s">
        <v>586</v>
      </c>
      <c r="AP95" s="73" t="s">
        <v>248</v>
      </c>
      <c r="AQ95" s="73"/>
      <c r="AR95" s="73"/>
      <c r="AS95" s="73"/>
      <c r="AT95" s="73"/>
      <c r="AU95" s="73"/>
      <c r="AV95" s="1"/>
    </row>
    <row r="96" spans="1:48" ht="15.75" customHeight="1">
      <c r="A96" s="71">
        <v>2025319</v>
      </c>
      <c r="B96" s="72"/>
      <c r="C96" s="72"/>
      <c r="D96" s="12" t="s">
        <v>135</v>
      </c>
      <c r="E96" s="72" t="s">
        <v>217</v>
      </c>
      <c r="F96" s="72" t="s">
        <v>75</v>
      </c>
      <c r="G96" s="72" t="s">
        <v>4</v>
      </c>
      <c r="H96" s="72"/>
      <c r="I96" s="72" t="s">
        <v>588</v>
      </c>
      <c r="J96" s="12" t="s">
        <v>137</v>
      </c>
      <c r="K96" s="72" t="s">
        <v>58</v>
      </c>
      <c r="L96" s="12" t="s">
        <v>137</v>
      </c>
      <c r="M96" s="72" t="s">
        <v>74</v>
      </c>
      <c r="N96" s="72" t="s">
        <v>74</v>
      </c>
      <c r="O96" s="72" t="s">
        <v>74</v>
      </c>
      <c r="P96" s="72" t="s">
        <v>137</v>
      </c>
      <c r="Q96" s="77">
        <v>4</v>
      </c>
      <c r="R96" s="12" t="s">
        <v>137</v>
      </c>
      <c r="S96" s="12" t="s">
        <v>220</v>
      </c>
      <c r="T96" s="12" t="s">
        <v>137</v>
      </c>
      <c r="U96" s="12" t="s">
        <v>220</v>
      </c>
      <c r="V96" s="12" t="s">
        <v>74</v>
      </c>
      <c r="W96" s="72" t="s">
        <v>589</v>
      </c>
      <c r="X96" s="12" t="s">
        <v>74</v>
      </c>
      <c r="Y96" s="12" t="s">
        <v>74</v>
      </c>
      <c r="Z96" s="12" t="s">
        <v>74</v>
      </c>
      <c r="AA96" s="12" t="s">
        <v>251</v>
      </c>
      <c r="AB96" s="72" t="s">
        <v>384</v>
      </c>
      <c r="AC96" s="72" t="s">
        <v>137</v>
      </c>
      <c r="AD96" s="72"/>
      <c r="AE96" s="72"/>
      <c r="AF96" s="72" t="s">
        <v>590</v>
      </c>
      <c r="AG96" s="72" t="s">
        <v>268</v>
      </c>
      <c r="AH96" s="72" t="s">
        <v>459</v>
      </c>
      <c r="AI96" s="72" t="s">
        <v>74</v>
      </c>
      <c r="AJ96" s="72" t="s">
        <v>74</v>
      </c>
      <c r="AK96" s="72" t="s">
        <v>74</v>
      </c>
      <c r="AL96" s="72" t="s">
        <v>74</v>
      </c>
      <c r="AM96" s="12" t="s">
        <v>74</v>
      </c>
      <c r="AN96" s="12" t="s">
        <v>539</v>
      </c>
      <c r="AO96" s="72"/>
      <c r="AP96" s="72"/>
      <c r="AQ96" s="72"/>
      <c r="AR96" s="72"/>
      <c r="AS96" s="72"/>
      <c r="AT96" s="72"/>
      <c r="AU96" s="72"/>
      <c r="AV96" s="75"/>
    </row>
    <row r="97" spans="1:48" ht="15.75" customHeight="1">
      <c r="A97" s="71">
        <v>2025166</v>
      </c>
      <c r="B97" s="12">
        <v>48</v>
      </c>
      <c r="C97" s="12"/>
      <c r="D97" s="12" t="s">
        <v>135</v>
      </c>
      <c r="E97" s="12" t="s">
        <v>217</v>
      </c>
      <c r="F97" s="12" t="s">
        <v>110</v>
      </c>
      <c r="G97" s="12" t="s">
        <v>4</v>
      </c>
      <c r="H97" s="12" t="s">
        <v>372</v>
      </c>
      <c r="I97" s="12" t="s">
        <v>236</v>
      </c>
      <c r="J97" s="12" t="s">
        <v>227</v>
      </c>
      <c r="K97" s="12" t="s">
        <v>62</v>
      </c>
      <c r="L97" s="12" t="s">
        <v>137</v>
      </c>
      <c r="M97" s="76" t="s">
        <v>74</v>
      </c>
      <c r="N97" s="12" t="s">
        <v>74</v>
      </c>
      <c r="O97" s="12" t="s">
        <v>137</v>
      </c>
      <c r="P97" s="12" t="s">
        <v>74</v>
      </c>
      <c r="Q97" s="74">
        <v>3</v>
      </c>
      <c r="R97" s="12" t="s">
        <v>137</v>
      </c>
      <c r="S97" s="12" t="str">
        <f>IF(R97="YES",YES,"Not Working")</f>
        <v>Not Working</v>
      </c>
      <c r="T97" s="12" t="s">
        <v>74</v>
      </c>
      <c r="U97" s="12" t="s">
        <v>592</v>
      </c>
      <c r="V97" s="12" t="s">
        <v>137</v>
      </c>
      <c r="W97" s="12" t="s">
        <v>220</v>
      </c>
      <c r="X97" s="12" t="s">
        <v>74</v>
      </c>
      <c r="Y97" s="12" t="s">
        <v>74</v>
      </c>
      <c r="Z97" s="12" t="s">
        <v>137</v>
      </c>
      <c r="AA97" s="12" t="s">
        <v>221</v>
      </c>
      <c r="AB97" s="12" t="s">
        <v>384</v>
      </c>
      <c r="AC97" s="72" t="s">
        <v>137</v>
      </c>
      <c r="AD97" s="72"/>
      <c r="AE97" s="12"/>
      <c r="AF97" s="12" t="s">
        <v>233</v>
      </c>
      <c r="AG97" s="12" t="s">
        <v>593</v>
      </c>
      <c r="AH97" s="12" t="s">
        <v>550</v>
      </c>
      <c r="AI97" s="12" t="s">
        <v>74</v>
      </c>
      <c r="AJ97" s="12" t="s">
        <v>74</v>
      </c>
      <c r="AK97" s="12" t="s">
        <v>74</v>
      </c>
      <c r="AL97" s="12" t="s">
        <v>74</v>
      </c>
      <c r="AM97" s="73" t="s">
        <v>136</v>
      </c>
      <c r="AN97" s="73"/>
      <c r="AO97" s="74"/>
      <c r="AP97" s="12"/>
      <c r="AQ97" s="12"/>
      <c r="AR97" s="12"/>
      <c r="AS97" s="12"/>
      <c r="AT97" s="76"/>
      <c r="AU97" s="76"/>
      <c r="AV97" s="1"/>
    </row>
    <row r="98" spans="1:48" ht="15.75" customHeight="1">
      <c r="A98" s="71">
        <v>2025196</v>
      </c>
      <c r="B98" s="12">
        <v>45</v>
      </c>
      <c r="C98" s="12"/>
      <c r="D98" s="12" t="s">
        <v>135</v>
      </c>
      <c r="E98" s="12" t="s">
        <v>224</v>
      </c>
      <c r="F98" s="12" t="s">
        <v>110</v>
      </c>
      <c r="G98" s="12" t="s">
        <v>4</v>
      </c>
      <c r="H98" s="12" t="s">
        <v>372</v>
      </c>
      <c r="I98" s="12" t="s">
        <v>236</v>
      </c>
      <c r="J98" s="12" t="s">
        <v>227</v>
      </c>
      <c r="K98" s="12" t="s">
        <v>62</v>
      </c>
      <c r="L98" s="12" t="s">
        <v>137</v>
      </c>
      <c r="M98" s="76" t="s">
        <v>74</v>
      </c>
      <c r="N98" s="76" t="s">
        <v>74</v>
      </c>
      <c r="O98" s="12" t="s">
        <v>74</v>
      </c>
      <c r="P98" s="76" t="s">
        <v>74</v>
      </c>
      <c r="Q98" s="78">
        <v>4</v>
      </c>
      <c r="R98" s="12" t="s">
        <v>74</v>
      </c>
      <c r="S98" s="76" t="s">
        <v>595</v>
      </c>
      <c r="T98" s="12" t="s">
        <v>137</v>
      </c>
      <c r="U98" s="12" t="s">
        <v>220</v>
      </c>
      <c r="V98" s="12" t="s">
        <v>137</v>
      </c>
      <c r="W98" s="12" t="s">
        <v>220</v>
      </c>
      <c r="X98" s="12" t="s">
        <v>74</v>
      </c>
      <c r="Y98" s="12" t="s">
        <v>137</v>
      </c>
      <c r="Z98" s="12" t="s">
        <v>74</v>
      </c>
      <c r="AA98" s="12" t="s">
        <v>244</v>
      </c>
      <c r="AB98" s="12" t="s">
        <v>384</v>
      </c>
      <c r="AC98" s="72" t="s">
        <v>137</v>
      </c>
      <c r="AD98" s="72"/>
      <c r="AE98" s="12"/>
      <c r="AF98" s="12" t="s">
        <v>286</v>
      </c>
      <c r="AG98" s="76" t="s">
        <v>231</v>
      </c>
      <c r="AH98" s="76" t="s">
        <v>596</v>
      </c>
      <c r="AI98" s="12" t="s">
        <v>74</v>
      </c>
      <c r="AJ98" s="12" t="s">
        <v>74</v>
      </c>
      <c r="AK98" s="76" t="s">
        <v>74</v>
      </c>
      <c r="AL98" s="12" t="s">
        <v>74</v>
      </c>
      <c r="AM98" s="73" t="s">
        <v>136</v>
      </c>
      <c r="AN98" s="73"/>
      <c r="AO98" s="74" t="s">
        <v>597</v>
      </c>
      <c r="AP98" s="12" t="s">
        <v>241</v>
      </c>
      <c r="AQ98" s="12"/>
      <c r="AR98" s="12"/>
      <c r="AS98" s="12"/>
      <c r="AT98" s="76"/>
      <c r="AU98" s="76"/>
      <c r="AV98" s="75"/>
    </row>
    <row r="99" spans="1:48" ht="15.75" customHeight="1">
      <c r="A99" s="71">
        <v>2025121</v>
      </c>
      <c r="B99" s="12">
        <v>38</v>
      </c>
      <c r="C99" s="94"/>
      <c r="D99" s="12" t="s">
        <v>135</v>
      </c>
      <c r="E99" s="12" t="s">
        <v>217</v>
      </c>
      <c r="F99" s="12" t="s">
        <v>102</v>
      </c>
      <c r="G99" s="12" t="s">
        <v>4</v>
      </c>
      <c r="H99" s="12" t="s">
        <v>599</v>
      </c>
      <c r="I99" s="12" t="s">
        <v>470</v>
      </c>
      <c r="J99" s="12" t="s">
        <v>227</v>
      </c>
      <c r="K99" s="12" t="s">
        <v>56</v>
      </c>
      <c r="L99" s="12" t="s">
        <v>137</v>
      </c>
      <c r="M99" s="12" t="s">
        <v>74</v>
      </c>
      <c r="N99" s="12" t="s">
        <v>74</v>
      </c>
      <c r="O99" s="12" t="s">
        <v>74</v>
      </c>
      <c r="P99" s="12" t="s">
        <v>137</v>
      </c>
      <c r="Q99" s="78"/>
      <c r="R99" s="12" t="s">
        <v>137</v>
      </c>
      <c r="S99" s="12" t="str">
        <f>IF(R99="YES",YES,"Not Working")</f>
        <v>Not Working</v>
      </c>
      <c r="T99" s="12" t="s">
        <v>74</v>
      </c>
      <c r="U99" s="12" t="s">
        <v>243</v>
      </c>
      <c r="V99" s="12" t="s">
        <v>137</v>
      </c>
      <c r="W99" s="12" t="s">
        <v>220</v>
      </c>
      <c r="X99" s="12" t="s">
        <v>74</v>
      </c>
      <c r="Y99" s="12" t="s">
        <v>74</v>
      </c>
      <c r="Z99" s="12" t="s">
        <v>137</v>
      </c>
      <c r="AA99" s="12" t="s">
        <v>221</v>
      </c>
      <c r="AB99" s="12" t="s">
        <v>384</v>
      </c>
      <c r="AC99" s="72" t="s">
        <v>137</v>
      </c>
      <c r="AD99" s="72"/>
      <c r="AE99" s="12"/>
      <c r="AF99" s="12" t="s">
        <v>551</v>
      </c>
      <c r="AG99" s="12" t="s">
        <v>336</v>
      </c>
      <c r="AH99" s="12" t="s">
        <v>232</v>
      </c>
      <c r="AI99" s="12" t="s">
        <v>74</v>
      </c>
      <c r="AJ99" s="12" t="s">
        <v>74</v>
      </c>
      <c r="AK99" s="12" t="s">
        <v>74</v>
      </c>
      <c r="AL99" s="12" t="s">
        <v>74</v>
      </c>
      <c r="AM99" s="12" t="s">
        <v>74</v>
      </c>
      <c r="AN99" s="73"/>
      <c r="AO99" s="74" t="s">
        <v>600</v>
      </c>
      <c r="AP99" s="12" t="s">
        <v>248</v>
      </c>
      <c r="AQ99" s="12"/>
      <c r="AR99" s="12"/>
      <c r="AS99" s="12"/>
      <c r="AT99" s="12"/>
      <c r="AU99" s="12"/>
      <c r="AV99" s="75"/>
    </row>
    <row r="100" spans="1:48" ht="15.75" customHeight="1">
      <c r="A100" s="71">
        <v>2025316</v>
      </c>
      <c r="B100" s="72"/>
      <c r="C100" s="95"/>
      <c r="D100" s="12" t="s">
        <v>135</v>
      </c>
      <c r="E100" s="72" t="s">
        <v>217</v>
      </c>
      <c r="F100" s="72" t="s">
        <v>73</v>
      </c>
      <c r="G100" s="72" t="s">
        <v>4</v>
      </c>
      <c r="H100" s="72"/>
      <c r="I100" s="72" t="s">
        <v>303</v>
      </c>
      <c r="J100" s="12" t="s">
        <v>137</v>
      </c>
      <c r="K100" s="72" t="s">
        <v>58</v>
      </c>
      <c r="L100" s="12" t="s">
        <v>137</v>
      </c>
      <c r="M100" s="72" t="s">
        <v>74</v>
      </c>
      <c r="N100" s="72" t="s">
        <v>74</v>
      </c>
      <c r="O100" s="72" t="s">
        <v>74</v>
      </c>
      <c r="P100" s="72" t="s">
        <v>137</v>
      </c>
      <c r="Q100" s="77">
        <v>4</v>
      </c>
      <c r="R100" s="12" t="s">
        <v>74</v>
      </c>
      <c r="S100" s="72" t="s">
        <v>602</v>
      </c>
      <c r="T100" s="12" t="s">
        <v>137</v>
      </c>
      <c r="U100" s="12" t="s">
        <v>220</v>
      </c>
      <c r="V100" s="12" t="s">
        <v>137</v>
      </c>
      <c r="W100" s="12" t="s">
        <v>220</v>
      </c>
      <c r="X100" s="12" t="s">
        <v>74</v>
      </c>
      <c r="Y100" s="12" t="s">
        <v>137</v>
      </c>
      <c r="Z100" s="12" t="s">
        <v>137</v>
      </c>
      <c r="AA100" s="12" t="s">
        <v>221</v>
      </c>
      <c r="AB100" s="72" t="s">
        <v>384</v>
      </c>
      <c r="AC100" s="72" t="s">
        <v>137</v>
      </c>
      <c r="AD100" s="72"/>
      <c r="AE100" s="72"/>
      <c r="AF100" s="72" t="s">
        <v>403</v>
      </c>
      <c r="AG100" s="72" t="s">
        <v>460</v>
      </c>
      <c r="AH100" s="72" t="s">
        <v>269</v>
      </c>
      <c r="AI100" s="72" t="s">
        <v>74</v>
      </c>
      <c r="AJ100" s="72" t="s">
        <v>74</v>
      </c>
      <c r="AK100" s="72" t="s">
        <v>74</v>
      </c>
      <c r="AL100" s="72" t="s">
        <v>74</v>
      </c>
      <c r="AM100" s="12" t="s">
        <v>74</v>
      </c>
      <c r="AN100" s="12" t="s">
        <v>539</v>
      </c>
      <c r="AO100" s="72"/>
      <c r="AP100" s="72"/>
      <c r="AQ100" s="72"/>
      <c r="AR100" s="72"/>
      <c r="AS100" s="72"/>
      <c r="AT100" s="72"/>
      <c r="AU100" s="72"/>
      <c r="AV100" s="75"/>
    </row>
    <row r="101" spans="1:48" ht="15.75" customHeight="1">
      <c r="A101" s="71">
        <v>2025317</v>
      </c>
      <c r="B101" s="12">
        <v>30</v>
      </c>
      <c r="C101" s="9"/>
      <c r="D101" s="12" t="s">
        <v>135</v>
      </c>
      <c r="E101" s="12" t="s">
        <v>224</v>
      </c>
      <c r="F101" s="74" t="s">
        <v>85</v>
      </c>
      <c r="G101" s="12" t="s">
        <v>50</v>
      </c>
      <c r="H101" s="12" t="s">
        <v>604</v>
      </c>
      <c r="I101" s="12" t="s">
        <v>265</v>
      </c>
      <c r="J101" s="12" t="s">
        <v>137</v>
      </c>
      <c r="K101" s="72" t="s">
        <v>58</v>
      </c>
      <c r="L101" s="12" t="s">
        <v>137</v>
      </c>
      <c r="M101" s="12" t="s">
        <v>74</v>
      </c>
      <c r="N101" s="12" t="s">
        <v>74</v>
      </c>
      <c r="O101" s="12" t="s">
        <v>74</v>
      </c>
      <c r="P101" s="12" t="s">
        <v>74</v>
      </c>
      <c r="Q101" s="74">
        <v>8</v>
      </c>
      <c r="R101" s="12" t="s">
        <v>137</v>
      </c>
      <c r="S101" s="12" t="str">
        <f>IF(R101="YES",YES,"Not Working")</f>
        <v>Not Working</v>
      </c>
      <c r="T101" s="12" t="s">
        <v>74</v>
      </c>
      <c r="U101" s="12" t="s">
        <v>605</v>
      </c>
      <c r="V101" s="12" t="s">
        <v>137</v>
      </c>
      <c r="W101" s="12" t="s">
        <v>220</v>
      </c>
      <c r="X101" s="12" t="s">
        <v>74</v>
      </c>
      <c r="Y101" s="12" t="s">
        <v>74</v>
      </c>
      <c r="Z101" s="12" t="s">
        <v>137</v>
      </c>
      <c r="AA101" s="12" t="s">
        <v>221</v>
      </c>
      <c r="AB101" s="12" t="s">
        <v>384</v>
      </c>
      <c r="AC101" s="12" t="s">
        <v>137</v>
      </c>
      <c r="AD101" s="12"/>
      <c r="AE101" s="12"/>
      <c r="AF101" s="12" t="s">
        <v>276</v>
      </c>
      <c r="AG101" s="12"/>
      <c r="AH101" s="12"/>
      <c r="AI101" s="12" t="s">
        <v>74</v>
      </c>
      <c r="AJ101" s="12" t="s">
        <v>74</v>
      </c>
      <c r="AK101" s="12" t="s">
        <v>137</v>
      </c>
      <c r="AL101" s="12" t="s">
        <v>137</v>
      </c>
      <c r="AM101" s="12" t="s">
        <v>137</v>
      </c>
      <c r="AN101" s="76" t="s">
        <v>390</v>
      </c>
      <c r="AO101" s="12"/>
      <c r="AP101" s="12"/>
      <c r="AQ101" s="12"/>
      <c r="AR101" s="12"/>
      <c r="AS101" s="12"/>
      <c r="AT101" s="76"/>
      <c r="AU101" s="76"/>
      <c r="AV101" s="75"/>
    </row>
    <row r="102" spans="1:48" ht="15.75" customHeight="1">
      <c r="A102" s="71">
        <v>2025008</v>
      </c>
      <c r="B102" s="12">
        <v>39</v>
      </c>
      <c r="C102" s="9"/>
      <c r="D102" s="12" t="s">
        <v>135</v>
      </c>
      <c r="E102" s="12" t="s">
        <v>217</v>
      </c>
      <c r="F102" s="12" t="s">
        <v>95</v>
      </c>
      <c r="G102" s="12" t="s">
        <v>4</v>
      </c>
      <c r="H102" s="12" t="s">
        <v>225</v>
      </c>
      <c r="I102" s="12" t="s">
        <v>236</v>
      </c>
      <c r="J102" s="12" t="s">
        <v>74</v>
      </c>
      <c r="K102" s="12" t="s">
        <v>56</v>
      </c>
      <c r="L102" s="12" t="s">
        <v>137</v>
      </c>
      <c r="M102" s="76" t="s">
        <v>74</v>
      </c>
      <c r="N102" s="12" t="s">
        <v>74</v>
      </c>
      <c r="O102" s="12" t="s">
        <v>74</v>
      </c>
      <c r="P102" s="12" t="s">
        <v>137</v>
      </c>
      <c r="Q102" s="74">
        <v>5</v>
      </c>
      <c r="R102" s="12" t="s">
        <v>74</v>
      </c>
      <c r="S102" s="12" t="s">
        <v>607</v>
      </c>
      <c r="T102" s="12" t="s">
        <v>74</v>
      </c>
      <c r="U102" s="12" t="s">
        <v>608</v>
      </c>
      <c r="V102" s="12" t="s">
        <v>74</v>
      </c>
      <c r="W102" s="12" t="s">
        <v>609</v>
      </c>
      <c r="X102" s="12" t="s">
        <v>74</v>
      </c>
      <c r="Y102" s="12" t="s">
        <v>74</v>
      </c>
      <c r="Z102" s="12" t="s">
        <v>137</v>
      </c>
      <c r="AA102" s="12" t="s">
        <v>221</v>
      </c>
      <c r="AB102" s="12" t="s">
        <v>384</v>
      </c>
      <c r="AC102" s="72" t="s">
        <v>137</v>
      </c>
      <c r="AD102" s="72"/>
      <c r="AE102" s="12"/>
      <c r="AF102" s="12" t="s">
        <v>610</v>
      </c>
      <c r="AG102" s="12" t="s">
        <v>232</v>
      </c>
      <c r="AH102" s="12" t="s">
        <v>611</v>
      </c>
      <c r="AI102" s="12" t="s">
        <v>74</v>
      </c>
      <c r="AJ102" s="12" t="s">
        <v>74</v>
      </c>
      <c r="AK102" s="12" t="s">
        <v>74</v>
      </c>
      <c r="AL102" s="12" t="s">
        <v>74</v>
      </c>
      <c r="AM102" s="12" t="s">
        <v>74</v>
      </c>
      <c r="AN102" s="73"/>
      <c r="AO102" s="12" t="s">
        <v>612</v>
      </c>
      <c r="AP102" s="12" t="s">
        <v>248</v>
      </c>
      <c r="AQ102" s="12"/>
      <c r="AR102" s="12"/>
      <c r="AS102" s="12"/>
      <c r="AT102" s="12"/>
      <c r="AU102" s="12"/>
      <c r="AV102" s="1"/>
    </row>
    <row r="103" spans="1:48" ht="15.75" customHeight="1">
      <c r="A103" s="71">
        <v>2025170</v>
      </c>
      <c r="B103" s="12">
        <v>39</v>
      </c>
      <c r="C103" s="94"/>
      <c r="D103" s="12" t="s">
        <v>135</v>
      </c>
      <c r="E103" s="12" t="s">
        <v>224</v>
      </c>
      <c r="F103" s="12" t="s">
        <v>110</v>
      </c>
      <c r="G103" s="12" t="s">
        <v>4</v>
      </c>
      <c r="H103" s="12" t="s">
        <v>383</v>
      </c>
      <c r="I103" s="12" t="s">
        <v>236</v>
      </c>
      <c r="J103" s="12" t="s">
        <v>227</v>
      </c>
      <c r="K103" s="12" t="s">
        <v>62</v>
      </c>
      <c r="L103" s="12" t="s">
        <v>137</v>
      </c>
      <c r="M103" s="12" t="s">
        <v>74</v>
      </c>
      <c r="N103" s="12" t="s">
        <v>74</v>
      </c>
      <c r="O103" s="12" t="s">
        <v>74</v>
      </c>
      <c r="P103" s="12" t="s">
        <v>74</v>
      </c>
      <c r="Q103" s="74">
        <v>5</v>
      </c>
      <c r="R103" s="12" t="s">
        <v>74</v>
      </c>
      <c r="S103" s="12" t="s">
        <v>614</v>
      </c>
      <c r="T103" s="12" t="s">
        <v>74</v>
      </c>
      <c r="U103" s="12" t="s">
        <v>389</v>
      </c>
      <c r="V103" s="12" t="s">
        <v>137</v>
      </c>
      <c r="W103" s="12" t="s">
        <v>220</v>
      </c>
      <c r="X103" s="12" t="s">
        <v>74</v>
      </c>
      <c r="Y103" s="12" t="s">
        <v>74</v>
      </c>
      <c r="Z103" s="12" t="s">
        <v>137</v>
      </c>
      <c r="AA103" s="12" t="s">
        <v>221</v>
      </c>
      <c r="AB103" s="12" t="s">
        <v>384</v>
      </c>
      <c r="AC103" s="72" t="s">
        <v>137</v>
      </c>
      <c r="AD103" s="72"/>
      <c r="AE103" s="12"/>
      <c r="AF103" s="12" t="s">
        <v>615</v>
      </c>
      <c r="AG103" s="12" t="s">
        <v>616</v>
      </c>
      <c r="AH103" s="12" t="s">
        <v>275</v>
      </c>
      <c r="AI103" s="12" t="s">
        <v>74</v>
      </c>
      <c r="AJ103" s="12" t="s">
        <v>74</v>
      </c>
      <c r="AK103" s="12" t="s">
        <v>74</v>
      </c>
      <c r="AL103" s="12" t="s">
        <v>74</v>
      </c>
      <c r="AM103" s="73" t="s">
        <v>136</v>
      </c>
      <c r="AN103" s="73"/>
      <c r="AO103" s="74" t="s">
        <v>617</v>
      </c>
      <c r="AP103" s="12" t="s">
        <v>248</v>
      </c>
      <c r="AQ103" s="12"/>
      <c r="AR103" s="12"/>
      <c r="AS103" s="12"/>
      <c r="AT103" s="12"/>
      <c r="AU103" s="12"/>
      <c r="AV103" s="1"/>
    </row>
    <row r="104" spans="1:48" ht="15.75" customHeight="1">
      <c r="A104" s="71">
        <v>2025032</v>
      </c>
      <c r="B104" s="12">
        <v>43</v>
      </c>
      <c r="C104" s="9"/>
      <c r="D104" s="12" t="s">
        <v>135</v>
      </c>
      <c r="E104" s="12" t="s">
        <v>224</v>
      </c>
      <c r="F104" s="74" t="s">
        <v>92</v>
      </c>
      <c r="G104" s="12" t="s">
        <v>4</v>
      </c>
      <c r="H104" s="12" t="s">
        <v>235</v>
      </c>
      <c r="I104" s="12" t="s">
        <v>619</v>
      </c>
      <c r="J104" s="12" t="s">
        <v>74</v>
      </c>
      <c r="K104" s="12" t="s">
        <v>60</v>
      </c>
      <c r="L104" s="12" t="s">
        <v>137</v>
      </c>
      <c r="M104" s="12" t="s">
        <v>74</v>
      </c>
      <c r="N104" s="12" t="s">
        <v>74</v>
      </c>
      <c r="O104" s="12" t="s">
        <v>137</v>
      </c>
      <c r="P104" s="72" t="s">
        <v>137</v>
      </c>
      <c r="Q104" s="74">
        <v>5</v>
      </c>
      <c r="R104" s="12" t="s">
        <v>137</v>
      </c>
      <c r="S104" s="12" t="s">
        <v>220</v>
      </c>
      <c r="T104" s="12" t="s">
        <v>137</v>
      </c>
      <c r="U104" s="12" t="s">
        <v>220</v>
      </c>
      <c r="V104" s="12" t="s">
        <v>74</v>
      </c>
      <c r="W104" s="12" t="s">
        <v>620</v>
      </c>
      <c r="X104" s="12" t="s">
        <v>137</v>
      </c>
      <c r="Y104" s="12" t="s">
        <v>137</v>
      </c>
      <c r="Z104" s="12" t="s">
        <v>74</v>
      </c>
      <c r="AA104" s="12" t="s">
        <v>244</v>
      </c>
      <c r="AB104" s="12" t="s">
        <v>230</v>
      </c>
      <c r="AC104" s="72" t="s">
        <v>137</v>
      </c>
      <c r="AD104" s="72"/>
      <c r="AE104" s="12"/>
      <c r="AF104" s="12" t="s">
        <v>233</v>
      </c>
      <c r="AG104" s="12" t="s">
        <v>621</v>
      </c>
      <c r="AH104" s="12" t="s">
        <v>459</v>
      </c>
      <c r="AI104" s="12" t="s">
        <v>74</v>
      </c>
      <c r="AJ104" s="12" t="s">
        <v>74</v>
      </c>
      <c r="AK104" s="76" t="s">
        <v>74</v>
      </c>
      <c r="AL104" s="76" t="s">
        <v>74</v>
      </c>
      <c r="AM104" s="12" t="s">
        <v>74</v>
      </c>
      <c r="AN104" s="73"/>
      <c r="AO104" s="12" t="s">
        <v>289</v>
      </c>
      <c r="AP104" s="12" t="s">
        <v>248</v>
      </c>
      <c r="AQ104" s="12"/>
      <c r="AR104" s="12"/>
      <c r="AS104" s="12"/>
      <c r="AT104" s="76"/>
      <c r="AU104" s="76"/>
      <c r="AV104" s="75"/>
    </row>
    <row r="105" spans="1:48" ht="15.75" customHeight="1">
      <c r="A105" s="71">
        <v>2025134</v>
      </c>
      <c r="B105" s="12">
        <v>36</v>
      </c>
      <c r="C105" s="9"/>
      <c r="D105" s="12" t="s">
        <v>135</v>
      </c>
      <c r="E105" s="12" t="s">
        <v>224</v>
      </c>
      <c r="F105" s="12" t="s">
        <v>110</v>
      </c>
      <c r="G105" s="12" t="s">
        <v>4</v>
      </c>
      <c r="H105" s="12" t="s">
        <v>383</v>
      </c>
      <c r="I105" s="12" t="s">
        <v>236</v>
      </c>
      <c r="J105" s="12" t="s">
        <v>227</v>
      </c>
      <c r="K105" s="12" t="s">
        <v>62</v>
      </c>
      <c r="L105" s="12" t="s">
        <v>137</v>
      </c>
      <c r="M105" s="12" t="s">
        <v>74</v>
      </c>
      <c r="N105" s="12" t="s">
        <v>74</v>
      </c>
      <c r="O105" s="12" t="s">
        <v>74</v>
      </c>
      <c r="P105" s="12" t="s">
        <v>137</v>
      </c>
      <c r="Q105" s="74">
        <v>8</v>
      </c>
      <c r="R105" s="12" t="s">
        <v>137</v>
      </c>
      <c r="S105" s="12" t="s">
        <v>220</v>
      </c>
      <c r="T105" s="12" t="s">
        <v>137</v>
      </c>
      <c r="U105" s="12" t="s">
        <v>220</v>
      </c>
      <c r="V105" s="12" t="s">
        <v>74</v>
      </c>
      <c r="W105" s="12" t="s">
        <v>623</v>
      </c>
      <c r="X105" s="12" t="s">
        <v>137</v>
      </c>
      <c r="Y105" s="12" t="s">
        <v>137</v>
      </c>
      <c r="Z105" s="12" t="s">
        <v>74</v>
      </c>
      <c r="AA105" s="12" t="s">
        <v>244</v>
      </c>
      <c r="AB105" s="12" t="s">
        <v>384</v>
      </c>
      <c r="AC105" s="72" t="s">
        <v>137</v>
      </c>
      <c r="AD105" s="72"/>
      <c r="AE105" s="12"/>
      <c r="AF105" s="12" t="s">
        <v>525</v>
      </c>
      <c r="AG105" s="12" t="s">
        <v>385</v>
      </c>
      <c r="AH105" s="12" t="s">
        <v>624</v>
      </c>
      <c r="AI105" s="12" t="s">
        <v>74</v>
      </c>
      <c r="AJ105" s="12" t="s">
        <v>74</v>
      </c>
      <c r="AK105" s="12" t="s">
        <v>74</v>
      </c>
      <c r="AL105" s="12" t="s">
        <v>74</v>
      </c>
      <c r="AM105" s="73" t="s">
        <v>136</v>
      </c>
      <c r="AN105" s="73"/>
      <c r="AO105" s="82" t="s">
        <v>625</v>
      </c>
      <c r="AP105" s="12" t="s">
        <v>241</v>
      </c>
      <c r="AQ105" s="12"/>
      <c r="AR105" s="12"/>
      <c r="AS105" s="12"/>
      <c r="AT105" s="76"/>
      <c r="AU105" s="76"/>
      <c r="AV105" s="75"/>
    </row>
    <row r="106" spans="1:48" ht="15.75" customHeight="1">
      <c r="A106" s="71">
        <v>2025227</v>
      </c>
      <c r="B106" s="12">
        <v>36</v>
      </c>
      <c r="C106" s="9"/>
      <c r="D106" s="12" t="s">
        <v>135</v>
      </c>
      <c r="E106" s="12" t="s">
        <v>217</v>
      </c>
      <c r="F106" s="74" t="s">
        <v>91</v>
      </c>
      <c r="G106" s="12" t="s">
        <v>4</v>
      </c>
      <c r="H106" s="12" t="s">
        <v>383</v>
      </c>
      <c r="I106" s="12" t="s">
        <v>333</v>
      </c>
      <c r="J106" s="12" t="s">
        <v>227</v>
      </c>
      <c r="K106" s="12" t="s">
        <v>52</v>
      </c>
      <c r="L106" s="12" t="s">
        <v>137</v>
      </c>
      <c r="M106" s="12" t="s">
        <v>74</v>
      </c>
      <c r="N106" s="12"/>
      <c r="O106" s="12" t="s">
        <v>74</v>
      </c>
      <c r="P106" s="12" t="s">
        <v>137</v>
      </c>
      <c r="Q106" s="74">
        <v>3</v>
      </c>
      <c r="R106" s="12" t="s">
        <v>74</v>
      </c>
      <c r="S106" s="12" t="s">
        <v>627</v>
      </c>
      <c r="T106" s="12" t="s">
        <v>137</v>
      </c>
      <c r="U106" s="12" t="s">
        <v>220</v>
      </c>
      <c r="V106" s="12" t="s">
        <v>137</v>
      </c>
      <c r="W106" s="12" t="s">
        <v>220</v>
      </c>
      <c r="X106" s="12" t="s">
        <v>74</v>
      </c>
      <c r="Y106" s="12" t="s">
        <v>137</v>
      </c>
      <c r="Z106" s="12" t="s">
        <v>137</v>
      </c>
      <c r="AA106" s="12" t="s">
        <v>251</v>
      </c>
      <c r="AB106" s="12" t="s">
        <v>384</v>
      </c>
      <c r="AC106" s="72" t="s">
        <v>137</v>
      </c>
      <c r="AD106" s="12"/>
      <c r="AE106" s="12"/>
      <c r="AF106" s="12" t="s">
        <v>628</v>
      </c>
      <c r="AG106" s="12" t="s">
        <v>629</v>
      </c>
      <c r="AH106" s="12" t="s">
        <v>274</v>
      </c>
      <c r="AI106" s="12" t="s">
        <v>74</v>
      </c>
      <c r="AJ106" s="12" t="s">
        <v>74</v>
      </c>
      <c r="AK106" s="12" t="s">
        <v>74</v>
      </c>
      <c r="AL106" s="12" t="s">
        <v>74</v>
      </c>
      <c r="AM106" s="12" t="s">
        <v>74</v>
      </c>
      <c r="AN106" s="73"/>
      <c r="AO106" s="82" t="s">
        <v>630</v>
      </c>
      <c r="AP106" s="12" t="s">
        <v>248</v>
      </c>
      <c r="AQ106" s="12"/>
      <c r="AR106" s="12"/>
      <c r="AS106" s="12"/>
      <c r="AT106" s="76"/>
      <c r="AU106" s="76"/>
      <c r="AV106" s="75"/>
    </row>
    <row r="107" spans="1:48" ht="15.75" customHeight="1">
      <c r="A107" s="71">
        <v>2025767</v>
      </c>
      <c r="B107" s="12"/>
      <c r="C107" s="9">
        <v>37</v>
      </c>
      <c r="D107" s="12" t="s">
        <v>134</v>
      </c>
      <c r="E107" s="12" t="s">
        <v>224</v>
      </c>
      <c r="F107" s="12" t="s">
        <v>76</v>
      </c>
      <c r="G107" s="73" t="s">
        <v>4</v>
      </c>
      <c r="H107" s="12" t="s">
        <v>632</v>
      </c>
      <c r="I107" s="12" t="s">
        <v>324</v>
      </c>
      <c r="J107" s="72"/>
      <c r="K107" s="12" t="s">
        <v>56</v>
      </c>
      <c r="L107" s="12" t="s">
        <v>137</v>
      </c>
      <c r="M107" s="12" t="s">
        <v>74</v>
      </c>
      <c r="N107" s="12" t="s">
        <v>74</v>
      </c>
      <c r="O107" s="12" t="s">
        <v>74</v>
      </c>
      <c r="P107" s="12" t="s">
        <v>137</v>
      </c>
      <c r="Q107" s="74">
        <v>7</v>
      </c>
      <c r="R107" s="12" t="s">
        <v>137</v>
      </c>
      <c r="S107" s="12"/>
      <c r="T107" s="12" t="s">
        <v>137</v>
      </c>
      <c r="U107" s="12" t="s">
        <v>220</v>
      </c>
      <c r="V107" s="12" t="s">
        <v>137</v>
      </c>
      <c r="W107" s="12" t="s">
        <v>220</v>
      </c>
      <c r="X107" s="12" t="s">
        <v>74</v>
      </c>
      <c r="Y107" s="12" t="s">
        <v>137</v>
      </c>
      <c r="Z107" s="12" t="s">
        <v>74</v>
      </c>
      <c r="AA107" s="12" t="s">
        <v>244</v>
      </c>
      <c r="AB107" s="12" t="s">
        <v>384</v>
      </c>
      <c r="AC107" s="12" t="s">
        <v>74</v>
      </c>
      <c r="AD107" s="12" t="s">
        <v>633</v>
      </c>
      <c r="AE107" s="12"/>
      <c r="AF107" s="12" t="s">
        <v>319</v>
      </c>
      <c r="AG107" s="12" t="s">
        <v>245</v>
      </c>
      <c r="AH107" s="12" t="s">
        <v>634</v>
      </c>
      <c r="AI107" s="12" t="s">
        <v>74</v>
      </c>
      <c r="AJ107" s="12" t="s">
        <v>74</v>
      </c>
      <c r="AK107" s="12" t="s">
        <v>74</v>
      </c>
      <c r="AL107" s="12"/>
      <c r="AM107" s="12"/>
      <c r="AN107" s="73"/>
      <c r="AO107" s="12"/>
      <c r="AP107" s="12"/>
      <c r="AQ107" s="44"/>
      <c r="AR107" s="12"/>
      <c r="AS107" s="12"/>
      <c r="AT107" s="12"/>
      <c r="AU107" s="12"/>
      <c r="AV107" s="1"/>
    </row>
    <row r="108" spans="1:48" ht="15.75" customHeight="1">
      <c r="A108" s="71">
        <v>2025421</v>
      </c>
      <c r="B108" s="12"/>
      <c r="C108" s="83">
        <v>37</v>
      </c>
      <c r="D108" s="12" t="s">
        <v>134</v>
      </c>
      <c r="E108" s="76" t="s">
        <v>224</v>
      </c>
      <c r="F108" s="12" t="s">
        <v>115</v>
      </c>
      <c r="G108" s="72" t="s">
        <v>4</v>
      </c>
      <c r="H108" s="12" t="s">
        <v>225</v>
      </c>
      <c r="I108" s="12" t="s">
        <v>236</v>
      </c>
      <c r="J108" s="72"/>
      <c r="K108" s="12" t="s">
        <v>60</v>
      </c>
      <c r="L108" s="12"/>
      <c r="M108" s="12"/>
      <c r="N108" s="12"/>
      <c r="O108" s="12"/>
      <c r="P108" s="12"/>
      <c r="Q108" s="74"/>
      <c r="R108" s="72"/>
      <c r="S108" s="12"/>
      <c r="T108" s="12"/>
      <c r="U108" s="12"/>
      <c r="V108" s="7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72" t="s">
        <v>137</v>
      </c>
      <c r="AJ108" s="12" t="s">
        <v>74</v>
      </c>
      <c r="AK108" s="12" t="s">
        <v>74</v>
      </c>
      <c r="AL108" s="12"/>
      <c r="AM108" s="12" t="s">
        <v>136</v>
      </c>
      <c r="AN108" s="73"/>
      <c r="AO108" s="12"/>
      <c r="AP108" s="12"/>
      <c r="AQ108" s="12"/>
      <c r="AR108" s="12"/>
      <c r="AS108" s="12"/>
      <c r="AT108" s="12"/>
      <c r="AU108" s="12"/>
      <c r="AV108" s="49"/>
    </row>
    <row r="109" spans="1:48" ht="15.75" customHeight="1">
      <c r="A109" s="71">
        <v>2025854</v>
      </c>
      <c r="B109" s="12"/>
      <c r="C109" s="12">
        <v>35</v>
      </c>
      <c r="D109" s="12" t="s">
        <v>134</v>
      </c>
      <c r="E109" s="12" t="s">
        <v>224</v>
      </c>
      <c r="F109" s="72" t="s">
        <v>80</v>
      </c>
      <c r="G109" s="73" t="s">
        <v>4</v>
      </c>
      <c r="H109" s="12"/>
      <c r="I109" s="12" t="s">
        <v>314</v>
      </c>
      <c r="J109" s="12" t="s">
        <v>74</v>
      </c>
      <c r="K109" s="12" t="s">
        <v>54</v>
      </c>
      <c r="L109" s="12" t="s">
        <v>137</v>
      </c>
      <c r="M109" s="12" t="s">
        <v>74</v>
      </c>
      <c r="N109" s="12" t="s">
        <v>74</v>
      </c>
      <c r="O109" s="12" t="s">
        <v>74</v>
      </c>
      <c r="P109" s="12" t="s">
        <v>137</v>
      </c>
      <c r="Q109" s="74">
        <v>5</v>
      </c>
      <c r="R109" s="12" t="s">
        <v>137</v>
      </c>
      <c r="S109" s="12" t="s">
        <v>220</v>
      </c>
      <c r="T109" s="12" t="s">
        <v>137</v>
      </c>
      <c r="U109" s="12" t="s">
        <v>220</v>
      </c>
      <c r="V109" s="12" t="s">
        <v>137</v>
      </c>
      <c r="W109" s="12" t="s">
        <v>220</v>
      </c>
      <c r="X109" s="12" t="s">
        <v>74</v>
      </c>
      <c r="Y109" s="12" t="s">
        <v>137</v>
      </c>
      <c r="Z109" s="12" t="s">
        <v>137</v>
      </c>
      <c r="AA109" s="12" t="s">
        <v>221</v>
      </c>
      <c r="AB109" s="12" t="s">
        <v>384</v>
      </c>
      <c r="AC109" s="12" t="s">
        <v>74</v>
      </c>
      <c r="AD109" s="12" t="s">
        <v>637</v>
      </c>
      <c r="AE109" s="12"/>
      <c r="AF109" s="12" t="s">
        <v>319</v>
      </c>
      <c r="AG109" s="12" t="s">
        <v>368</v>
      </c>
      <c r="AH109" s="12" t="s">
        <v>638</v>
      </c>
      <c r="AI109" s="12" t="s">
        <v>74</v>
      </c>
      <c r="AJ109" s="12" t="s">
        <v>74</v>
      </c>
      <c r="AK109" s="12" t="s">
        <v>74</v>
      </c>
      <c r="AL109" s="12"/>
      <c r="AM109" s="12"/>
      <c r="AN109" s="73"/>
      <c r="AO109" s="12"/>
      <c r="AP109" s="12"/>
      <c r="AQ109" s="44"/>
      <c r="AR109" s="12"/>
      <c r="AS109" s="12"/>
      <c r="AT109" s="12"/>
      <c r="AU109" s="12"/>
      <c r="AV109" s="1"/>
    </row>
    <row r="110" spans="1:48" ht="15.75" customHeight="1">
      <c r="A110" s="71">
        <v>2025474</v>
      </c>
      <c r="B110" s="12"/>
      <c r="C110" s="83">
        <v>42</v>
      </c>
      <c r="D110" s="12" t="s">
        <v>134</v>
      </c>
      <c r="E110" s="76" t="s">
        <v>224</v>
      </c>
      <c r="F110" s="76" t="s">
        <v>77</v>
      </c>
      <c r="G110" s="72" t="s">
        <v>4</v>
      </c>
      <c r="H110" s="12" t="s">
        <v>273</v>
      </c>
      <c r="I110" s="76" t="s">
        <v>236</v>
      </c>
      <c r="J110" s="72"/>
      <c r="K110" s="12" t="s">
        <v>60</v>
      </c>
      <c r="L110" s="12"/>
      <c r="M110" s="12"/>
      <c r="N110" s="12"/>
      <c r="O110" s="12"/>
      <c r="P110" s="12"/>
      <c r="Q110" s="74"/>
      <c r="R110" s="72"/>
      <c r="S110" s="12"/>
      <c r="T110" s="12"/>
      <c r="U110" s="12"/>
      <c r="V110" s="7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72" t="s">
        <v>137</v>
      </c>
      <c r="AJ110" s="12"/>
      <c r="AK110" s="12" t="s">
        <v>74</v>
      </c>
      <c r="AL110" s="12"/>
      <c r="AM110" s="12" t="s">
        <v>137</v>
      </c>
      <c r="AN110" s="73" t="s">
        <v>24</v>
      </c>
      <c r="AO110" s="1"/>
      <c r="AP110" s="12"/>
      <c r="AQ110" s="12"/>
      <c r="AR110" s="12"/>
      <c r="AS110" s="12"/>
      <c r="AT110" s="12"/>
      <c r="AU110" s="12"/>
      <c r="AV110" s="1"/>
    </row>
    <row r="111" spans="1:48" ht="15.75" customHeight="1">
      <c r="A111" s="71">
        <v>2025676</v>
      </c>
      <c r="B111" s="12"/>
      <c r="C111" s="9">
        <v>41</v>
      </c>
      <c r="D111" s="12" t="s">
        <v>134</v>
      </c>
      <c r="E111" s="12" t="s">
        <v>224</v>
      </c>
      <c r="F111" s="12" t="s">
        <v>88</v>
      </c>
      <c r="G111" s="73" t="s">
        <v>4</v>
      </c>
      <c r="H111" s="12" t="s">
        <v>321</v>
      </c>
      <c r="I111" s="12" t="s">
        <v>373</v>
      </c>
      <c r="J111" s="72"/>
      <c r="K111" s="12" t="s">
        <v>52</v>
      </c>
      <c r="L111" s="12" t="s">
        <v>137</v>
      </c>
      <c r="M111" s="12" t="s">
        <v>74</v>
      </c>
      <c r="N111" s="12" t="s">
        <v>74</v>
      </c>
      <c r="O111" s="12" t="s">
        <v>74</v>
      </c>
      <c r="P111" s="12" t="s">
        <v>74</v>
      </c>
      <c r="Q111" s="74">
        <v>6</v>
      </c>
      <c r="R111" s="12" t="s">
        <v>137</v>
      </c>
      <c r="S111" s="12"/>
      <c r="T111" s="12" t="s">
        <v>74</v>
      </c>
      <c r="U111" s="12" t="s">
        <v>641</v>
      </c>
      <c r="V111" s="72"/>
      <c r="W111" s="12"/>
      <c r="X111" s="12" t="s">
        <v>137</v>
      </c>
      <c r="Y111" s="12" t="s">
        <v>227</v>
      </c>
      <c r="Z111" s="12" t="s">
        <v>642</v>
      </c>
      <c r="AA111" s="12" t="s">
        <v>221</v>
      </c>
      <c r="AB111" s="12" t="s">
        <v>384</v>
      </c>
      <c r="AC111" s="12" t="s">
        <v>74</v>
      </c>
      <c r="AD111" s="12" t="s">
        <v>643</v>
      </c>
      <c r="AE111" s="12"/>
      <c r="AF111" s="12" t="s">
        <v>558</v>
      </c>
      <c r="AG111" s="12" t="s">
        <v>644</v>
      </c>
      <c r="AH111" s="12" t="s">
        <v>269</v>
      </c>
      <c r="AI111" s="12" t="s">
        <v>74</v>
      </c>
      <c r="AJ111" s="12" t="s">
        <v>74</v>
      </c>
      <c r="AK111" s="12" t="s">
        <v>74</v>
      </c>
      <c r="AL111" s="12"/>
      <c r="AM111" s="12"/>
      <c r="AN111" s="73"/>
      <c r="AO111" s="1"/>
      <c r="AP111" s="12"/>
      <c r="AQ111" s="44"/>
      <c r="AR111" s="12"/>
      <c r="AS111" s="12"/>
      <c r="AT111" s="12"/>
      <c r="AU111" s="12"/>
      <c r="AV111" s="1"/>
    </row>
    <row r="112" spans="1:48" ht="15.75" customHeight="1">
      <c r="A112" s="71">
        <v>2025740</v>
      </c>
      <c r="B112" s="12"/>
      <c r="C112" s="9">
        <v>40</v>
      </c>
      <c r="D112" s="12" t="s">
        <v>134</v>
      </c>
      <c r="E112" s="12" t="s">
        <v>224</v>
      </c>
      <c r="F112" s="74" t="s">
        <v>112</v>
      </c>
      <c r="G112" s="73" t="s">
        <v>4</v>
      </c>
      <c r="H112" s="12" t="s">
        <v>646</v>
      </c>
      <c r="I112" s="12" t="s">
        <v>388</v>
      </c>
      <c r="J112" s="12" t="s">
        <v>74</v>
      </c>
      <c r="K112" s="12" t="s">
        <v>52</v>
      </c>
      <c r="L112" s="12" t="s">
        <v>137</v>
      </c>
      <c r="M112" s="12" t="s">
        <v>74</v>
      </c>
      <c r="N112" s="12" t="s">
        <v>74</v>
      </c>
      <c r="O112" s="12" t="s">
        <v>74</v>
      </c>
      <c r="P112" s="12" t="s">
        <v>137</v>
      </c>
      <c r="Q112" s="74">
        <v>3</v>
      </c>
      <c r="R112" s="12" t="s">
        <v>74</v>
      </c>
      <c r="S112" s="12" t="s">
        <v>647</v>
      </c>
      <c r="T112" s="12" t="s">
        <v>137</v>
      </c>
      <c r="U112" s="12" t="s">
        <v>220</v>
      </c>
      <c r="V112" s="12" t="s">
        <v>137</v>
      </c>
      <c r="W112" s="12" t="s">
        <v>220</v>
      </c>
      <c r="X112" s="12" t="s">
        <v>74</v>
      </c>
      <c r="Y112" s="12" t="s">
        <v>137</v>
      </c>
      <c r="Z112" s="12" t="s">
        <v>137</v>
      </c>
      <c r="AA112" s="12" t="s">
        <v>251</v>
      </c>
      <c r="AB112" s="12" t="s">
        <v>384</v>
      </c>
      <c r="AC112" s="12" t="s">
        <v>74</v>
      </c>
      <c r="AD112" s="12" t="s">
        <v>23</v>
      </c>
      <c r="AE112" s="12"/>
      <c r="AF112" s="12" t="s">
        <v>558</v>
      </c>
      <c r="AG112" s="12"/>
      <c r="AH112" s="12"/>
      <c r="AI112" s="12" t="s">
        <v>74</v>
      </c>
      <c r="AJ112" s="12" t="s">
        <v>74</v>
      </c>
      <c r="AK112" s="12" t="s">
        <v>137</v>
      </c>
      <c r="AL112" s="12"/>
      <c r="AM112" s="12"/>
      <c r="AN112" s="73"/>
      <c r="AO112" s="12"/>
      <c r="AP112" s="12"/>
      <c r="AQ112" s="44"/>
      <c r="AR112" s="12"/>
      <c r="AS112" s="12"/>
      <c r="AT112" s="12"/>
      <c r="AU112" s="12"/>
      <c r="AV112" s="1"/>
    </row>
    <row r="113" spans="1:48" ht="15.75" customHeight="1">
      <c r="A113" s="71">
        <v>2025860</v>
      </c>
      <c r="B113" s="12"/>
      <c r="C113" s="9">
        <v>40</v>
      </c>
      <c r="D113" s="12" t="s">
        <v>134</v>
      </c>
      <c r="E113" s="12" t="s">
        <v>217</v>
      </c>
      <c r="F113" s="72" t="s">
        <v>80</v>
      </c>
      <c r="G113" s="73" t="s">
        <v>4</v>
      </c>
      <c r="H113" s="12"/>
      <c r="I113" s="12" t="s">
        <v>314</v>
      </c>
      <c r="J113" s="12" t="s">
        <v>74</v>
      </c>
      <c r="K113" s="12" t="s">
        <v>54</v>
      </c>
      <c r="L113" s="12" t="s">
        <v>137</v>
      </c>
      <c r="M113" s="12" t="s">
        <v>74</v>
      </c>
      <c r="N113" s="12" t="s">
        <v>74</v>
      </c>
      <c r="O113" s="12" t="s">
        <v>74</v>
      </c>
      <c r="P113" s="12" t="s">
        <v>74</v>
      </c>
      <c r="Q113" s="74">
        <v>7</v>
      </c>
      <c r="R113" s="12" t="s">
        <v>74</v>
      </c>
      <c r="S113" s="12" t="s">
        <v>649</v>
      </c>
      <c r="T113" s="12" t="s">
        <v>74</v>
      </c>
      <c r="U113" s="12" t="s">
        <v>650</v>
      </c>
      <c r="V113" s="12" t="s">
        <v>137</v>
      </c>
      <c r="W113" s="12" t="s">
        <v>220</v>
      </c>
      <c r="X113" s="12" t="s">
        <v>74</v>
      </c>
      <c r="Y113" s="12" t="s">
        <v>74</v>
      </c>
      <c r="Z113" s="12" t="s">
        <v>137</v>
      </c>
      <c r="AA113" s="12" t="s">
        <v>221</v>
      </c>
      <c r="AB113" s="12" t="s">
        <v>384</v>
      </c>
      <c r="AC113" s="12" t="s">
        <v>74</v>
      </c>
      <c r="AD113" s="12" t="s">
        <v>643</v>
      </c>
      <c r="AE113" s="12"/>
      <c r="AF113" s="12" t="s">
        <v>651</v>
      </c>
      <c r="AG113" s="12" t="s">
        <v>652</v>
      </c>
      <c r="AH113" s="12" t="s">
        <v>653</v>
      </c>
      <c r="AI113" s="12" t="s">
        <v>74</v>
      </c>
      <c r="AJ113" s="12" t="s">
        <v>74</v>
      </c>
      <c r="AK113" s="12" t="s">
        <v>74</v>
      </c>
      <c r="AL113" s="12"/>
      <c r="AM113" s="12" t="s">
        <v>136</v>
      </c>
      <c r="AN113" s="73"/>
      <c r="AO113" s="1"/>
      <c r="AP113" s="12"/>
      <c r="AQ113" s="44"/>
      <c r="AR113" s="12"/>
      <c r="AS113" s="12"/>
      <c r="AT113" s="12"/>
      <c r="AU113" s="12"/>
      <c r="AV113" s="1"/>
    </row>
    <row r="114" spans="1:48" ht="15.75" customHeight="1">
      <c r="A114" s="71">
        <v>2025453</v>
      </c>
      <c r="B114" s="12"/>
      <c r="C114" s="96">
        <v>35</v>
      </c>
      <c r="D114" s="12" t="s">
        <v>134</v>
      </c>
      <c r="E114" s="76" t="s">
        <v>217</v>
      </c>
      <c r="F114" s="76" t="s">
        <v>77</v>
      </c>
      <c r="G114" s="72" t="s">
        <v>4</v>
      </c>
      <c r="H114" s="12" t="s">
        <v>225</v>
      </c>
      <c r="I114" s="76" t="s">
        <v>236</v>
      </c>
      <c r="J114" s="72"/>
      <c r="K114" s="12" t="s">
        <v>60</v>
      </c>
      <c r="L114" s="12" t="s">
        <v>137</v>
      </c>
      <c r="M114" s="12" t="s">
        <v>137</v>
      </c>
      <c r="N114" s="12" t="s">
        <v>137</v>
      </c>
      <c r="O114" s="12" t="s">
        <v>137</v>
      </c>
      <c r="P114" s="12" t="s">
        <v>137</v>
      </c>
      <c r="Q114" s="74">
        <v>3</v>
      </c>
      <c r="R114" s="12" t="s">
        <v>137</v>
      </c>
      <c r="S114" s="12" t="s">
        <v>220</v>
      </c>
      <c r="T114" s="12" t="s">
        <v>137</v>
      </c>
      <c r="U114" s="12" t="s">
        <v>220</v>
      </c>
      <c r="V114" s="12" t="s">
        <v>137</v>
      </c>
      <c r="W114" s="12" t="s">
        <v>220</v>
      </c>
      <c r="X114" s="12" t="s">
        <v>137</v>
      </c>
      <c r="Y114" s="12" t="s">
        <v>137</v>
      </c>
      <c r="Z114" s="12" t="s">
        <v>74</v>
      </c>
      <c r="AA114" s="12" t="s">
        <v>251</v>
      </c>
      <c r="AB114" s="12" t="s">
        <v>237</v>
      </c>
      <c r="AC114" s="12" t="s">
        <v>137</v>
      </c>
      <c r="AD114" s="12"/>
      <c r="AE114" s="12"/>
      <c r="AF114" s="12" t="s">
        <v>245</v>
      </c>
      <c r="AG114" s="12" t="s">
        <v>655</v>
      </c>
      <c r="AH114" s="12" t="s">
        <v>429</v>
      </c>
      <c r="AI114" s="12" t="s">
        <v>74</v>
      </c>
      <c r="AJ114" s="12" t="s">
        <v>74</v>
      </c>
      <c r="AK114" s="12" t="s">
        <v>74</v>
      </c>
      <c r="AL114" s="12"/>
      <c r="AM114" s="12" t="s">
        <v>74</v>
      </c>
      <c r="AN114" s="73"/>
      <c r="AO114" s="1"/>
      <c r="AP114" s="12"/>
      <c r="AQ114" s="12"/>
      <c r="AR114" s="12"/>
      <c r="AS114" s="12"/>
      <c r="AT114" s="12"/>
      <c r="AU114" s="12"/>
      <c r="AV114" s="1"/>
    </row>
    <row r="115" spans="1:48" ht="15.75" customHeight="1">
      <c r="A115" s="71">
        <v>2025556</v>
      </c>
      <c r="B115" s="12"/>
      <c r="C115" s="9">
        <v>35</v>
      </c>
      <c r="D115" s="12" t="s">
        <v>134</v>
      </c>
      <c r="E115" s="12" t="s">
        <v>224</v>
      </c>
      <c r="F115" s="12" t="s">
        <v>103</v>
      </c>
      <c r="G115" s="72" t="s">
        <v>4</v>
      </c>
      <c r="H115" s="12" t="s">
        <v>321</v>
      </c>
      <c r="I115" s="12" t="s">
        <v>333</v>
      </c>
      <c r="J115" s="12" t="s">
        <v>74</v>
      </c>
      <c r="K115" s="12" t="s">
        <v>54</v>
      </c>
      <c r="L115" s="12" t="s">
        <v>137</v>
      </c>
      <c r="M115" s="12" t="s">
        <v>74</v>
      </c>
      <c r="N115" s="12" t="s">
        <v>74</v>
      </c>
      <c r="O115" s="12" t="s">
        <v>137</v>
      </c>
      <c r="P115" s="12" t="s">
        <v>137</v>
      </c>
      <c r="Q115" s="74">
        <v>4</v>
      </c>
      <c r="R115" s="12" t="s">
        <v>137</v>
      </c>
      <c r="S115" s="12" t="s">
        <v>220</v>
      </c>
      <c r="T115" s="12" t="s">
        <v>137</v>
      </c>
      <c r="U115" s="12" t="s">
        <v>220</v>
      </c>
      <c r="V115" s="12" t="s">
        <v>137</v>
      </c>
      <c r="W115" s="12" t="s">
        <v>220</v>
      </c>
      <c r="X115" s="12" t="s">
        <v>137</v>
      </c>
      <c r="Y115" s="12" t="s">
        <v>137</v>
      </c>
      <c r="Z115" s="12" t="s">
        <v>74</v>
      </c>
      <c r="AA115" s="12" t="s">
        <v>244</v>
      </c>
      <c r="AB115" s="12" t="s">
        <v>384</v>
      </c>
      <c r="AC115" s="12" t="s">
        <v>74</v>
      </c>
      <c r="AD115" s="12" t="s">
        <v>657</v>
      </c>
      <c r="AE115" s="12"/>
      <c r="AF115" s="12" t="s">
        <v>658</v>
      </c>
      <c r="AG115" s="12" t="s">
        <v>659</v>
      </c>
      <c r="AH115" s="12" t="s">
        <v>352</v>
      </c>
      <c r="AI115" s="12" t="s">
        <v>74</v>
      </c>
      <c r="AJ115" s="12" t="s">
        <v>74</v>
      </c>
      <c r="AK115" s="12" t="s">
        <v>74</v>
      </c>
      <c r="AL115" s="12"/>
      <c r="AM115" s="12"/>
      <c r="AN115" s="73"/>
      <c r="AO115" s="12"/>
      <c r="AP115" s="12"/>
      <c r="AQ115" s="44"/>
      <c r="AR115" s="12"/>
      <c r="AS115" s="12"/>
      <c r="AT115" s="12"/>
      <c r="AU115" s="12"/>
      <c r="AV115" s="1"/>
    </row>
    <row r="116" spans="1:48" ht="15.75" customHeight="1">
      <c r="A116" s="71">
        <v>2025435</v>
      </c>
      <c r="B116" s="12"/>
      <c r="C116" s="96">
        <v>39</v>
      </c>
      <c r="D116" s="12" t="s">
        <v>134</v>
      </c>
      <c r="E116" s="76" t="s">
        <v>217</v>
      </c>
      <c r="F116" s="74" t="s">
        <v>81</v>
      </c>
      <c r="G116" s="72" t="s">
        <v>4</v>
      </c>
      <c r="H116" s="12" t="s">
        <v>661</v>
      </c>
      <c r="I116" s="12" t="s">
        <v>236</v>
      </c>
      <c r="J116" s="72"/>
      <c r="K116" s="12" t="s">
        <v>60</v>
      </c>
      <c r="L116" s="12"/>
      <c r="M116" s="12"/>
      <c r="N116" s="12"/>
      <c r="O116" s="12"/>
      <c r="P116" s="12"/>
      <c r="Q116" s="74"/>
      <c r="R116" s="72"/>
      <c r="S116" s="12"/>
      <c r="T116" s="12"/>
      <c r="U116" s="12"/>
      <c r="V116" s="7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72" t="s">
        <v>137</v>
      </c>
      <c r="AJ116" s="12"/>
      <c r="AK116" s="12" t="s">
        <v>74</v>
      </c>
      <c r="AL116" s="12"/>
      <c r="AM116" s="12" t="s">
        <v>136</v>
      </c>
      <c r="AN116" s="73"/>
      <c r="AO116" s="1"/>
      <c r="AP116" s="12"/>
      <c r="AQ116" s="12"/>
      <c r="AR116" s="12"/>
      <c r="AS116" s="12"/>
      <c r="AT116" s="12"/>
      <c r="AU116" s="12"/>
      <c r="AV116" s="1"/>
    </row>
    <row r="117" spans="1:48" ht="15.75" customHeight="1">
      <c r="A117" s="71">
        <v>2025870</v>
      </c>
      <c r="B117" s="12"/>
      <c r="C117" s="9">
        <v>42</v>
      </c>
      <c r="D117" s="12" t="s">
        <v>134</v>
      </c>
      <c r="E117" s="12" t="s">
        <v>224</v>
      </c>
      <c r="F117" s="72" t="s">
        <v>80</v>
      </c>
      <c r="G117" s="73" t="s">
        <v>4</v>
      </c>
      <c r="H117" s="12"/>
      <c r="I117" s="12" t="s">
        <v>314</v>
      </c>
      <c r="J117" s="12" t="s">
        <v>74</v>
      </c>
      <c r="K117" s="12" t="s">
        <v>54</v>
      </c>
      <c r="L117" s="12" t="s">
        <v>137</v>
      </c>
      <c r="M117" s="12" t="s">
        <v>74</v>
      </c>
      <c r="N117" s="12" t="s">
        <v>74</v>
      </c>
      <c r="O117" s="12" t="s">
        <v>74</v>
      </c>
      <c r="P117" s="12" t="s">
        <v>74</v>
      </c>
      <c r="Q117" s="74">
        <v>6</v>
      </c>
      <c r="R117" s="12" t="s">
        <v>137</v>
      </c>
      <c r="S117" s="12" t="s">
        <v>220</v>
      </c>
      <c r="T117" s="12" t="s">
        <v>137</v>
      </c>
      <c r="U117" s="12" t="s">
        <v>220</v>
      </c>
      <c r="V117" s="12" t="s">
        <v>137</v>
      </c>
      <c r="W117" s="12" t="s">
        <v>220</v>
      </c>
      <c r="X117" s="12" t="s">
        <v>74</v>
      </c>
      <c r="Y117" s="12" t="s">
        <v>74</v>
      </c>
      <c r="Z117" s="12" t="s">
        <v>137</v>
      </c>
      <c r="AA117" s="12" t="s">
        <v>221</v>
      </c>
      <c r="AB117" s="12" t="s">
        <v>384</v>
      </c>
      <c r="AC117" s="12" t="s">
        <v>74</v>
      </c>
      <c r="AD117" s="12" t="s">
        <v>663</v>
      </c>
      <c r="AE117" s="12"/>
      <c r="AF117" s="12" t="s">
        <v>664</v>
      </c>
      <c r="AG117" s="12" t="s">
        <v>665</v>
      </c>
      <c r="AH117" s="12" t="s">
        <v>666</v>
      </c>
      <c r="AI117" s="12" t="s">
        <v>74</v>
      </c>
      <c r="AJ117" s="12" t="s">
        <v>74</v>
      </c>
      <c r="AK117" s="12" t="s">
        <v>74</v>
      </c>
      <c r="AL117" s="12"/>
      <c r="AM117" s="12"/>
      <c r="AN117" s="73"/>
      <c r="AO117" s="1"/>
      <c r="AP117" s="12"/>
      <c r="AQ117" s="44"/>
      <c r="AR117" s="12"/>
      <c r="AS117" s="12"/>
      <c r="AT117" s="12"/>
      <c r="AU117" s="12"/>
      <c r="AV117" s="1"/>
    </row>
    <row r="118" spans="1:48" ht="15.75" customHeight="1">
      <c r="A118" s="71">
        <v>2025859</v>
      </c>
      <c r="B118" s="12"/>
      <c r="C118" s="9">
        <v>41</v>
      </c>
      <c r="D118" s="12" t="s">
        <v>134</v>
      </c>
      <c r="E118" s="12" t="s">
        <v>217</v>
      </c>
      <c r="F118" s="72" t="s">
        <v>80</v>
      </c>
      <c r="G118" s="73" t="s">
        <v>4</v>
      </c>
      <c r="H118" s="12"/>
      <c r="I118" s="12" t="s">
        <v>314</v>
      </c>
      <c r="J118" s="12" t="s">
        <v>74</v>
      </c>
      <c r="K118" s="12" t="s">
        <v>54</v>
      </c>
      <c r="L118" s="12" t="s">
        <v>137</v>
      </c>
      <c r="M118" s="12" t="s">
        <v>74</v>
      </c>
      <c r="N118" s="12" t="s">
        <v>74</v>
      </c>
      <c r="O118" s="12" t="s">
        <v>74</v>
      </c>
      <c r="P118" s="12" t="s">
        <v>137</v>
      </c>
      <c r="Q118" s="74">
        <v>7</v>
      </c>
      <c r="R118" s="12" t="s">
        <v>137</v>
      </c>
      <c r="S118" s="12" t="s">
        <v>220</v>
      </c>
      <c r="T118" s="12" t="s">
        <v>137</v>
      </c>
      <c r="U118" s="12" t="s">
        <v>220</v>
      </c>
      <c r="V118" s="12" t="s">
        <v>137</v>
      </c>
      <c r="W118" s="12" t="s">
        <v>220</v>
      </c>
      <c r="X118" s="12" t="s">
        <v>74</v>
      </c>
      <c r="Y118" s="12" t="s">
        <v>137</v>
      </c>
      <c r="Z118" s="12" t="s">
        <v>137</v>
      </c>
      <c r="AA118" s="12" t="s">
        <v>221</v>
      </c>
      <c r="AB118" s="12" t="s">
        <v>384</v>
      </c>
      <c r="AC118" s="12" t="s">
        <v>74</v>
      </c>
      <c r="AD118" s="12" t="s">
        <v>23</v>
      </c>
      <c r="AE118" s="12"/>
      <c r="AF118" s="12" t="s">
        <v>668</v>
      </c>
      <c r="AG118" s="12" t="s">
        <v>651</v>
      </c>
      <c r="AH118" s="12" t="s">
        <v>669</v>
      </c>
      <c r="AI118" s="12" t="s">
        <v>74</v>
      </c>
      <c r="AJ118" s="12" t="s">
        <v>74</v>
      </c>
      <c r="AK118" s="12" t="s">
        <v>74</v>
      </c>
      <c r="AL118" s="12"/>
      <c r="AM118" s="12"/>
      <c r="AN118" s="73"/>
      <c r="AO118" s="1"/>
      <c r="AP118" s="12"/>
      <c r="AQ118" s="44"/>
      <c r="AR118" s="12"/>
      <c r="AS118" s="12"/>
      <c r="AT118" s="12"/>
      <c r="AU118" s="12"/>
      <c r="AV118" s="1"/>
    </row>
    <row r="119" spans="1:48" ht="15.75" customHeight="1">
      <c r="A119" s="71">
        <v>2025856</v>
      </c>
      <c r="B119" s="12"/>
      <c r="C119" s="9">
        <v>38</v>
      </c>
      <c r="D119" s="12" t="s">
        <v>134</v>
      </c>
      <c r="E119" s="12" t="s">
        <v>224</v>
      </c>
      <c r="F119" s="72" t="s">
        <v>80</v>
      </c>
      <c r="G119" s="73" t="s">
        <v>4</v>
      </c>
      <c r="H119" s="12"/>
      <c r="I119" s="12" t="s">
        <v>314</v>
      </c>
      <c r="J119" s="12" t="s">
        <v>74</v>
      </c>
      <c r="K119" s="12" t="s">
        <v>54</v>
      </c>
      <c r="L119" s="12" t="s">
        <v>137</v>
      </c>
      <c r="M119" s="12" t="s">
        <v>74</v>
      </c>
      <c r="N119" s="12" t="s">
        <v>74</v>
      </c>
      <c r="O119" s="12" t="s">
        <v>74</v>
      </c>
      <c r="P119" s="12" t="s">
        <v>137</v>
      </c>
      <c r="Q119" s="74">
        <v>11</v>
      </c>
      <c r="R119" s="12" t="s">
        <v>137</v>
      </c>
      <c r="S119" s="12" t="s">
        <v>220</v>
      </c>
      <c r="T119" s="12" t="s">
        <v>137</v>
      </c>
      <c r="U119" s="12" t="s">
        <v>220</v>
      </c>
      <c r="V119" s="12" t="s">
        <v>137</v>
      </c>
      <c r="W119" s="12" t="s">
        <v>220</v>
      </c>
      <c r="X119" s="12" t="s">
        <v>74</v>
      </c>
      <c r="Y119" s="12" t="s">
        <v>137</v>
      </c>
      <c r="Z119" s="12" t="s">
        <v>137</v>
      </c>
      <c r="AA119" s="12" t="s">
        <v>221</v>
      </c>
      <c r="AB119" s="12" t="s">
        <v>237</v>
      </c>
      <c r="AC119" s="12" t="s">
        <v>74</v>
      </c>
      <c r="AD119" s="12" t="s">
        <v>671</v>
      </c>
      <c r="AE119" s="12"/>
      <c r="AF119" s="12" t="s">
        <v>672</v>
      </c>
      <c r="AG119" s="12" t="s">
        <v>673</v>
      </c>
      <c r="AH119" s="12" t="s">
        <v>674</v>
      </c>
      <c r="AI119" s="12" t="s">
        <v>74</v>
      </c>
      <c r="AJ119" s="12" t="s">
        <v>74</v>
      </c>
      <c r="AK119" s="12" t="s">
        <v>74</v>
      </c>
      <c r="AL119" s="12"/>
      <c r="AM119" s="12"/>
      <c r="AN119" s="73"/>
      <c r="AO119" s="1"/>
      <c r="AP119" s="12"/>
      <c r="AQ119" s="44"/>
      <c r="AR119" s="12"/>
      <c r="AS119" s="12"/>
      <c r="AT119" s="12"/>
      <c r="AU119" s="12"/>
      <c r="AV119" s="1"/>
    </row>
    <row r="120" spans="1:48" ht="15.75" customHeight="1">
      <c r="A120" s="71">
        <v>2025601</v>
      </c>
      <c r="B120" s="12"/>
      <c r="C120" s="9">
        <v>37</v>
      </c>
      <c r="D120" s="12" t="s">
        <v>134</v>
      </c>
      <c r="E120" s="12" t="s">
        <v>224</v>
      </c>
      <c r="F120" s="12" t="s">
        <v>90</v>
      </c>
      <c r="G120" s="72" t="s">
        <v>4</v>
      </c>
      <c r="H120" s="12" t="s">
        <v>218</v>
      </c>
      <c r="I120" s="12" t="s">
        <v>333</v>
      </c>
      <c r="J120" s="12" t="s">
        <v>137</v>
      </c>
      <c r="K120" s="12" t="s">
        <v>54</v>
      </c>
      <c r="L120" s="12" t="s">
        <v>137</v>
      </c>
      <c r="M120" s="12" t="s">
        <v>74</v>
      </c>
      <c r="N120" s="12" t="s">
        <v>137</v>
      </c>
      <c r="O120" s="12" t="s">
        <v>74</v>
      </c>
      <c r="P120" s="12" t="s">
        <v>137</v>
      </c>
      <c r="Q120" s="74">
        <v>3</v>
      </c>
      <c r="R120" s="12" t="s">
        <v>74</v>
      </c>
      <c r="S120" s="12" t="s">
        <v>676</v>
      </c>
      <c r="T120" s="12" t="s">
        <v>137</v>
      </c>
      <c r="U120" s="12" t="s">
        <v>220</v>
      </c>
      <c r="V120" s="12" t="s">
        <v>137</v>
      </c>
      <c r="W120" s="12" t="s">
        <v>220</v>
      </c>
      <c r="X120" s="12" t="s">
        <v>74</v>
      </c>
      <c r="Y120" s="12" t="s">
        <v>137</v>
      </c>
      <c r="Z120" s="12" t="s">
        <v>137</v>
      </c>
      <c r="AA120" s="12" t="s">
        <v>221</v>
      </c>
      <c r="AB120" s="12" t="s">
        <v>384</v>
      </c>
      <c r="AC120" s="12" t="s">
        <v>137</v>
      </c>
      <c r="AD120" s="12"/>
      <c r="AE120" s="12"/>
      <c r="AF120" s="12" t="s">
        <v>672</v>
      </c>
      <c r="AG120" s="12" t="s">
        <v>340</v>
      </c>
      <c r="AH120" s="12" t="s">
        <v>677</v>
      </c>
      <c r="AI120" s="12" t="s">
        <v>74</v>
      </c>
      <c r="AJ120" s="12" t="s">
        <v>74</v>
      </c>
      <c r="AK120" s="12" t="s">
        <v>74</v>
      </c>
      <c r="AL120" s="12"/>
      <c r="AM120" s="12"/>
      <c r="AN120" s="73"/>
      <c r="AO120" s="1"/>
      <c r="AP120" s="12"/>
      <c r="AQ120" s="44"/>
      <c r="AR120" s="12"/>
      <c r="AS120" s="12"/>
      <c r="AT120" s="12"/>
      <c r="AU120" s="12"/>
      <c r="AV120" s="1"/>
    </row>
    <row r="121" spans="1:48" ht="15.75" customHeight="1">
      <c r="A121" s="71">
        <v>2025379</v>
      </c>
      <c r="B121" s="12"/>
      <c r="C121" s="9">
        <v>30</v>
      </c>
      <c r="D121" s="12" t="s">
        <v>134</v>
      </c>
      <c r="E121" s="12" t="s">
        <v>224</v>
      </c>
      <c r="F121" s="12" t="s">
        <v>93</v>
      </c>
      <c r="G121" s="72" t="s">
        <v>50</v>
      </c>
      <c r="H121" s="12" t="s">
        <v>327</v>
      </c>
      <c r="I121" s="12" t="s">
        <v>256</v>
      </c>
      <c r="J121" s="72" t="s">
        <v>74</v>
      </c>
      <c r="K121" s="12" t="s">
        <v>58</v>
      </c>
      <c r="L121" s="12" t="s">
        <v>137</v>
      </c>
      <c r="M121" s="12" t="s">
        <v>74</v>
      </c>
      <c r="N121" s="12" t="s">
        <v>74</v>
      </c>
      <c r="O121" s="12" t="s">
        <v>74</v>
      </c>
      <c r="P121" s="12" t="s">
        <v>74</v>
      </c>
      <c r="Q121" s="74">
        <v>5</v>
      </c>
      <c r="R121" s="12" t="s">
        <v>137</v>
      </c>
      <c r="S121" s="12" t="s">
        <v>471</v>
      </c>
      <c r="T121" s="12" t="s">
        <v>74</v>
      </c>
      <c r="U121" s="12" t="s">
        <v>679</v>
      </c>
      <c r="V121" s="12" t="s">
        <v>74</v>
      </c>
      <c r="W121" s="12" t="s">
        <v>243</v>
      </c>
      <c r="X121" s="12" t="s">
        <v>74</v>
      </c>
      <c r="Y121" s="12" t="s">
        <v>74</v>
      </c>
      <c r="Z121" s="12" t="s">
        <v>74</v>
      </c>
      <c r="AA121" s="12" t="s">
        <v>251</v>
      </c>
      <c r="AB121" s="12" t="s">
        <v>384</v>
      </c>
      <c r="AC121" s="12" t="s">
        <v>137</v>
      </c>
      <c r="AD121" s="12"/>
      <c r="AE121" s="12"/>
      <c r="AF121" s="12" t="s">
        <v>252</v>
      </c>
      <c r="AG121" s="12" t="s">
        <v>680</v>
      </c>
      <c r="AH121" s="12"/>
      <c r="AI121" s="12" t="s">
        <v>74</v>
      </c>
      <c r="AJ121" s="12" t="s">
        <v>74</v>
      </c>
      <c r="AK121" s="12" t="s">
        <v>74</v>
      </c>
      <c r="AL121" s="12"/>
      <c r="AM121" s="12" t="s">
        <v>74</v>
      </c>
      <c r="AN121" s="73"/>
      <c r="AO121" s="1"/>
      <c r="AP121" s="12"/>
      <c r="AQ121" s="12"/>
      <c r="AR121" s="12"/>
      <c r="AS121" s="12"/>
      <c r="AT121" s="12"/>
      <c r="AU121" s="12"/>
      <c r="AV121" s="1"/>
    </row>
    <row r="122" spans="1:48" ht="15.75" customHeight="1">
      <c r="A122" s="71">
        <v>2025843</v>
      </c>
      <c r="B122" s="12"/>
      <c r="C122" s="94">
        <v>38</v>
      </c>
      <c r="D122" s="12" t="s">
        <v>134</v>
      </c>
      <c r="E122" s="12" t="s">
        <v>217</v>
      </c>
      <c r="F122" s="12" t="s">
        <v>95</v>
      </c>
      <c r="G122" s="72" t="s">
        <v>4</v>
      </c>
      <c r="H122" s="12"/>
      <c r="I122" s="12" t="s">
        <v>236</v>
      </c>
      <c r="J122" s="12"/>
      <c r="K122" s="12" t="s">
        <v>56</v>
      </c>
      <c r="L122" s="12" t="s">
        <v>137</v>
      </c>
      <c r="M122" s="12" t="s">
        <v>74</v>
      </c>
      <c r="N122" s="12" t="s">
        <v>74</v>
      </c>
      <c r="O122" s="12" t="s">
        <v>74</v>
      </c>
      <c r="P122" s="12" t="s">
        <v>137</v>
      </c>
      <c r="Q122" s="85" t="s">
        <v>682</v>
      </c>
      <c r="R122" s="12" t="s">
        <v>74</v>
      </c>
      <c r="S122" s="12" t="s">
        <v>683</v>
      </c>
      <c r="T122" s="12" t="s">
        <v>74</v>
      </c>
      <c r="U122" s="12" t="s">
        <v>605</v>
      </c>
      <c r="V122" s="12" t="s">
        <v>137</v>
      </c>
      <c r="W122" s="12" t="s">
        <v>220</v>
      </c>
      <c r="X122" s="12" t="s">
        <v>74</v>
      </c>
      <c r="Y122" s="12" t="s">
        <v>74</v>
      </c>
      <c r="Z122" s="12" t="s">
        <v>137</v>
      </c>
      <c r="AA122" s="12" t="s">
        <v>251</v>
      </c>
      <c r="AB122" s="12" t="s">
        <v>384</v>
      </c>
      <c r="AC122" s="12" t="s">
        <v>74</v>
      </c>
      <c r="AD122" s="12" t="s">
        <v>684</v>
      </c>
      <c r="AE122" s="12"/>
      <c r="AF122" s="12" t="s">
        <v>459</v>
      </c>
      <c r="AG122" s="12" t="s">
        <v>276</v>
      </c>
      <c r="AH122" s="12" t="s">
        <v>252</v>
      </c>
      <c r="AI122" s="12" t="s">
        <v>74</v>
      </c>
      <c r="AJ122" s="12" t="s">
        <v>74</v>
      </c>
      <c r="AK122" s="12" t="s">
        <v>74</v>
      </c>
      <c r="AL122" s="12"/>
      <c r="AM122" s="12"/>
      <c r="AN122" s="73"/>
      <c r="AO122" s="1"/>
      <c r="AP122" s="12"/>
      <c r="AQ122" s="12"/>
      <c r="AR122" s="12"/>
      <c r="AS122" s="12"/>
      <c r="AT122" s="12"/>
      <c r="AU122" s="12"/>
      <c r="AV122" s="1"/>
    </row>
    <row r="123" spans="1:48" ht="15.75" customHeight="1">
      <c r="A123" s="71">
        <v>2025591</v>
      </c>
      <c r="B123" s="12"/>
      <c r="C123" s="9">
        <v>39</v>
      </c>
      <c r="D123" s="12" t="s">
        <v>134</v>
      </c>
      <c r="E123" s="12" t="s">
        <v>224</v>
      </c>
      <c r="F123" s="12" t="s">
        <v>90</v>
      </c>
      <c r="G123" s="72" t="s">
        <v>4</v>
      </c>
      <c r="H123" s="12" t="s">
        <v>218</v>
      </c>
      <c r="I123" s="12" t="s">
        <v>333</v>
      </c>
      <c r="J123" s="12" t="s">
        <v>137</v>
      </c>
      <c r="K123" s="12" t="s">
        <v>54</v>
      </c>
      <c r="L123" s="12" t="s">
        <v>137</v>
      </c>
      <c r="M123" s="12" t="s">
        <v>74</v>
      </c>
      <c r="N123" s="12" t="s">
        <v>74</v>
      </c>
      <c r="O123" s="12" t="s">
        <v>74</v>
      </c>
      <c r="P123" s="12" t="s">
        <v>137</v>
      </c>
      <c r="Q123" s="74">
        <v>8</v>
      </c>
      <c r="R123" s="12" t="s">
        <v>137</v>
      </c>
      <c r="S123" s="12" t="s">
        <v>220</v>
      </c>
      <c r="T123" s="12" t="s">
        <v>137</v>
      </c>
      <c r="U123" s="12" t="s">
        <v>220</v>
      </c>
      <c r="V123" s="12" t="s">
        <v>137</v>
      </c>
      <c r="W123" s="12" t="s">
        <v>220</v>
      </c>
      <c r="X123" s="12" t="s">
        <v>74</v>
      </c>
      <c r="Y123" s="12" t="s">
        <v>137</v>
      </c>
      <c r="Z123" s="12" t="s">
        <v>137</v>
      </c>
      <c r="AA123" s="12" t="s">
        <v>221</v>
      </c>
      <c r="AB123" s="12" t="s">
        <v>384</v>
      </c>
      <c r="AC123" s="12" t="s">
        <v>74</v>
      </c>
      <c r="AD123" s="12" t="s">
        <v>686</v>
      </c>
      <c r="AE123" s="12"/>
      <c r="AF123" s="12" t="s">
        <v>658</v>
      </c>
      <c r="AG123" s="12" t="s">
        <v>687</v>
      </c>
      <c r="AH123" s="12" t="s">
        <v>340</v>
      </c>
      <c r="AI123" s="12" t="s">
        <v>74</v>
      </c>
      <c r="AJ123" s="12" t="s">
        <v>74</v>
      </c>
      <c r="AK123" s="12" t="s">
        <v>74</v>
      </c>
      <c r="AL123" s="12"/>
      <c r="AM123" s="12"/>
      <c r="AN123" s="73"/>
      <c r="AO123" s="1"/>
      <c r="AP123" s="12"/>
      <c r="AQ123" s="44"/>
      <c r="AR123" s="12"/>
      <c r="AS123" s="12"/>
      <c r="AT123" s="12"/>
      <c r="AU123" s="12"/>
      <c r="AV123" s="1"/>
    </row>
    <row r="124" spans="1:48" ht="15.75" customHeight="1">
      <c r="A124" s="71">
        <v>2025684</v>
      </c>
      <c r="B124" s="12"/>
      <c r="C124" s="9">
        <v>44</v>
      </c>
      <c r="D124" s="12" t="s">
        <v>134</v>
      </c>
      <c r="E124" s="12" t="s">
        <v>224</v>
      </c>
      <c r="F124" s="12" t="s">
        <v>88</v>
      </c>
      <c r="G124" s="73" t="s">
        <v>4</v>
      </c>
      <c r="H124" s="12" t="s">
        <v>321</v>
      </c>
      <c r="I124" s="12" t="s">
        <v>373</v>
      </c>
      <c r="J124" s="72"/>
      <c r="K124" s="12" t="s">
        <v>52</v>
      </c>
      <c r="L124" s="12" t="s">
        <v>137</v>
      </c>
      <c r="M124" s="12" t="s">
        <v>74</v>
      </c>
      <c r="N124" s="12" t="s">
        <v>74</v>
      </c>
      <c r="O124" s="12" t="s">
        <v>74</v>
      </c>
      <c r="P124" s="12" t="s">
        <v>74</v>
      </c>
      <c r="Q124" s="74">
        <v>6</v>
      </c>
      <c r="R124" s="12" t="s">
        <v>137</v>
      </c>
      <c r="S124" s="12"/>
      <c r="T124" s="12" t="s">
        <v>137</v>
      </c>
      <c r="U124" s="12" t="s">
        <v>220</v>
      </c>
      <c r="V124" s="12" t="s">
        <v>137</v>
      </c>
      <c r="W124" s="12" t="s">
        <v>220</v>
      </c>
      <c r="X124" s="12" t="s">
        <v>74</v>
      </c>
      <c r="Y124" s="12" t="s">
        <v>74</v>
      </c>
      <c r="Z124" s="12" t="s">
        <v>74</v>
      </c>
      <c r="AA124" s="12" t="s">
        <v>251</v>
      </c>
      <c r="AB124" s="12" t="s">
        <v>384</v>
      </c>
      <c r="AC124" s="12" t="s">
        <v>74</v>
      </c>
      <c r="AD124" s="12" t="s">
        <v>689</v>
      </c>
      <c r="AE124" s="12"/>
      <c r="AF124" s="12" t="s">
        <v>352</v>
      </c>
      <c r="AG124" s="12" t="s">
        <v>690</v>
      </c>
      <c r="AH124" s="12"/>
      <c r="AI124" s="12" t="s">
        <v>74</v>
      </c>
      <c r="AJ124" s="12" t="s">
        <v>74</v>
      </c>
      <c r="AK124" s="12" t="s">
        <v>74</v>
      </c>
      <c r="AL124" s="12"/>
      <c r="AM124" s="12"/>
      <c r="AN124" s="73"/>
      <c r="AO124" s="1"/>
      <c r="AP124" s="12"/>
      <c r="AQ124" s="44"/>
      <c r="AR124" s="12"/>
      <c r="AS124" s="12"/>
      <c r="AT124" s="12"/>
      <c r="AU124" s="12"/>
      <c r="AV124" s="1"/>
    </row>
    <row r="125" spans="1:48" ht="15.75" customHeight="1">
      <c r="A125" s="71">
        <v>2025605</v>
      </c>
      <c r="B125" s="12"/>
      <c r="C125" s="9">
        <v>40</v>
      </c>
      <c r="D125" s="12" t="s">
        <v>134</v>
      </c>
      <c r="E125" s="12" t="s">
        <v>224</v>
      </c>
      <c r="F125" s="12" t="s">
        <v>91</v>
      </c>
      <c r="G125" s="72" t="s">
        <v>4</v>
      </c>
      <c r="H125" s="12" t="s">
        <v>225</v>
      </c>
      <c r="I125" s="12" t="s">
        <v>333</v>
      </c>
      <c r="J125" s="72"/>
      <c r="K125" s="12" t="s">
        <v>52</v>
      </c>
      <c r="L125" s="12" t="s">
        <v>137</v>
      </c>
      <c r="M125" s="12" t="s">
        <v>74</v>
      </c>
      <c r="N125" s="12" t="s">
        <v>74</v>
      </c>
      <c r="O125" s="12" t="s">
        <v>74</v>
      </c>
      <c r="P125" s="12" t="s">
        <v>137</v>
      </c>
      <c r="Q125" s="74">
        <v>5</v>
      </c>
      <c r="R125" s="12" t="s">
        <v>137</v>
      </c>
      <c r="S125" s="12"/>
      <c r="T125" s="12" t="s">
        <v>137</v>
      </c>
      <c r="U125" s="12" t="s">
        <v>220</v>
      </c>
      <c r="V125" s="12" t="s">
        <v>74</v>
      </c>
      <c r="W125" s="12" t="s">
        <v>692</v>
      </c>
      <c r="X125" s="12" t="s">
        <v>74</v>
      </c>
      <c r="Y125" s="12" t="s">
        <v>137</v>
      </c>
      <c r="Z125" s="12" t="s">
        <v>74</v>
      </c>
      <c r="AA125" s="12" t="s">
        <v>244</v>
      </c>
      <c r="AB125" s="12" t="s">
        <v>384</v>
      </c>
      <c r="AC125" s="12" t="s">
        <v>74</v>
      </c>
      <c r="AD125" s="12" t="s">
        <v>693</v>
      </c>
      <c r="AE125" s="12"/>
      <c r="AF125" s="12" t="s">
        <v>252</v>
      </c>
      <c r="AG125" s="12" t="s">
        <v>276</v>
      </c>
      <c r="AH125" s="12" t="s">
        <v>694</v>
      </c>
      <c r="AI125" s="12" t="s">
        <v>74</v>
      </c>
      <c r="AJ125" s="12" t="s">
        <v>74</v>
      </c>
      <c r="AK125" s="12" t="s">
        <v>74</v>
      </c>
      <c r="AL125" s="12"/>
      <c r="AM125" s="12"/>
      <c r="AN125" s="73"/>
      <c r="AO125" s="12"/>
      <c r="AP125" s="12"/>
      <c r="AQ125" s="44"/>
      <c r="AR125" s="12"/>
      <c r="AS125" s="12"/>
      <c r="AT125" s="12"/>
      <c r="AU125" s="12"/>
      <c r="AV125" s="87"/>
    </row>
    <row r="126" spans="1:48" ht="15.75" customHeight="1">
      <c r="A126" s="71">
        <v>2025440</v>
      </c>
      <c r="B126" s="12"/>
      <c r="C126" s="96"/>
      <c r="D126" s="12" t="s">
        <v>134</v>
      </c>
      <c r="E126" s="76" t="s">
        <v>224</v>
      </c>
      <c r="F126" s="12" t="s">
        <v>93</v>
      </c>
      <c r="G126" s="12" t="s">
        <v>50</v>
      </c>
      <c r="H126" s="12"/>
      <c r="I126" s="76" t="s">
        <v>256</v>
      </c>
      <c r="J126" s="12"/>
      <c r="K126" s="12" t="s">
        <v>58</v>
      </c>
      <c r="L126" s="12" t="s">
        <v>137</v>
      </c>
      <c r="M126" s="12" t="s">
        <v>74</v>
      </c>
      <c r="N126" s="12" t="s">
        <v>74</v>
      </c>
      <c r="O126" s="12" t="s">
        <v>74</v>
      </c>
      <c r="P126" s="12" t="s">
        <v>137</v>
      </c>
      <c r="Q126" s="74">
        <v>5</v>
      </c>
      <c r="R126" s="12" t="s">
        <v>74</v>
      </c>
      <c r="S126" s="12" t="s">
        <v>696</v>
      </c>
      <c r="T126" s="12" t="s">
        <v>74</v>
      </c>
      <c r="U126" s="12" t="s">
        <v>697</v>
      </c>
      <c r="V126" s="12" t="s">
        <v>137</v>
      </c>
      <c r="W126" s="12" t="s">
        <v>220</v>
      </c>
      <c r="X126" s="12" t="s">
        <v>74</v>
      </c>
      <c r="Y126" s="12" t="s">
        <v>137</v>
      </c>
      <c r="Z126" s="12" t="s">
        <v>137</v>
      </c>
      <c r="AA126" s="12" t="s">
        <v>221</v>
      </c>
      <c r="AB126" s="12" t="s">
        <v>384</v>
      </c>
      <c r="AC126" s="12" t="s">
        <v>137</v>
      </c>
      <c r="AD126" s="12"/>
      <c r="AE126" s="12"/>
      <c r="AF126" s="12" t="s">
        <v>233</v>
      </c>
      <c r="AG126" s="12" t="s">
        <v>252</v>
      </c>
      <c r="AH126" s="12" t="s">
        <v>698</v>
      </c>
      <c r="AI126" s="12" t="s">
        <v>74</v>
      </c>
      <c r="AJ126" s="12" t="s">
        <v>74</v>
      </c>
      <c r="AK126" s="12" t="s">
        <v>137</v>
      </c>
      <c r="AL126" s="12"/>
      <c r="AM126" s="12"/>
      <c r="AN126" s="76"/>
      <c r="AO126" s="12"/>
      <c r="AP126" s="12"/>
      <c r="AQ126" s="12"/>
      <c r="AR126" s="12"/>
      <c r="AS126" s="12"/>
      <c r="AT126" s="12"/>
      <c r="AU126" s="12"/>
      <c r="AV126" s="87"/>
    </row>
    <row r="127" spans="1:48" ht="15.75" customHeight="1">
      <c r="A127" s="71">
        <v>2025587</v>
      </c>
      <c r="B127" s="12"/>
      <c r="C127" s="9">
        <v>38</v>
      </c>
      <c r="D127" s="12" t="s">
        <v>134</v>
      </c>
      <c r="E127" s="12" t="s">
        <v>224</v>
      </c>
      <c r="F127" s="12" t="s">
        <v>90</v>
      </c>
      <c r="G127" s="72" t="s">
        <v>4</v>
      </c>
      <c r="H127" s="12" t="s">
        <v>218</v>
      </c>
      <c r="I127" s="12" t="s">
        <v>333</v>
      </c>
      <c r="J127" s="12" t="s">
        <v>137</v>
      </c>
      <c r="K127" s="12" t="s">
        <v>54</v>
      </c>
      <c r="L127" s="12" t="s">
        <v>137</v>
      </c>
      <c r="M127" s="12" t="s">
        <v>74</v>
      </c>
      <c r="N127" s="12" t="s">
        <v>74</v>
      </c>
      <c r="O127" s="12" t="s">
        <v>74</v>
      </c>
      <c r="P127" s="12" t="s">
        <v>137</v>
      </c>
      <c r="Q127" s="74">
        <v>5</v>
      </c>
      <c r="R127" s="12" t="s">
        <v>137</v>
      </c>
      <c r="S127" s="12" t="s">
        <v>220</v>
      </c>
      <c r="T127" s="12" t="s">
        <v>137</v>
      </c>
      <c r="U127" s="12" t="s">
        <v>220</v>
      </c>
      <c r="V127" s="12" t="s">
        <v>137</v>
      </c>
      <c r="W127" s="12" t="s">
        <v>220</v>
      </c>
      <c r="X127" s="12" t="s">
        <v>137</v>
      </c>
      <c r="Y127" s="12" t="s">
        <v>137</v>
      </c>
      <c r="Z127" s="12" t="s">
        <v>137</v>
      </c>
      <c r="AA127" s="12" t="s">
        <v>221</v>
      </c>
      <c r="AB127" s="12" t="s">
        <v>384</v>
      </c>
      <c r="AC127" s="12" t="s">
        <v>137</v>
      </c>
      <c r="AD127" s="12"/>
      <c r="AE127" s="12"/>
      <c r="AF127" s="12"/>
      <c r="AG127" s="12"/>
      <c r="AH127" s="12"/>
      <c r="AI127" s="12" t="s">
        <v>74</v>
      </c>
      <c r="AJ127" s="12" t="s">
        <v>74</v>
      </c>
      <c r="AK127" s="12" t="s">
        <v>74</v>
      </c>
      <c r="AL127" s="12"/>
      <c r="AM127" s="12"/>
      <c r="AN127" s="73"/>
      <c r="AO127" s="12"/>
      <c r="AP127" s="12"/>
      <c r="AQ127" s="44"/>
      <c r="AR127" s="12"/>
      <c r="AS127" s="12"/>
      <c r="AT127" s="12"/>
      <c r="AU127" s="12"/>
      <c r="AV127" s="91"/>
    </row>
    <row r="128" spans="1:48" ht="15.75" customHeight="1">
      <c r="A128" s="71">
        <v>2025609</v>
      </c>
      <c r="B128" s="12"/>
      <c r="C128" s="9">
        <v>36</v>
      </c>
      <c r="D128" s="12" t="s">
        <v>134</v>
      </c>
      <c r="E128" s="12" t="s">
        <v>224</v>
      </c>
      <c r="F128" s="12" t="s">
        <v>91</v>
      </c>
      <c r="G128" s="72" t="s">
        <v>4</v>
      </c>
      <c r="H128" s="12" t="s">
        <v>327</v>
      </c>
      <c r="I128" s="12" t="s">
        <v>333</v>
      </c>
      <c r="J128" s="72"/>
      <c r="K128" s="12" t="s">
        <v>52</v>
      </c>
      <c r="L128" s="12" t="s">
        <v>137</v>
      </c>
      <c r="M128" s="12" t="s">
        <v>74</v>
      </c>
      <c r="N128" s="12" t="s">
        <v>74</v>
      </c>
      <c r="O128" s="12" t="s">
        <v>137</v>
      </c>
      <c r="P128" s="12" t="s">
        <v>74</v>
      </c>
      <c r="Q128" s="74">
        <v>3</v>
      </c>
      <c r="R128" s="12" t="s">
        <v>137</v>
      </c>
      <c r="S128" s="12" t="s">
        <v>220</v>
      </c>
      <c r="T128" s="12" t="s">
        <v>137</v>
      </c>
      <c r="U128" s="12" t="s">
        <v>220</v>
      </c>
      <c r="V128" s="12" t="s">
        <v>137</v>
      </c>
      <c r="W128" s="12" t="s">
        <v>220</v>
      </c>
      <c r="X128" s="12" t="s">
        <v>137</v>
      </c>
      <c r="Y128" s="12" t="s">
        <v>137</v>
      </c>
      <c r="Z128" s="12" t="s">
        <v>74</v>
      </c>
      <c r="AA128" s="12" t="s">
        <v>244</v>
      </c>
      <c r="AB128" s="12" t="s">
        <v>384</v>
      </c>
      <c r="AC128" s="12" t="s">
        <v>137</v>
      </c>
      <c r="AD128" s="12" t="s">
        <v>27</v>
      </c>
      <c r="AE128" s="12"/>
      <c r="AF128" s="12" t="s">
        <v>276</v>
      </c>
      <c r="AG128" s="12" t="s">
        <v>269</v>
      </c>
      <c r="AH128" s="12" t="s">
        <v>701</v>
      </c>
      <c r="AI128" s="12" t="s">
        <v>74</v>
      </c>
      <c r="AJ128" s="12" t="s">
        <v>74</v>
      </c>
      <c r="AK128" s="12" t="s">
        <v>74</v>
      </c>
      <c r="AL128" s="12"/>
      <c r="AM128" s="12"/>
      <c r="AN128" s="73"/>
      <c r="AO128" s="1"/>
      <c r="AP128" s="12"/>
      <c r="AQ128" s="44"/>
      <c r="AR128" s="12"/>
      <c r="AS128" s="12"/>
      <c r="AT128" s="12"/>
      <c r="AU128" s="12"/>
      <c r="AV128" s="75"/>
    </row>
    <row r="129" spans="1:48" ht="15.75" customHeight="1">
      <c r="A129" s="71">
        <v>2025625</v>
      </c>
      <c r="B129" s="12"/>
      <c r="C129" s="9">
        <v>34</v>
      </c>
      <c r="D129" s="12" t="s">
        <v>134</v>
      </c>
      <c r="E129" s="12" t="s">
        <v>224</v>
      </c>
      <c r="F129" s="12" t="s">
        <v>90</v>
      </c>
      <c r="G129" s="72" t="s">
        <v>4</v>
      </c>
      <c r="H129" s="12" t="s">
        <v>218</v>
      </c>
      <c r="I129" s="12" t="s">
        <v>333</v>
      </c>
      <c r="J129" s="12" t="s">
        <v>137</v>
      </c>
      <c r="K129" s="12" t="s">
        <v>54</v>
      </c>
      <c r="L129" s="12" t="s">
        <v>137</v>
      </c>
      <c r="M129" s="12" t="s">
        <v>74</v>
      </c>
      <c r="N129" s="12" t="s">
        <v>74</v>
      </c>
      <c r="O129" s="12" t="s">
        <v>74</v>
      </c>
      <c r="P129" s="12" t="s">
        <v>74</v>
      </c>
      <c r="Q129" s="74">
        <v>6</v>
      </c>
      <c r="R129" s="12" t="s">
        <v>137</v>
      </c>
      <c r="S129" s="12" t="s">
        <v>220</v>
      </c>
      <c r="T129" s="12" t="s">
        <v>137</v>
      </c>
      <c r="U129" s="12" t="s">
        <v>220</v>
      </c>
      <c r="V129" s="12" t="s">
        <v>137</v>
      </c>
      <c r="W129" s="12" t="s">
        <v>220</v>
      </c>
      <c r="X129" s="12" t="s">
        <v>137</v>
      </c>
      <c r="Y129" s="12" t="s">
        <v>74</v>
      </c>
      <c r="Z129" s="12" t="s">
        <v>74</v>
      </c>
      <c r="AA129" s="12" t="s">
        <v>244</v>
      </c>
      <c r="AB129" s="12" t="s">
        <v>384</v>
      </c>
      <c r="AC129" s="12"/>
      <c r="AD129" s="12"/>
      <c r="AE129" s="12"/>
      <c r="AF129" s="12" t="s">
        <v>703</v>
      </c>
      <c r="AG129" s="12" t="s">
        <v>704</v>
      </c>
      <c r="AH129" s="12" t="s">
        <v>338</v>
      </c>
      <c r="AI129" s="12" t="s">
        <v>74</v>
      </c>
      <c r="AJ129" s="12" t="s">
        <v>74</v>
      </c>
      <c r="AK129" s="12" t="s">
        <v>74</v>
      </c>
      <c r="AL129" s="12"/>
      <c r="AM129" s="12"/>
      <c r="AN129" s="73"/>
      <c r="AO129" s="12"/>
      <c r="AP129" s="12"/>
      <c r="AQ129" s="44"/>
      <c r="AR129" s="12"/>
      <c r="AS129" s="12"/>
      <c r="AT129" s="12"/>
      <c r="AU129" s="12"/>
      <c r="AV129" s="87"/>
    </row>
    <row r="130" spans="1:48" ht="15.75" customHeight="1">
      <c r="A130" s="71">
        <v>2025786</v>
      </c>
      <c r="B130" s="12"/>
      <c r="C130" s="9">
        <v>36</v>
      </c>
      <c r="D130" s="12" t="s">
        <v>134</v>
      </c>
      <c r="E130" s="12" t="s">
        <v>217</v>
      </c>
      <c r="F130" s="74" t="s">
        <v>101</v>
      </c>
      <c r="G130" s="73" t="s">
        <v>4</v>
      </c>
      <c r="H130" s="12" t="s">
        <v>321</v>
      </c>
      <c r="I130" s="12" t="s">
        <v>333</v>
      </c>
      <c r="J130" s="12" t="s">
        <v>74</v>
      </c>
      <c r="K130" s="12" t="s">
        <v>54</v>
      </c>
      <c r="L130" s="12" t="s">
        <v>137</v>
      </c>
      <c r="M130" s="12" t="s">
        <v>74</v>
      </c>
      <c r="N130" s="12" t="s">
        <v>74</v>
      </c>
      <c r="O130" s="12" t="s">
        <v>74</v>
      </c>
      <c r="P130" s="12" t="s">
        <v>74</v>
      </c>
      <c r="Q130" s="74">
        <v>5</v>
      </c>
      <c r="R130" s="12" t="s">
        <v>137</v>
      </c>
      <c r="S130" s="12" t="s">
        <v>706</v>
      </c>
      <c r="T130" s="12" t="s">
        <v>74</v>
      </c>
      <c r="U130" s="12" t="s">
        <v>243</v>
      </c>
      <c r="V130" s="12" t="s">
        <v>137</v>
      </c>
      <c r="W130" s="12" t="s">
        <v>220</v>
      </c>
      <c r="X130" s="12" t="s">
        <v>74</v>
      </c>
      <c r="Y130" s="12" t="s">
        <v>74</v>
      </c>
      <c r="Z130" s="12" t="s">
        <v>137</v>
      </c>
      <c r="AA130" s="12" t="s">
        <v>221</v>
      </c>
      <c r="AB130" s="12" t="s">
        <v>384</v>
      </c>
      <c r="AC130" s="12" t="s">
        <v>74</v>
      </c>
      <c r="AD130" s="12" t="s">
        <v>707</v>
      </c>
      <c r="AE130" s="12"/>
      <c r="AF130" s="12" t="s">
        <v>708</v>
      </c>
      <c r="AG130" s="12" t="s">
        <v>709</v>
      </c>
      <c r="AH130" s="12" t="s">
        <v>698</v>
      </c>
      <c r="AI130" s="12" t="s">
        <v>74</v>
      </c>
      <c r="AJ130" s="12" t="s">
        <v>74</v>
      </c>
      <c r="AK130" s="12" t="s">
        <v>74</v>
      </c>
      <c r="AL130" s="12"/>
      <c r="AM130" s="12"/>
      <c r="AN130" s="73"/>
      <c r="AO130" s="1"/>
      <c r="AP130" s="12"/>
      <c r="AQ130" s="44"/>
      <c r="AR130" s="12"/>
      <c r="AS130" s="12"/>
      <c r="AT130" s="12"/>
      <c r="AU130" s="12"/>
      <c r="AV130" s="75"/>
    </row>
    <row r="131" spans="1:48" ht="15.75" customHeight="1">
      <c r="A131" s="71">
        <v>2025739</v>
      </c>
      <c r="B131" s="12"/>
      <c r="C131" s="9">
        <v>35</v>
      </c>
      <c r="D131" s="12" t="s">
        <v>134</v>
      </c>
      <c r="E131" s="12" t="s">
        <v>224</v>
      </c>
      <c r="F131" s="12" t="s">
        <v>111</v>
      </c>
      <c r="G131" s="73" t="s">
        <v>4</v>
      </c>
      <c r="H131" s="12"/>
      <c r="I131" s="12" t="s">
        <v>416</v>
      </c>
      <c r="J131" s="72"/>
      <c r="K131" s="12" t="s">
        <v>52</v>
      </c>
      <c r="L131" s="12" t="s">
        <v>137</v>
      </c>
      <c r="M131" s="12" t="s">
        <v>74</v>
      </c>
      <c r="N131" s="12" t="s">
        <v>74</v>
      </c>
      <c r="O131" s="12" t="s">
        <v>137</v>
      </c>
      <c r="P131" s="12" t="s">
        <v>137</v>
      </c>
      <c r="Q131" s="74">
        <v>5</v>
      </c>
      <c r="R131" s="12" t="s">
        <v>137</v>
      </c>
      <c r="S131" s="12"/>
      <c r="T131" s="12" t="s">
        <v>74</v>
      </c>
      <c r="U131" s="12" t="s">
        <v>243</v>
      </c>
      <c r="V131" s="12" t="s">
        <v>137</v>
      </c>
      <c r="W131" s="12" t="s">
        <v>220</v>
      </c>
      <c r="X131" s="12" t="s">
        <v>74</v>
      </c>
      <c r="Y131" s="12" t="s">
        <v>137</v>
      </c>
      <c r="Z131" s="12" t="s">
        <v>74</v>
      </c>
      <c r="AA131" s="12" t="s">
        <v>244</v>
      </c>
      <c r="AB131" s="12" t="s">
        <v>384</v>
      </c>
      <c r="AC131" s="12" t="s">
        <v>137</v>
      </c>
      <c r="AD131" s="12"/>
      <c r="AE131" s="12"/>
      <c r="AF131" s="12" t="s">
        <v>276</v>
      </c>
      <c r="AG131" s="12" t="s">
        <v>429</v>
      </c>
      <c r="AH131" s="12" t="s">
        <v>245</v>
      </c>
      <c r="AI131" s="12" t="s">
        <v>74</v>
      </c>
      <c r="AJ131" s="12" t="s">
        <v>74</v>
      </c>
      <c r="AK131" s="12" t="s">
        <v>74</v>
      </c>
      <c r="AL131" s="12"/>
      <c r="AM131" s="12"/>
      <c r="AN131" s="73"/>
      <c r="AO131" s="1"/>
      <c r="AP131" s="12"/>
      <c r="AQ131" s="44"/>
      <c r="AR131" s="12"/>
      <c r="AS131" s="12"/>
      <c r="AT131" s="12"/>
      <c r="AU131" s="12"/>
      <c r="AV131" s="75"/>
    </row>
    <row r="132" spans="1:48" ht="15.75" customHeight="1">
      <c r="A132" s="71">
        <v>2025864</v>
      </c>
      <c r="B132" s="12"/>
      <c r="C132" s="9">
        <v>38</v>
      </c>
      <c r="D132" s="12" t="s">
        <v>134</v>
      </c>
      <c r="E132" s="12" t="s">
        <v>224</v>
      </c>
      <c r="F132" s="72" t="s">
        <v>80</v>
      </c>
      <c r="G132" s="73" t="s">
        <v>4</v>
      </c>
      <c r="H132" s="12"/>
      <c r="I132" s="12" t="s">
        <v>314</v>
      </c>
      <c r="J132" s="12" t="s">
        <v>74</v>
      </c>
      <c r="K132" s="12" t="s">
        <v>54</v>
      </c>
      <c r="L132" s="12" t="s">
        <v>137</v>
      </c>
      <c r="M132" s="12" t="s">
        <v>74</v>
      </c>
      <c r="N132" s="12" t="s">
        <v>74</v>
      </c>
      <c r="O132" s="12" t="s">
        <v>137</v>
      </c>
      <c r="P132" s="12" t="s">
        <v>137</v>
      </c>
      <c r="Q132" s="74">
        <v>12</v>
      </c>
      <c r="R132" s="12" t="s">
        <v>74</v>
      </c>
      <c r="S132" s="12" t="s">
        <v>712</v>
      </c>
      <c r="T132" s="12" t="s">
        <v>137</v>
      </c>
      <c r="U132" s="12" t="s">
        <v>220</v>
      </c>
      <c r="V132" s="12" t="s">
        <v>74</v>
      </c>
      <c r="W132" s="12" t="s">
        <v>713</v>
      </c>
      <c r="X132" s="12" t="s">
        <v>137</v>
      </c>
      <c r="Y132" s="12" t="s">
        <v>74</v>
      </c>
      <c r="Z132" s="12" t="s">
        <v>137</v>
      </c>
      <c r="AA132" s="12" t="s">
        <v>221</v>
      </c>
      <c r="AB132" s="12" t="s">
        <v>237</v>
      </c>
      <c r="AC132" s="12" t="s">
        <v>74</v>
      </c>
      <c r="AD132" s="12" t="s">
        <v>714</v>
      </c>
      <c r="AE132" s="12"/>
      <c r="AF132" s="12" t="s">
        <v>715</v>
      </c>
      <c r="AG132" s="12" t="s">
        <v>716</v>
      </c>
      <c r="AH132" s="12" t="s">
        <v>717</v>
      </c>
      <c r="AI132" s="12" t="s">
        <v>74</v>
      </c>
      <c r="AJ132" s="12" t="s">
        <v>74</v>
      </c>
      <c r="AK132" s="12" t="s">
        <v>74</v>
      </c>
      <c r="AL132" s="12"/>
      <c r="AM132" s="12"/>
      <c r="AN132" s="73"/>
      <c r="AO132" s="12"/>
      <c r="AP132" s="12"/>
      <c r="AQ132" s="44"/>
      <c r="AR132" s="12"/>
      <c r="AS132" s="12"/>
      <c r="AT132" s="12"/>
      <c r="AU132" s="12"/>
      <c r="AV132" s="91"/>
    </row>
    <row r="133" spans="1:48" ht="15.75" customHeight="1">
      <c r="A133" s="71">
        <v>2025657</v>
      </c>
      <c r="B133" s="12"/>
      <c r="C133" s="9">
        <v>41</v>
      </c>
      <c r="D133" s="12" t="s">
        <v>134</v>
      </c>
      <c r="E133" s="12" t="s">
        <v>217</v>
      </c>
      <c r="F133" s="12" t="s">
        <v>88</v>
      </c>
      <c r="G133" s="73" t="s">
        <v>4</v>
      </c>
      <c r="H133" s="12" t="s">
        <v>359</v>
      </c>
      <c r="I133" s="12" t="s">
        <v>373</v>
      </c>
      <c r="J133" s="72"/>
      <c r="K133" s="12" t="s">
        <v>52</v>
      </c>
      <c r="L133" s="12" t="s">
        <v>137</v>
      </c>
      <c r="M133" s="12" t="s">
        <v>74</v>
      </c>
      <c r="N133" s="12" t="s">
        <v>74</v>
      </c>
      <c r="O133" s="12" t="s">
        <v>137</v>
      </c>
      <c r="P133" s="12" t="s">
        <v>137</v>
      </c>
      <c r="Q133" s="74">
        <v>5</v>
      </c>
      <c r="R133" s="12" t="s">
        <v>137</v>
      </c>
      <c r="S133" s="12" t="s">
        <v>220</v>
      </c>
      <c r="T133" s="12" t="s">
        <v>137</v>
      </c>
      <c r="U133" s="12" t="s">
        <v>220</v>
      </c>
      <c r="V133" s="12" t="s">
        <v>137</v>
      </c>
      <c r="W133" s="12" t="s">
        <v>220</v>
      </c>
      <c r="X133" s="12" t="s">
        <v>137</v>
      </c>
      <c r="Y133" s="12" t="s">
        <v>137</v>
      </c>
      <c r="Z133" s="12" t="s">
        <v>137</v>
      </c>
      <c r="AA133" s="12" t="s">
        <v>221</v>
      </c>
      <c r="AB133" s="12" t="s">
        <v>384</v>
      </c>
      <c r="AC133" s="12"/>
      <c r="AD133" s="12"/>
      <c r="AE133" s="12"/>
      <c r="AF133" s="12" t="s">
        <v>287</v>
      </c>
      <c r="AG133" s="12" t="s">
        <v>274</v>
      </c>
      <c r="AH133" s="12" t="s">
        <v>269</v>
      </c>
      <c r="AI133" s="12" t="s">
        <v>74</v>
      </c>
      <c r="AJ133" s="12" t="s">
        <v>74</v>
      </c>
      <c r="AK133" s="12" t="s">
        <v>74</v>
      </c>
      <c r="AL133" s="12"/>
      <c r="AM133" s="12"/>
      <c r="AN133" s="73"/>
      <c r="AO133" s="1"/>
      <c r="AP133" s="12"/>
      <c r="AQ133" s="44"/>
      <c r="AR133" s="12"/>
      <c r="AS133" s="12"/>
      <c r="AT133" s="12"/>
      <c r="AU133" s="12"/>
      <c r="AV133" s="1"/>
    </row>
    <row r="134" spans="1:48" ht="15.75" customHeight="1">
      <c r="A134" s="71">
        <v>2025488</v>
      </c>
      <c r="B134" s="12"/>
      <c r="C134" s="12">
        <v>44</v>
      </c>
      <c r="D134" s="12" t="s">
        <v>134</v>
      </c>
      <c r="E134" s="12" t="s">
        <v>217</v>
      </c>
      <c r="F134" s="76" t="s">
        <v>82</v>
      </c>
      <c r="G134" s="72" t="s">
        <v>4</v>
      </c>
      <c r="H134" s="12" t="s">
        <v>264</v>
      </c>
      <c r="I134" s="12" t="s">
        <v>619</v>
      </c>
      <c r="J134" s="12" t="s">
        <v>74</v>
      </c>
      <c r="K134" s="12" t="s">
        <v>62</v>
      </c>
      <c r="L134" s="12" t="s">
        <v>137</v>
      </c>
      <c r="M134" s="12" t="s">
        <v>137</v>
      </c>
      <c r="N134" s="12" t="s">
        <v>137</v>
      </c>
      <c r="O134" s="12" t="s">
        <v>137</v>
      </c>
      <c r="P134" s="12" t="s">
        <v>137</v>
      </c>
      <c r="Q134" s="74">
        <v>6</v>
      </c>
      <c r="R134" s="12" t="s">
        <v>137</v>
      </c>
      <c r="S134" s="12"/>
      <c r="T134" s="12" t="s">
        <v>137</v>
      </c>
      <c r="U134" s="12" t="s">
        <v>220</v>
      </c>
      <c r="V134" s="12" t="s">
        <v>137</v>
      </c>
      <c r="W134" s="12" t="s">
        <v>220</v>
      </c>
      <c r="X134" s="12" t="s">
        <v>137</v>
      </c>
      <c r="Y134" s="12" t="s">
        <v>137</v>
      </c>
      <c r="Z134" s="12" t="s">
        <v>137</v>
      </c>
      <c r="AA134" s="12" t="s">
        <v>221</v>
      </c>
      <c r="AB134" s="12" t="s">
        <v>384</v>
      </c>
      <c r="AC134" s="12" t="s">
        <v>74</v>
      </c>
      <c r="AD134" s="12" t="s">
        <v>720</v>
      </c>
      <c r="AE134" s="12"/>
      <c r="AF134" s="12" t="s">
        <v>276</v>
      </c>
      <c r="AG134" s="12" t="s">
        <v>269</v>
      </c>
      <c r="AH134" s="12"/>
      <c r="AI134" s="12" t="s">
        <v>74</v>
      </c>
      <c r="AJ134" s="12" t="s">
        <v>74</v>
      </c>
      <c r="AK134" s="12" t="s">
        <v>74</v>
      </c>
      <c r="AL134" s="12"/>
      <c r="AM134" s="73" t="s">
        <v>136</v>
      </c>
      <c r="AN134" s="73"/>
      <c r="AO134" s="1"/>
      <c r="AP134" s="12"/>
      <c r="AQ134" s="12"/>
      <c r="AR134" s="12"/>
      <c r="AS134" s="12"/>
      <c r="AT134" s="12"/>
      <c r="AU134" s="12"/>
      <c r="AV134" s="1"/>
    </row>
    <row r="135" spans="1:48" ht="15.75" customHeight="1">
      <c r="A135" s="71">
        <v>2025351</v>
      </c>
      <c r="B135" s="12"/>
      <c r="C135" s="12">
        <v>37</v>
      </c>
      <c r="D135" s="12" t="s">
        <v>134</v>
      </c>
      <c r="E135" s="12" t="s">
        <v>224</v>
      </c>
      <c r="F135" s="12" t="s">
        <v>116</v>
      </c>
      <c r="G135" s="72" t="s">
        <v>4</v>
      </c>
      <c r="H135" s="12" t="s">
        <v>327</v>
      </c>
      <c r="I135" s="12" t="s">
        <v>328</v>
      </c>
      <c r="J135" s="12" t="s">
        <v>74</v>
      </c>
      <c r="K135" s="12" t="s">
        <v>58</v>
      </c>
      <c r="L135" s="12" t="s">
        <v>137</v>
      </c>
      <c r="M135" s="12" t="s">
        <v>137</v>
      </c>
      <c r="N135" s="12" t="s">
        <v>137</v>
      </c>
      <c r="O135" s="12" t="s">
        <v>137</v>
      </c>
      <c r="P135" s="12" t="s">
        <v>137</v>
      </c>
      <c r="Q135" s="74">
        <v>6</v>
      </c>
      <c r="R135" s="12" t="s">
        <v>137</v>
      </c>
      <c r="S135" s="12"/>
      <c r="T135" s="12" t="s">
        <v>137</v>
      </c>
      <c r="U135" s="12" t="s">
        <v>220</v>
      </c>
      <c r="V135" s="12" t="s">
        <v>74</v>
      </c>
      <c r="W135" s="12" t="s">
        <v>510</v>
      </c>
      <c r="X135" s="12" t="s">
        <v>137</v>
      </c>
      <c r="Y135" s="12" t="s">
        <v>137</v>
      </c>
      <c r="Z135" s="12" t="s">
        <v>74</v>
      </c>
      <c r="AA135" s="12" t="s">
        <v>244</v>
      </c>
      <c r="AB135" s="12" t="s">
        <v>384</v>
      </c>
      <c r="AC135" s="12" t="s">
        <v>74</v>
      </c>
      <c r="AD135" s="12" t="s">
        <v>23</v>
      </c>
      <c r="AE135" s="12"/>
      <c r="AF135" s="12" t="s">
        <v>269</v>
      </c>
      <c r="AG135" s="12" t="s">
        <v>722</v>
      </c>
      <c r="AH135" s="12" t="s">
        <v>257</v>
      </c>
      <c r="AI135" s="12" t="s">
        <v>74</v>
      </c>
      <c r="AJ135" s="12" t="s">
        <v>74</v>
      </c>
      <c r="AK135" s="12" t="s">
        <v>137</v>
      </c>
      <c r="AL135" s="12"/>
      <c r="AM135" s="12"/>
      <c r="AN135" s="73"/>
      <c r="AO135" s="1"/>
      <c r="AP135" s="12"/>
      <c r="AQ135" s="12"/>
      <c r="AR135" s="12"/>
      <c r="AS135" s="12"/>
      <c r="AT135" s="12"/>
      <c r="AU135" s="12"/>
      <c r="AV135" s="75"/>
    </row>
    <row r="136" spans="1:48" ht="15.75" customHeight="1">
      <c r="A136" s="71">
        <v>2025145</v>
      </c>
      <c r="B136" s="12">
        <v>40</v>
      </c>
      <c r="C136" s="12"/>
      <c r="D136" s="12" t="s">
        <v>135</v>
      </c>
      <c r="E136" s="12" t="s">
        <v>224</v>
      </c>
      <c r="F136" s="12" t="s">
        <v>110</v>
      </c>
      <c r="G136" s="12" t="s">
        <v>4</v>
      </c>
      <c r="H136" s="12" t="s">
        <v>372</v>
      </c>
      <c r="I136" s="12" t="s">
        <v>236</v>
      </c>
      <c r="J136" s="12" t="s">
        <v>137</v>
      </c>
      <c r="K136" s="12" t="s">
        <v>62</v>
      </c>
      <c r="L136" s="12" t="s">
        <v>137</v>
      </c>
      <c r="M136" s="12" t="s">
        <v>74</v>
      </c>
      <c r="N136" s="12" t="s">
        <v>74</v>
      </c>
      <c r="O136" s="12" t="s">
        <v>74</v>
      </c>
      <c r="P136" s="12" t="s">
        <v>137</v>
      </c>
      <c r="Q136" s="74">
        <v>11</v>
      </c>
      <c r="R136" s="12" t="s">
        <v>74</v>
      </c>
      <c r="S136" s="12" t="s">
        <v>724</v>
      </c>
      <c r="T136" s="12" t="s">
        <v>74</v>
      </c>
      <c r="U136" s="12" t="s">
        <v>725</v>
      </c>
      <c r="V136" s="12" t="s">
        <v>137</v>
      </c>
      <c r="W136" s="12" t="s">
        <v>220</v>
      </c>
      <c r="X136" s="12" t="s">
        <v>74</v>
      </c>
      <c r="Y136" s="12" t="s">
        <v>74</v>
      </c>
      <c r="Z136" s="12" t="s">
        <v>74</v>
      </c>
      <c r="AA136" s="12" t="s">
        <v>244</v>
      </c>
      <c r="AB136" s="12" t="s">
        <v>237</v>
      </c>
      <c r="AC136" s="12" t="s">
        <v>137</v>
      </c>
      <c r="AD136" s="12"/>
      <c r="AE136" s="12"/>
      <c r="AF136" s="12" t="s">
        <v>726</v>
      </c>
      <c r="AG136" s="12" t="s">
        <v>727</v>
      </c>
      <c r="AH136" s="12" t="s">
        <v>728</v>
      </c>
      <c r="AI136" s="12" t="s">
        <v>74</v>
      </c>
      <c r="AJ136" s="12" t="s">
        <v>74</v>
      </c>
      <c r="AK136" s="12" t="s">
        <v>74</v>
      </c>
      <c r="AL136" s="12" t="s">
        <v>137</v>
      </c>
      <c r="AM136" s="12" t="s">
        <v>136</v>
      </c>
      <c r="AN136" s="76"/>
      <c r="AO136" s="1"/>
      <c r="AP136" s="12"/>
      <c r="AQ136" s="12"/>
      <c r="AR136" s="12"/>
      <c r="AS136" s="12"/>
      <c r="AT136" s="12"/>
      <c r="AU136" s="12"/>
      <c r="AV136" s="75"/>
    </row>
    <row r="137" spans="1:48" ht="15.75" customHeight="1">
      <c r="A137" s="71">
        <v>2025066</v>
      </c>
      <c r="B137" s="12">
        <v>38</v>
      </c>
      <c r="C137" s="12"/>
      <c r="D137" s="12" t="s">
        <v>135</v>
      </c>
      <c r="E137" s="12" t="s">
        <v>224</v>
      </c>
      <c r="F137" s="74" t="s">
        <v>81</v>
      </c>
      <c r="G137" s="12" t="s">
        <v>4</v>
      </c>
      <c r="H137" s="12" t="s">
        <v>235</v>
      </c>
      <c r="I137" s="76" t="s">
        <v>236</v>
      </c>
      <c r="J137" s="12" t="s">
        <v>74</v>
      </c>
      <c r="K137" s="12" t="s">
        <v>60</v>
      </c>
      <c r="L137" s="12" t="s">
        <v>74</v>
      </c>
      <c r="M137" s="12" t="s">
        <v>74</v>
      </c>
      <c r="N137" s="12" t="s">
        <v>137</v>
      </c>
      <c r="O137" s="12" t="s">
        <v>137</v>
      </c>
      <c r="P137" s="12" t="s">
        <v>137</v>
      </c>
      <c r="Q137" s="74">
        <v>3</v>
      </c>
      <c r="R137" s="12" t="s">
        <v>137</v>
      </c>
      <c r="S137" s="12" t="s">
        <v>220</v>
      </c>
      <c r="T137" s="12" t="s">
        <v>137</v>
      </c>
      <c r="U137" s="12" t="s">
        <v>220</v>
      </c>
      <c r="V137" s="12" t="s">
        <v>74</v>
      </c>
      <c r="W137" s="12" t="s">
        <v>730</v>
      </c>
      <c r="X137" s="12" t="s">
        <v>137</v>
      </c>
      <c r="Y137" s="12" t="s">
        <v>137</v>
      </c>
      <c r="Z137" s="12" t="s">
        <v>74</v>
      </c>
      <c r="AA137" s="12" t="s">
        <v>244</v>
      </c>
      <c r="AB137" s="12" t="s">
        <v>237</v>
      </c>
      <c r="AC137" s="72" t="s">
        <v>137</v>
      </c>
      <c r="AD137" s="12"/>
      <c r="AE137" s="12"/>
      <c r="AF137" s="12" t="s">
        <v>731</v>
      </c>
      <c r="AG137" s="12" t="s">
        <v>732</v>
      </c>
      <c r="AH137" s="12" t="s">
        <v>733</v>
      </c>
      <c r="AI137" s="12" t="s">
        <v>74</v>
      </c>
      <c r="AJ137" s="12" t="s">
        <v>74</v>
      </c>
      <c r="AK137" s="12" t="s">
        <v>74</v>
      </c>
      <c r="AL137" s="12" t="s">
        <v>74</v>
      </c>
      <c r="AM137" s="12" t="s">
        <v>74</v>
      </c>
      <c r="AN137" s="73"/>
      <c r="AO137" s="1" t="s">
        <v>734</v>
      </c>
      <c r="AP137" s="12" t="s">
        <v>248</v>
      </c>
      <c r="AQ137" s="12"/>
      <c r="AR137" s="12"/>
      <c r="AS137" s="12"/>
      <c r="AT137" s="76"/>
      <c r="AU137" s="76"/>
      <c r="AV137" s="75"/>
    </row>
    <row r="138" spans="1:48" ht="15.75" customHeight="1">
      <c r="A138" s="71">
        <v>2025179</v>
      </c>
      <c r="B138" s="12">
        <v>39</v>
      </c>
      <c r="C138" s="12"/>
      <c r="D138" s="12" t="s">
        <v>135</v>
      </c>
      <c r="E138" s="12" t="s">
        <v>224</v>
      </c>
      <c r="F138" s="12" t="s">
        <v>110</v>
      </c>
      <c r="G138" s="12" t="s">
        <v>4</v>
      </c>
      <c r="H138" s="12" t="s">
        <v>225</v>
      </c>
      <c r="I138" s="12" t="s">
        <v>236</v>
      </c>
      <c r="J138" s="12" t="s">
        <v>227</v>
      </c>
      <c r="K138" s="12" t="s">
        <v>62</v>
      </c>
      <c r="L138" s="12" t="s">
        <v>137</v>
      </c>
      <c r="M138" s="12" t="s">
        <v>74</v>
      </c>
      <c r="N138" s="12" t="s">
        <v>74</v>
      </c>
      <c r="O138" s="12" t="s">
        <v>74</v>
      </c>
      <c r="P138" s="12" t="s">
        <v>137</v>
      </c>
      <c r="Q138" s="74">
        <v>5</v>
      </c>
      <c r="R138" s="12" t="s">
        <v>74</v>
      </c>
      <c r="S138" s="12" t="s">
        <v>736</v>
      </c>
      <c r="T138" s="12" t="s">
        <v>137</v>
      </c>
      <c r="U138" s="12" t="s">
        <v>220</v>
      </c>
      <c r="V138" s="12" t="s">
        <v>137</v>
      </c>
      <c r="W138" s="12" t="s">
        <v>220</v>
      </c>
      <c r="X138" s="12" t="s">
        <v>74</v>
      </c>
      <c r="Y138" s="12" t="s">
        <v>137</v>
      </c>
      <c r="Z138" s="12" t="s">
        <v>137</v>
      </c>
      <c r="AA138" s="12" t="s">
        <v>221</v>
      </c>
      <c r="AB138" s="12" t="s">
        <v>237</v>
      </c>
      <c r="AC138" s="72" t="s">
        <v>137</v>
      </c>
      <c r="AD138" s="12"/>
      <c r="AE138" s="12"/>
      <c r="AF138" s="12" t="s">
        <v>286</v>
      </c>
      <c r="AG138" s="12" t="s">
        <v>287</v>
      </c>
      <c r="AH138" s="12" t="s">
        <v>624</v>
      </c>
      <c r="AI138" s="12" t="s">
        <v>74</v>
      </c>
      <c r="AJ138" s="12" t="s">
        <v>74</v>
      </c>
      <c r="AK138" s="12" t="s">
        <v>74</v>
      </c>
      <c r="AL138" s="12" t="s">
        <v>74</v>
      </c>
      <c r="AM138" s="73" t="s">
        <v>136</v>
      </c>
      <c r="AN138" s="73"/>
      <c r="AO138" s="82"/>
      <c r="AP138" s="12"/>
      <c r="AQ138" s="12"/>
      <c r="AR138" s="12"/>
      <c r="AS138" s="12"/>
      <c r="AT138" s="76"/>
      <c r="AU138" s="76"/>
      <c r="AV138" s="1"/>
    </row>
    <row r="139" spans="1:48" ht="15.75" customHeight="1">
      <c r="A139" s="71">
        <v>2025099</v>
      </c>
      <c r="B139" s="12">
        <v>35</v>
      </c>
      <c r="C139" s="92"/>
      <c r="D139" s="12" t="s">
        <v>135</v>
      </c>
      <c r="E139" s="12" t="s">
        <v>224</v>
      </c>
      <c r="F139" s="74" t="s">
        <v>97</v>
      </c>
      <c r="G139" s="12" t="s">
        <v>4</v>
      </c>
      <c r="H139" s="12" t="s">
        <v>738</v>
      </c>
      <c r="I139" s="12" t="s">
        <v>236</v>
      </c>
      <c r="J139" s="12" t="s">
        <v>137</v>
      </c>
      <c r="K139" s="12" t="s">
        <v>56</v>
      </c>
      <c r="L139" s="12" t="s">
        <v>137</v>
      </c>
      <c r="M139" s="12" t="s">
        <v>74</v>
      </c>
      <c r="N139" s="12" t="s">
        <v>137</v>
      </c>
      <c r="O139" s="12" t="s">
        <v>74</v>
      </c>
      <c r="P139" s="12" t="s">
        <v>137</v>
      </c>
      <c r="Q139" s="74">
        <v>6</v>
      </c>
      <c r="R139" s="12" t="s">
        <v>74</v>
      </c>
      <c r="S139" s="12" t="s">
        <v>739</v>
      </c>
      <c r="T139" s="12" t="s">
        <v>137</v>
      </c>
      <c r="U139" s="12" t="s">
        <v>220</v>
      </c>
      <c r="V139" s="12" t="s">
        <v>137</v>
      </c>
      <c r="W139" s="12" t="s">
        <v>220</v>
      </c>
      <c r="X139" s="12" t="s">
        <v>74</v>
      </c>
      <c r="Y139" s="12" t="s">
        <v>137</v>
      </c>
      <c r="Z139" s="12" t="s">
        <v>137</v>
      </c>
      <c r="AA139" s="12" t="s">
        <v>221</v>
      </c>
      <c r="AB139" s="12" t="s">
        <v>237</v>
      </c>
      <c r="AC139" s="72" t="s">
        <v>137</v>
      </c>
      <c r="AD139" s="12"/>
      <c r="AE139" s="12"/>
      <c r="AF139" s="12" t="s">
        <v>245</v>
      </c>
      <c r="AG139" s="12" t="s">
        <v>740</v>
      </c>
      <c r="AH139" s="12" t="s">
        <v>269</v>
      </c>
      <c r="AI139" s="12" t="s">
        <v>74</v>
      </c>
      <c r="AJ139" s="12" t="s">
        <v>74</v>
      </c>
      <c r="AK139" s="12" t="s">
        <v>74</v>
      </c>
      <c r="AL139" s="12" t="s">
        <v>74</v>
      </c>
      <c r="AM139" s="73" t="s">
        <v>136</v>
      </c>
      <c r="AN139" s="73"/>
      <c r="AO139" s="82"/>
      <c r="AP139" s="12"/>
      <c r="AQ139" s="12"/>
      <c r="AR139" s="12"/>
      <c r="AS139" s="12"/>
      <c r="AT139" s="76"/>
      <c r="AU139" s="76"/>
      <c r="AV139" s="75"/>
    </row>
    <row r="140" spans="1:48" ht="15.75" customHeight="1">
      <c r="A140" s="71">
        <v>2025329</v>
      </c>
      <c r="B140" s="12"/>
      <c r="C140" s="12"/>
      <c r="D140" s="12" t="s">
        <v>135</v>
      </c>
      <c r="E140" s="12" t="s">
        <v>217</v>
      </c>
      <c r="F140" s="12" t="s">
        <v>73</v>
      </c>
      <c r="G140" s="72" t="s">
        <v>4</v>
      </c>
      <c r="H140" s="12"/>
      <c r="I140" s="12" t="s">
        <v>303</v>
      </c>
      <c r="J140" s="12" t="s">
        <v>137</v>
      </c>
      <c r="K140" s="72" t="s">
        <v>58</v>
      </c>
      <c r="L140" s="12" t="s">
        <v>137</v>
      </c>
      <c r="M140" s="12" t="s">
        <v>74</v>
      </c>
      <c r="N140" s="12" t="s">
        <v>74</v>
      </c>
      <c r="O140" s="12" t="s">
        <v>74</v>
      </c>
      <c r="P140" s="12" t="s">
        <v>137</v>
      </c>
      <c r="Q140" s="74">
        <v>9</v>
      </c>
      <c r="R140" s="12" t="s">
        <v>74</v>
      </c>
      <c r="S140" s="12" t="s">
        <v>742</v>
      </c>
      <c r="T140" s="12" t="s">
        <v>74</v>
      </c>
      <c r="U140" s="12" t="s">
        <v>477</v>
      </c>
      <c r="V140" s="12" t="s">
        <v>74</v>
      </c>
      <c r="W140" s="12" t="s">
        <v>743</v>
      </c>
      <c r="X140" s="12" t="s">
        <v>137</v>
      </c>
      <c r="Y140" s="12" t="s">
        <v>137</v>
      </c>
      <c r="Z140" s="12" t="s">
        <v>137</v>
      </c>
      <c r="AA140" s="12" t="s">
        <v>221</v>
      </c>
      <c r="AB140" s="12" t="s">
        <v>237</v>
      </c>
      <c r="AC140" s="12" t="s">
        <v>137</v>
      </c>
      <c r="AD140" s="12"/>
      <c r="AE140" s="12"/>
      <c r="AF140" s="12" t="s">
        <v>276</v>
      </c>
      <c r="AG140" s="12" t="s">
        <v>744</v>
      </c>
      <c r="AH140" s="12" t="s">
        <v>352</v>
      </c>
      <c r="AI140" s="12" t="s">
        <v>74</v>
      </c>
      <c r="AJ140" s="12" t="s">
        <v>74</v>
      </c>
      <c r="AK140" s="12" t="s">
        <v>74</v>
      </c>
      <c r="AL140" s="12" t="s">
        <v>74</v>
      </c>
      <c r="AM140" s="12" t="s">
        <v>74</v>
      </c>
      <c r="AN140" s="12" t="s">
        <v>539</v>
      </c>
      <c r="AO140" s="1"/>
      <c r="AP140" s="12"/>
      <c r="AQ140" s="12"/>
      <c r="AR140" s="12"/>
      <c r="AS140" s="12"/>
      <c r="AT140" s="12"/>
      <c r="AU140" s="12"/>
      <c r="AV140" s="75"/>
    </row>
    <row r="141" spans="1:48" ht="15.75" customHeight="1">
      <c r="A141" s="71">
        <v>2025052</v>
      </c>
      <c r="B141" s="12">
        <v>40</v>
      </c>
      <c r="C141" s="12"/>
      <c r="D141" s="12" t="s">
        <v>135</v>
      </c>
      <c r="E141" s="12" t="s">
        <v>224</v>
      </c>
      <c r="F141" s="74" t="s">
        <v>97</v>
      </c>
      <c r="G141" s="12" t="s">
        <v>4</v>
      </c>
      <c r="H141" s="12" t="s">
        <v>746</v>
      </c>
      <c r="I141" s="76" t="s">
        <v>236</v>
      </c>
      <c r="J141" s="12" t="s">
        <v>137</v>
      </c>
      <c r="K141" s="12" t="s">
        <v>56</v>
      </c>
      <c r="L141" s="12" t="s">
        <v>137</v>
      </c>
      <c r="M141" s="12" t="s">
        <v>137</v>
      </c>
      <c r="N141" s="12" t="s">
        <v>74</v>
      </c>
      <c r="O141" s="12" t="s">
        <v>137</v>
      </c>
      <c r="P141" s="12" t="s">
        <v>74</v>
      </c>
      <c r="Q141" s="74">
        <v>3</v>
      </c>
      <c r="R141" s="12" t="s">
        <v>137</v>
      </c>
      <c r="S141" s="12"/>
      <c r="T141" s="12" t="s">
        <v>137</v>
      </c>
      <c r="U141" s="12" t="s">
        <v>220</v>
      </c>
      <c r="V141" s="12" t="s">
        <v>137</v>
      </c>
      <c r="W141" s="12" t="s">
        <v>220</v>
      </c>
      <c r="X141" s="12" t="s">
        <v>137</v>
      </c>
      <c r="Y141" s="12" t="s">
        <v>137</v>
      </c>
      <c r="Z141" s="12" t="s">
        <v>74</v>
      </c>
      <c r="AA141" s="12" t="s">
        <v>244</v>
      </c>
      <c r="AB141" s="12" t="s">
        <v>237</v>
      </c>
      <c r="AC141" s="72" t="s">
        <v>137</v>
      </c>
      <c r="AD141" s="12"/>
      <c r="AE141" s="12"/>
      <c r="AF141" s="12" t="s">
        <v>408</v>
      </c>
      <c r="AG141" s="12" t="s">
        <v>269</v>
      </c>
      <c r="AH141" s="12" t="s">
        <v>245</v>
      </c>
      <c r="AI141" s="12" t="s">
        <v>74</v>
      </c>
      <c r="AJ141" s="12" t="s">
        <v>74</v>
      </c>
      <c r="AK141" s="12" t="s">
        <v>74</v>
      </c>
      <c r="AL141" s="12" t="s">
        <v>74</v>
      </c>
      <c r="AM141" s="12" t="s">
        <v>74</v>
      </c>
      <c r="AN141" s="73"/>
      <c r="AO141" s="1" t="s">
        <v>747</v>
      </c>
      <c r="AP141" s="12" t="s">
        <v>248</v>
      </c>
      <c r="AQ141" s="12"/>
      <c r="AR141" s="12"/>
      <c r="AS141" s="12"/>
      <c r="AT141" s="76"/>
      <c r="AU141" s="76"/>
      <c r="AV141" s="75"/>
    </row>
    <row r="142" spans="1:48" ht="15.75" customHeight="1">
      <c r="A142" s="71">
        <v>2025150</v>
      </c>
      <c r="B142" s="12">
        <v>37</v>
      </c>
      <c r="C142" s="12"/>
      <c r="D142" s="12" t="s">
        <v>135</v>
      </c>
      <c r="E142" s="12" t="s">
        <v>224</v>
      </c>
      <c r="F142" s="12" t="s">
        <v>110</v>
      </c>
      <c r="G142" s="12" t="s">
        <v>4</v>
      </c>
      <c r="H142" s="12" t="s">
        <v>225</v>
      </c>
      <c r="I142" s="12" t="s">
        <v>236</v>
      </c>
      <c r="J142" s="12" t="s">
        <v>227</v>
      </c>
      <c r="K142" s="12" t="s">
        <v>62</v>
      </c>
      <c r="L142" s="12" t="s">
        <v>137</v>
      </c>
      <c r="M142" s="12" t="s">
        <v>74</v>
      </c>
      <c r="N142" s="12" t="s">
        <v>74</v>
      </c>
      <c r="O142" s="12" t="s">
        <v>74</v>
      </c>
      <c r="P142" s="12" t="s">
        <v>137</v>
      </c>
      <c r="Q142" s="78">
        <v>5</v>
      </c>
      <c r="R142" s="12" t="s">
        <v>74</v>
      </c>
      <c r="S142" s="12" t="s">
        <v>749</v>
      </c>
      <c r="T142" s="12" t="s">
        <v>137</v>
      </c>
      <c r="U142" s="12" t="s">
        <v>220</v>
      </c>
      <c r="V142" s="12" t="s">
        <v>137</v>
      </c>
      <c r="W142" s="12" t="s">
        <v>220</v>
      </c>
      <c r="X142" s="12" t="s">
        <v>74</v>
      </c>
      <c r="Y142" s="12" t="s">
        <v>137</v>
      </c>
      <c r="Z142" s="12" t="s">
        <v>137</v>
      </c>
      <c r="AA142" s="12" t="s">
        <v>221</v>
      </c>
      <c r="AB142" s="12" t="s">
        <v>237</v>
      </c>
      <c r="AC142" s="72" t="s">
        <v>137</v>
      </c>
      <c r="AD142" s="12"/>
      <c r="AE142" s="12"/>
      <c r="AF142" s="12" t="s">
        <v>295</v>
      </c>
      <c r="AG142" s="12" t="s">
        <v>252</v>
      </c>
      <c r="AH142" s="12" t="s">
        <v>245</v>
      </c>
      <c r="AI142" s="12" t="s">
        <v>74</v>
      </c>
      <c r="AJ142" s="12" t="s">
        <v>74</v>
      </c>
      <c r="AK142" s="12" t="s">
        <v>74</v>
      </c>
      <c r="AL142" s="12" t="s">
        <v>74</v>
      </c>
      <c r="AM142" s="12" t="s">
        <v>74</v>
      </c>
      <c r="AN142" s="73"/>
      <c r="AO142" s="82" t="s">
        <v>750</v>
      </c>
      <c r="AP142" s="12" t="s">
        <v>241</v>
      </c>
      <c r="AQ142" s="12"/>
      <c r="AR142" s="12"/>
      <c r="AS142" s="12"/>
      <c r="AT142" s="76"/>
      <c r="AU142" s="76"/>
      <c r="AV142" s="75"/>
    </row>
    <row r="143" spans="1:48" ht="15.75" customHeight="1">
      <c r="A143" s="71">
        <v>2025133</v>
      </c>
      <c r="B143" s="12">
        <v>42</v>
      </c>
      <c r="C143" s="12"/>
      <c r="D143" s="12" t="s">
        <v>135</v>
      </c>
      <c r="E143" s="12" t="s">
        <v>224</v>
      </c>
      <c r="F143" s="12" t="s">
        <v>110</v>
      </c>
      <c r="G143" s="97" t="s">
        <v>4</v>
      </c>
      <c r="H143" s="12" t="s">
        <v>225</v>
      </c>
      <c r="I143" s="12" t="s">
        <v>236</v>
      </c>
      <c r="J143" s="12" t="s">
        <v>227</v>
      </c>
      <c r="K143" s="12" t="s">
        <v>62</v>
      </c>
      <c r="L143" s="12" t="s">
        <v>137</v>
      </c>
      <c r="M143" s="12" t="s">
        <v>74</v>
      </c>
      <c r="N143" s="12" t="s">
        <v>74</v>
      </c>
      <c r="O143" s="12" t="s">
        <v>74</v>
      </c>
      <c r="P143" s="12" t="s">
        <v>74</v>
      </c>
      <c r="Q143" s="78">
        <v>5</v>
      </c>
      <c r="R143" s="12" t="s">
        <v>74</v>
      </c>
      <c r="S143" s="12" t="s">
        <v>752</v>
      </c>
      <c r="T143" s="12" t="s">
        <v>74</v>
      </c>
      <c r="U143" s="12" t="s">
        <v>753</v>
      </c>
      <c r="V143" s="12" t="s">
        <v>137</v>
      </c>
      <c r="W143" s="12" t="s">
        <v>220</v>
      </c>
      <c r="X143" s="12" t="s">
        <v>74</v>
      </c>
      <c r="Y143" s="12" t="s">
        <v>74</v>
      </c>
      <c r="Z143" s="12" t="s">
        <v>137</v>
      </c>
      <c r="AA143" s="12" t="s">
        <v>221</v>
      </c>
      <c r="AB143" s="12" t="s">
        <v>237</v>
      </c>
      <c r="AC143" s="72" t="s">
        <v>137</v>
      </c>
      <c r="AD143" s="72"/>
      <c r="AE143" s="12"/>
      <c r="AF143" s="12" t="s">
        <v>296</v>
      </c>
      <c r="AG143" s="12" t="s">
        <v>295</v>
      </c>
      <c r="AH143" s="12" t="s">
        <v>252</v>
      </c>
      <c r="AI143" s="12" t="s">
        <v>74</v>
      </c>
      <c r="AJ143" s="12" t="s">
        <v>74</v>
      </c>
      <c r="AK143" s="12" t="s">
        <v>74</v>
      </c>
      <c r="AL143" s="12" t="s">
        <v>74</v>
      </c>
      <c r="AM143" s="12" t="s">
        <v>74</v>
      </c>
      <c r="AN143" s="73"/>
      <c r="AO143" s="82" t="s">
        <v>754</v>
      </c>
      <c r="AP143" s="12" t="s">
        <v>248</v>
      </c>
      <c r="AQ143" s="12"/>
      <c r="AR143" s="12"/>
      <c r="AS143" s="12"/>
      <c r="AT143" s="76"/>
      <c r="AU143" s="76"/>
      <c r="AV143" s="75"/>
    </row>
    <row r="144" spans="1:48" ht="15.75" customHeight="1">
      <c r="A144" s="71">
        <v>2025262</v>
      </c>
      <c r="B144" s="76">
        <v>31</v>
      </c>
      <c r="C144" s="76"/>
      <c r="D144" s="12" t="s">
        <v>135</v>
      </c>
      <c r="E144" s="12" t="s">
        <v>224</v>
      </c>
      <c r="F144" s="74" t="s">
        <v>85</v>
      </c>
      <c r="G144" s="12" t="s">
        <v>50</v>
      </c>
      <c r="H144" s="12" t="s">
        <v>264</v>
      </c>
      <c r="I144" s="72" t="s">
        <v>265</v>
      </c>
      <c r="J144" s="12" t="s">
        <v>227</v>
      </c>
      <c r="K144" s="72" t="s">
        <v>58</v>
      </c>
      <c r="L144" s="12" t="s">
        <v>137</v>
      </c>
      <c r="M144" s="12" t="s">
        <v>74</v>
      </c>
      <c r="N144" s="12" t="s">
        <v>137</v>
      </c>
      <c r="O144" s="12" t="s">
        <v>74</v>
      </c>
      <c r="P144" s="72"/>
      <c r="Q144" s="78">
        <v>4</v>
      </c>
      <c r="R144" s="12" t="s">
        <v>74</v>
      </c>
      <c r="S144" s="12" t="s">
        <v>756</v>
      </c>
      <c r="T144" s="12" t="s">
        <v>137</v>
      </c>
      <c r="U144" s="12" t="s">
        <v>220</v>
      </c>
      <c r="V144" s="12" t="s">
        <v>137</v>
      </c>
      <c r="W144" s="12" t="s">
        <v>220</v>
      </c>
      <c r="X144" s="12" t="s">
        <v>74</v>
      </c>
      <c r="Y144" s="12" t="s">
        <v>137</v>
      </c>
      <c r="Z144" s="12" t="s">
        <v>137</v>
      </c>
      <c r="AA144" s="12" t="s">
        <v>221</v>
      </c>
      <c r="AB144" s="12" t="s">
        <v>237</v>
      </c>
      <c r="AC144" s="12" t="s">
        <v>137</v>
      </c>
      <c r="AD144" s="72"/>
      <c r="AE144" s="78"/>
      <c r="AF144" s="78" t="s">
        <v>757</v>
      </c>
      <c r="AG144" s="12" t="s">
        <v>269</v>
      </c>
      <c r="AH144" s="12"/>
      <c r="AI144" s="12" t="s">
        <v>74</v>
      </c>
      <c r="AJ144" s="12" t="s">
        <v>74</v>
      </c>
      <c r="AK144" s="12" t="s">
        <v>74</v>
      </c>
      <c r="AL144" s="12" t="s">
        <v>74</v>
      </c>
      <c r="AM144" s="12" t="s">
        <v>74</v>
      </c>
      <c r="AN144" s="73"/>
      <c r="AO144" s="82" t="s">
        <v>758</v>
      </c>
      <c r="AP144" s="76" t="s">
        <v>570</v>
      </c>
      <c r="AQ144" s="76"/>
      <c r="AR144" s="76"/>
      <c r="AS144" s="76"/>
      <c r="AT144" s="76"/>
      <c r="AU144" s="76"/>
      <c r="AV144" s="1"/>
    </row>
    <row r="145" spans="1:48" ht="15.75" customHeight="1">
      <c r="A145" s="71">
        <v>2025324</v>
      </c>
      <c r="B145" s="12"/>
      <c r="C145" s="12"/>
      <c r="D145" s="12" t="s">
        <v>135</v>
      </c>
      <c r="E145" s="12" t="s">
        <v>224</v>
      </c>
      <c r="F145" s="12" t="s">
        <v>73</v>
      </c>
      <c r="G145" s="72" t="s">
        <v>4</v>
      </c>
      <c r="H145" s="12"/>
      <c r="I145" s="12" t="s">
        <v>303</v>
      </c>
      <c r="J145" s="12" t="s">
        <v>137</v>
      </c>
      <c r="K145" s="72" t="s">
        <v>58</v>
      </c>
      <c r="L145" s="12" t="s">
        <v>137</v>
      </c>
      <c r="M145" s="12" t="s">
        <v>74</v>
      </c>
      <c r="N145" s="12" t="s">
        <v>74</v>
      </c>
      <c r="O145" s="12" t="s">
        <v>74</v>
      </c>
      <c r="P145" s="12" t="s">
        <v>137</v>
      </c>
      <c r="Q145" s="74">
        <v>4</v>
      </c>
      <c r="R145" s="12" t="s">
        <v>137</v>
      </c>
      <c r="S145" s="12" t="s">
        <v>220</v>
      </c>
      <c r="T145" s="12" t="s">
        <v>137</v>
      </c>
      <c r="U145" s="12" t="s">
        <v>220</v>
      </c>
      <c r="V145" s="12" t="s">
        <v>137</v>
      </c>
      <c r="W145" s="12" t="s">
        <v>220</v>
      </c>
      <c r="X145" s="12" t="s">
        <v>74</v>
      </c>
      <c r="Y145" s="12" t="s">
        <v>137</v>
      </c>
      <c r="Z145" s="12" t="s">
        <v>74</v>
      </c>
      <c r="AA145" s="12" t="s">
        <v>244</v>
      </c>
      <c r="AB145" s="12" t="s">
        <v>237</v>
      </c>
      <c r="AC145" s="12" t="s">
        <v>137</v>
      </c>
      <c r="AD145" s="12"/>
      <c r="AE145" s="12"/>
      <c r="AF145" s="12" t="s">
        <v>760</v>
      </c>
      <c r="AG145" s="12" t="s">
        <v>352</v>
      </c>
      <c r="AH145" s="12" t="s">
        <v>744</v>
      </c>
      <c r="AI145" s="12" t="s">
        <v>74</v>
      </c>
      <c r="AJ145" s="12" t="s">
        <v>74</v>
      </c>
      <c r="AK145" s="12" t="s">
        <v>74</v>
      </c>
      <c r="AL145" s="12"/>
      <c r="AM145" s="73" t="s">
        <v>136</v>
      </c>
      <c r="AN145" s="73"/>
      <c r="AO145" s="12"/>
      <c r="AP145" s="12"/>
      <c r="AQ145" s="12"/>
      <c r="AR145" s="12"/>
      <c r="AS145" s="12"/>
      <c r="AT145" s="12"/>
      <c r="AU145" s="12"/>
      <c r="AV145" s="91"/>
    </row>
    <row r="146" spans="1:48" ht="15.75" customHeight="1">
      <c r="A146" s="71">
        <v>2025154</v>
      </c>
      <c r="B146" s="12">
        <v>38</v>
      </c>
      <c r="C146" s="12"/>
      <c r="D146" s="12" t="s">
        <v>135</v>
      </c>
      <c r="E146" s="12" t="s">
        <v>224</v>
      </c>
      <c r="F146" s="12" t="s">
        <v>110</v>
      </c>
      <c r="G146" s="12" t="s">
        <v>4</v>
      </c>
      <c r="H146" s="12" t="s">
        <v>225</v>
      </c>
      <c r="I146" s="12" t="s">
        <v>236</v>
      </c>
      <c r="J146" s="12" t="s">
        <v>227</v>
      </c>
      <c r="K146" s="12" t="s">
        <v>62</v>
      </c>
      <c r="L146" s="12" t="s">
        <v>137</v>
      </c>
      <c r="M146" s="12" t="s">
        <v>74</v>
      </c>
      <c r="N146" s="12" t="s">
        <v>74</v>
      </c>
      <c r="O146" s="12" t="s">
        <v>74</v>
      </c>
      <c r="P146" s="12" t="s">
        <v>137</v>
      </c>
      <c r="Q146" s="74">
        <v>3</v>
      </c>
      <c r="R146" s="12" t="s">
        <v>74</v>
      </c>
      <c r="S146" s="12" t="s">
        <v>762</v>
      </c>
      <c r="T146" s="12" t="s">
        <v>137</v>
      </c>
      <c r="U146" s="12" t="s">
        <v>220</v>
      </c>
      <c r="V146" s="12" t="s">
        <v>137</v>
      </c>
      <c r="W146" s="12" t="s">
        <v>220</v>
      </c>
      <c r="X146" s="12" t="s">
        <v>74</v>
      </c>
      <c r="Y146" s="12" t="s">
        <v>74</v>
      </c>
      <c r="Z146" s="12" t="s">
        <v>137</v>
      </c>
      <c r="AA146" s="12" t="s">
        <v>221</v>
      </c>
      <c r="AB146" s="12" t="s">
        <v>237</v>
      </c>
      <c r="AC146" s="72" t="s">
        <v>137</v>
      </c>
      <c r="AD146" s="72"/>
      <c r="AE146" s="12"/>
      <c r="AF146" s="12" t="s">
        <v>763</v>
      </c>
      <c r="AG146" s="12" t="s">
        <v>301</v>
      </c>
      <c r="AH146" s="12" t="s">
        <v>551</v>
      </c>
      <c r="AI146" s="12" t="s">
        <v>74</v>
      </c>
      <c r="AJ146" s="12" t="s">
        <v>74</v>
      </c>
      <c r="AK146" s="12" t="s">
        <v>74</v>
      </c>
      <c r="AL146" s="12" t="s">
        <v>74</v>
      </c>
      <c r="AM146" s="12" t="s">
        <v>74</v>
      </c>
      <c r="AN146" s="73"/>
      <c r="AO146" s="82" t="s">
        <v>764</v>
      </c>
      <c r="AP146" s="12" t="s">
        <v>241</v>
      </c>
      <c r="AQ146" s="12"/>
      <c r="AR146" s="12"/>
      <c r="AS146" s="12"/>
      <c r="AT146" s="76"/>
      <c r="AU146" s="76"/>
      <c r="AV146" s="1"/>
    </row>
    <row r="147" spans="1:48" ht="15.75" customHeight="1">
      <c r="A147" s="71">
        <v>2025034</v>
      </c>
      <c r="B147" s="12">
        <v>37</v>
      </c>
      <c r="C147" s="12"/>
      <c r="D147" s="12" t="s">
        <v>135</v>
      </c>
      <c r="E147" s="12" t="s">
        <v>224</v>
      </c>
      <c r="F147" s="74" t="s">
        <v>115</v>
      </c>
      <c r="G147" s="12" t="s">
        <v>4</v>
      </c>
      <c r="H147" s="12" t="s">
        <v>372</v>
      </c>
      <c r="I147" s="12" t="s">
        <v>236</v>
      </c>
      <c r="J147" s="12" t="s">
        <v>74</v>
      </c>
      <c r="K147" s="12" t="s">
        <v>60</v>
      </c>
      <c r="L147" s="12" t="s">
        <v>74</v>
      </c>
      <c r="M147" s="12" t="s">
        <v>74</v>
      </c>
      <c r="N147" s="12" t="s">
        <v>74</v>
      </c>
      <c r="O147" s="12" t="s">
        <v>74</v>
      </c>
      <c r="P147" s="12" t="s">
        <v>74</v>
      </c>
      <c r="Q147" s="74">
        <v>8</v>
      </c>
      <c r="R147" s="12" t="s">
        <v>137</v>
      </c>
      <c r="S147" s="12" t="s">
        <v>471</v>
      </c>
      <c r="T147" s="12" t="s">
        <v>74</v>
      </c>
      <c r="U147" s="12" t="s">
        <v>766</v>
      </c>
      <c r="V147" s="12" t="s">
        <v>137</v>
      </c>
      <c r="W147" s="12" t="s">
        <v>220</v>
      </c>
      <c r="X147" s="12" t="s">
        <v>137</v>
      </c>
      <c r="Y147" s="12" t="s">
        <v>137</v>
      </c>
      <c r="Z147" s="12" t="s">
        <v>137</v>
      </c>
      <c r="AA147" s="12" t="s">
        <v>221</v>
      </c>
      <c r="AB147" s="12" t="s">
        <v>237</v>
      </c>
      <c r="AC147" s="72" t="s">
        <v>137</v>
      </c>
      <c r="AD147" s="72"/>
      <c r="AE147" s="12"/>
      <c r="AF147" s="12" t="s">
        <v>336</v>
      </c>
      <c r="AG147" s="12" t="s">
        <v>767</v>
      </c>
      <c r="AH147" s="12" t="s">
        <v>262</v>
      </c>
      <c r="AI147" s="12" t="s">
        <v>74</v>
      </c>
      <c r="AJ147" s="12" t="s">
        <v>74</v>
      </c>
      <c r="AK147" s="12" t="s">
        <v>74</v>
      </c>
      <c r="AL147" s="76" t="s">
        <v>74</v>
      </c>
      <c r="AM147" s="12" t="s">
        <v>74</v>
      </c>
      <c r="AN147" s="73"/>
      <c r="AO147" s="82" t="s">
        <v>768</v>
      </c>
      <c r="AP147" s="12" t="s">
        <v>248</v>
      </c>
      <c r="AQ147" s="12"/>
      <c r="AR147" s="12"/>
      <c r="AS147" s="12"/>
      <c r="AT147" s="76"/>
      <c r="AU147" s="76"/>
      <c r="AV147" s="75"/>
    </row>
    <row r="148" spans="1:48" ht="15.75" customHeight="1">
      <c r="A148" s="71">
        <v>2025203</v>
      </c>
      <c r="B148" s="12">
        <v>37</v>
      </c>
      <c r="C148" s="12"/>
      <c r="D148" s="12" t="s">
        <v>135</v>
      </c>
      <c r="E148" s="12" t="s">
        <v>224</v>
      </c>
      <c r="F148" s="12" t="s">
        <v>110</v>
      </c>
      <c r="G148" s="12" t="s">
        <v>4</v>
      </c>
      <c r="H148" s="12" t="s">
        <v>225</v>
      </c>
      <c r="I148" s="12" t="s">
        <v>236</v>
      </c>
      <c r="J148" s="12" t="s">
        <v>227</v>
      </c>
      <c r="K148" s="12" t="s">
        <v>62</v>
      </c>
      <c r="L148" s="12" t="s">
        <v>137</v>
      </c>
      <c r="M148" s="12" t="s">
        <v>74</v>
      </c>
      <c r="N148" s="12" t="s">
        <v>74</v>
      </c>
      <c r="O148" s="12" t="s">
        <v>74</v>
      </c>
      <c r="P148" s="12" t="s">
        <v>137</v>
      </c>
      <c r="Q148" s="74">
        <v>5</v>
      </c>
      <c r="R148" s="12" t="s">
        <v>137</v>
      </c>
      <c r="S148" s="12" t="s">
        <v>220</v>
      </c>
      <c r="T148" s="12" t="s">
        <v>137</v>
      </c>
      <c r="U148" s="12" t="s">
        <v>220</v>
      </c>
      <c r="V148" s="12" t="s">
        <v>137</v>
      </c>
      <c r="W148" s="12" t="s">
        <v>220</v>
      </c>
      <c r="X148" s="12" t="s">
        <v>74</v>
      </c>
      <c r="Y148" s="12" t="s">
        <v>137</v>
      </c>
      <c r="Z148" s="12" t="s">
        <v>74</v>
      </c>
      <c r="AA148" s="12" t="s">
        <v>244</v>
      </c>
      <c r="AB148" s="12" t="s">
        <v>237</v>
      </c>
      <c r="AC148" s="72" t="s">
        <v>137</v>
      </c>
      <c r="AD148" s="72"/>
      <c r="AE148" s="12"/>
      <c r="AF148" s="12" t="s">
        <v>770</v>
      </c>
      <c r="AG148" s="12" t="s">
        <v>439</v>
      </c>
      <c r="AH148" s="12" t="s">
        <v>245</v>
      </c>
      <c r="AI148" s="12" t="s">
        <v>74</v>
      </c>
      <c r="AJ148" s="12" t="s">
        <v>74</v>
      </c>
      <c r="AK148" s="12" t="s">
        <v>74</v>
      </c>
      <c r="AL148" s="12" t="s">
        <v>74</v>
      </c>
      <c r="AM148" s="12" t="s">
        <v>74</v>
      </c>
      <c r="AN148" s="73"/>
      <c r="AO148" s="74" t="s">
        <v>771</v>
      </c>
      <c r="AP148" s="12" t="s">
        <v>241</v>
      </c>
      <c r="AQ148" s="12"/>
      <c r="AR148" s="12"/>
      <c r="AS148" s="12"/>
      <c r="AT148" s="76"/>
      <c r="AU148" s="76"/>
      <c r="AV148" s="75"/>
    </row>
    <row r="149" spans="1:48" ht="15.75" customHeight="1">
      <c r="A149" s="71">
        <v>2025149</v>
      </c>
      <c r="B149" s="12">
        <v>48</v>
      </c>
      <c r="C149" s="12"/>
      <c r="D149" s="12" t="s">
        <v>135</v>
      </c>
      <c r="E149" s="12" t="s">
        <v>224</v>
      </c>
      <c r="F149" s="12" t="s">
        <v>110</v>
      </c>
      <c r="G149" s="12" t="s">
        <v>4</v>
      </c>
      <c r="H149" s="12" t="s">
        <v>372</v>
      </c>
      <c r="I149" s="12" t="s">
        <v>236</v>
      </c>
      <c r="J149" s="12" t="s">
        <v>227</v>
      </c>
      <c r="K149" s="12" t="s">
        <v>62</v>
      </c>
      <c r="L149" s="12" t="s">
        <v>74</v>
      </c>
      <c r="M149" s="12" t="s">
        <v>74</v>
      </c>
      <c r="N149" s="12" t="s">
        <v>74</v>
      </c>
      <c r="O149" s="12" t="s">
        <v>74</v>
      </c>
      <c r="P149" s="12" t="s">
        <v>137</v>
      </c>
      <c r="Q149" s="74">
        <v>3</v>
      </c>
      <c r="R149" s="12" t="s">
        <v>137</v>
      </c>
      <c r="S149" s="12" t="str">
        <f t="shared" ref="S149:S150" si="0">IF(R149="YES",YES,"Not Working")</f>
        <v>Not Working</v>
      </c>
      <c r="T149" s="12" t="s">
        <v>74</v>
      </c>
      <c r="U149" s="12" t="s">
        <v>411</v>
      </c>
      <c r="V149" s="12" t="s">
        <v>137</v>
      </c>
      <c r="W149" s="12" t="s">
        <v>220</v>
      </c>
      <c r="X149" s="12" t="s">
        <v>74</v>
      </c>
      <c r="Y149" s="12" t="s">
        <v>74</v>
      </c>
      <c r="Z149" s="12" t="s">
        <v>74</v>
      </c>
      <c r="AA149" s="12" t="s">
        <v>244</v>
      </c>
      <c r="AB149" s="12" t="s">
        <v>237</v>
      </c>
      <c r="AC149" s="72" t="s">
        <v>137</v>
      </c>
      <c r="AD149" s="72"/>
      <c r="AE149" s="12"/>
      <c r="AF149" s="12" t="s">
        <v>385</v>
      </c>
      <c r="AG149" s="12" t="s">
        <v>550</v>
      </c>
      <c r="AH149" s="12" t="s">
        <v>773</v>
      </c>
      <c r="AI149" s="12" t="s">
        <v>74</v>
      </c>
      <c r="AJ149" s="12" t="s">
        <v>74</v>
      </c>
      <c r="AK149" s="12" t="s">
        <v>74</v>
      </c>
      <c r="AL149" s="12"/>
      <c r="AM149" s="73" t="s">
        <v>136</v>
      </c>
      <c r="AN149" s="73"/>
      <c r="AO149" s="82" t="s">
        <v>774</v>
      </c>
      <c r="AP149" s="12" t="s">
        <v>241</v>
      </c>
      <c r="AQ149" s="12"/>
      <c r="AR149" s="12"/>
      <c r="AS149" s="12"/>
      <c r="AT149" s="12"/>
      <c r="AU149" s="12"/>
      <c r="AV149" s="75"/>
    </row>
    <row r="150" spans="1:48" ht="15.75" customHeight="1">
      <c r="A150" s="71">
        <v>2025048</v>
      </c>
      <c r="B150" s="12">
        <v>39</v>
      </c>
      <c r="C150" s="12"/>
      <c r="D150" s="12" t="s">
        <v>135</v>
      </c>
      <c r="E150" s="12" t="s">
        <v>224</v>
      </c>
      <c r="F150" s="74" t="s">
        <v>97</v>
      </c>
      <c r="G150" s="12" t="s">
        <v>4</v>
      </c>
      <c r="H150" s="12" t="s">
        <v>264</v>
      </c>
      <c r="I150" s="76" t="s">
        <v>236</v>
      </c>
      <c r="J150" s="12" t="s">
        <v>227</v>
      </c>
      <c r="K150" s="12" t="s">
        <v>56</v>
      </c>
      <c r="L150" s="12" t="s">
        <v>137</v>
      </c>
      <c r="M150" s="12" t="s">
        <v>74</v>
      </c>
      <c r="N150" s="12" t="s">
        <v>74</v>
      </c>
      <c r="O150" s="12" t="s">
        <v>74</v>
      </c>
      <c r="P150" s="12" t="s">
        <v>137</v>
      </c>
      <c r="Q150" s="74">
        <v>5</v>
      </c>
      <c r="R150" s="12" t="s">
        <v>137</v>
      </c>
      <c r="S150" s="12" t="str">
        <f t="shared" si="0"/>
        <v>Not Working</v>
      </c>
      <c r="T150" s="12" t="s">
        <v>74</v>
      </c>
      <c r="U150" s="12" t="s">
        <v>776</v>
      </c>
      <c r="V150" s="12" t="s">
        <v>137</v>
      </c>
      <c r="W150" s="12" t="s">
        <v>220</v>
      </c>
      <c r="X150" s="12" t="s">
        <v>74</v>
      </c>
      <c r="Y150" s="12" t="s">
        <v>137</v>
      </c>
      <c r="Z150" s="12" t="s">
        <v>74</v>
      </c>
      <c r="AA150" s="12" t="s">
        <v>244</v>
      </c>
      <c r="AB150" s="12" t="s">
        <v>237</v>
      </c>
      <c r="AC150" s="72" t="s">
        <v>137</v>
      </c>
      <c r="AD150" s="12"/>
      <c r="AE150" s="12"/>
      <c r="AF150" s="12" t="s">
        <v>287</v>
      </c>
      <c r="AG150" s="12" t="s">
        <v>269</v>
      </c>
      <c r="AH150" s="12"/>
      <c r="AI150" s="12" t="s">
        <v>74</v>
      </c>
      <c r="AJ150" s="12" t="s">
        <v>74</v>
      </c>
      <c r="AK150" s="12" t="s">
        <v>74</v>
      </c>
      <c r="AL150" s="12" t="s">
        <v>74</v>
      </c>
      <c r="AM150" s="73" t="s">
        <v>136</v>
      </c>
      <c r="AN150" s="73"/>
      <c r="AO150" s="82"/>
      <c r="AP150" s="12"/>
      <c r="AQ150" s="12"/>
      <c r="AR150" s="12"/>
      <c r="AS150" s="12"/>
      <c r="AT150" s="76"/>
      <c r="AU150" s="76"/>
      <c r="AV150" s="75"/>
    </row>
    <row r="151" spans="1:48" ht="15.75" customHeight="1">
      <c r="A151" s="71">
        <v>2025084</v>
      </c>
      <c r="B151" s="12">
        <v>35</v>
      </c>
      <c r="C151" s="12"/>
      <c r="D151" s="12" t="s">
        <v>135</v>
      </c>
      <c r="E151" s="12" t="s">
        <v>224</v>
      </c>
      <c r="F151" s="12" t="s">
        <v>97</v>
      </c>
      <c r="G151" s="12" t="s">
        <v>4</v>
      </c>
      <c r="H151" s="12" t="s">
        <v>235</v>
      </c>
      <c r="I151" s="12" t="s">
        <v>236</v>
      </c>
      <c r="J151" s="12" t="s">
        <v>227</v>
      </c>
      <c r="K151" s="12" t="s">
        <v>56</v>
      </c>
      <c r="L151" s="12" t="s">
        <v>137</v>
      </c>
      <c r="M151" s="12" t="s">
        <v>74</v>
      </c>
      <c r="N151" s="12" t="s">
        <v>137</v>
      </c>
      <c r="O151" s="12" t="s">
        <v>74</v>
      </c>
      <c r="P151" s="12"/>
      <c r="Q151" s="74">
        <v>3</v>
      </c>
      <c r="R151" s="12" t="s">
        <v>74</v>
      </c>
      <c r="S151" s="12" t="s">
        <v>778</v>
      </c>
      <c r="T151" s="12" t="s">
        <v>137</v>
      </c>
      <c r="U151" s="12" t="s">
        <v>220</v>
      </c>
      <c r="V151" s="12" t="s">
        <v>137</v>
      </c>
      <c r="W151" s="12" t="s">
        <v>220</v>
      </c>
      <c r="X151" s="12" t="s">
        <v>74</v>
      </c>
      <c r="Y151" s="12" t="s">
        <v>137</v>
      </c>
      <c r="Z151" s="12" t="s">
        <v>74</v>
      </c>
      <c r="AA151" s="12" t="s">
        <v>251</v>
      </c>
      <c r="AB151" s="12" t="s">
        <v>237</v>
      </c>
      <c r="AC151" s="72" t="s">
        <v>137</v>
      </c>
      <c r="AD151" s="12" t="s">
        <v>23</v>
      </c>
      <c r="AE151" s="12"/>
      <c r="AF151" s="12" t="s">
        <v>296</v>
      </c>
      <c r="AG151" s="12" t="s">
        <v>269</v>
      </c>
      <c r="AH151" s="12" t="s">
        <v>779</v>
      </c>
      <c r="AI151" s="12" t="s">
        <v>74</v>
      </c>
      <c r="AJ151" s="12" t="s">
        <v>74</v>
      </c>
      <c r="AK151" s="12" t="s">
        <v>74</v>
      </c>
      <c r="AL151" s="12" t="s">
        <v>74</v>
      </c>
      <c r="AM151" s="12" t="s">
        <v>74</v>
      </c>
      <c r="AN151" s="73"/>
      <c r="AO151" s="82" t="s">
        <v>747</v>
      </c>
      <c r="AP151" s="12" t="s">
        <v>248</v>
      </c>
      <c r="AQ151" s="12"/>
      <c r="AR151" s="12"/>
      <c r="AS151" s="12"/>
      <c r="AT151" s="76"/>
      <c r="AU151" s="76"/>
      <c r="AV151" s="1"/>
    </row>
    <row r="152" spans="1:48" ht="15.75" customHeight="1">
      <c r="A152" s="71">
        <v>2025257</v>
      </c>
      <c r="B152" s="92">
        <v>42</v>
      </c>
      <c r="C152" s="12"/>
      <c r="D152" s="12" t="s">
        <v>135</v>
      </c>
      <c r="E152" s="12" t="s">
        <v>217</v>
      </c>
      <c r="F152" s="74" t="s">
        <v>101</v>
      </c>
      <c r="G152" s="12" t="s">
        <v>4</v>
      </c>
      <c r="H152" s="12" t="s">
        <v>383</v>
      </c>
      <c r="I152" s="12" t="s">
        <v>333</v>
      </c>
      <c r="J152" s="12" t="s">
        <v>74</v>
      </c>
      <c r="K152" s="12" t="s">
        <v>54</v>
      </c>
      <c r="L152" s="12" t="s">
        <v>137</v>
      </c>
      <c r="M152" s="12" t="s">
        <v>74</v>
      </c>
      <c r="N152" s="12" t="s">
        <v>74</v>
      </c>
      <c r="O152" s="12" t="s">
        <v>74</v>
      </c>
      <c r="P152" s="12" t="s">
        <v>74</v>
      </c>
      <c r="Q152" s="74">
        <v>9</v>
      </c>
      <c r="R152" s="12" t="s">
        <v>137</v>
      </c>
      <c r="S152" s="12" t="s">
        <v>220</v>
      </c>
      <c r="T152" s="12" t="s">
        <v>137</v>
      </c>
      <c r="U152" s="12" t="s">
        <v>220</v>
      </c>
      <c r="V152" s="12" t="s">
        <v>137</v>
      </c>
      <c r="W152" s="12" t="s">
        <v>220</v>
      </c>
      <c r="X152" s="12" t="s">
        <v>74</v>
      </c>
      <c r="Y152" s="12" t="s">
        <v>74</v>
      </c>
      <c r="Z152" s="12" t="s">
        <v>74</v>
      </c>
      <c r="AA152" s="12" t="s">
        <v>244</v>
      </c>
      <c r="AB152" s="12" t="s">
        <v>237</v>
      </c>
      <c r="AC152" s="12" t="s">
        <v>137</v>
      </c>
      <c r="AD152" s="12"/>
      <c r="AE152" s="12"/>
      <c r="AF152" s="12" t="s">
        <v>781</v>
      </c>
      <c r="AG152" s="12" t="s">
        <v>782</v>
      </c>
      <c r="AH152" s="12"/>
      <c r="AI152" s="12" t="s">
        <v>74</v>
      </c>
      <c r="AJ152" s="12" t="s">
        <v>74</v>
      </c>
      <c r="AK152" s="12" t="s">
        <v>74</v>
      </c>
      <c r="AL152" s="12" t="s">
        <v>74</v>
      </c>
      <c r="AM152" s="12" t="s">
        <v>74</v>
      </c>
      <c r="AN152" s="73"/>
      <c r="AO152" s="98" t="s">
        <v>783</v>
      </c>
      <c r="AP152" s="12" t="s">
        <v>570</v>
      </c>
      <c r="AQ152" s="12"/>
      <c r="AR152" s="12"/>
      <c r="AS152" s="12"/>
      <c r="AT152" s="12"/>
      <c r="AU152" s="12"/>
      <c r="AV152" s="1"/>
    </row>
    <row r="153" spans="1:48" ht="15" customHeight="1">
      <c r="A153" s="71">
        <v>2025089</v>
      </c>
      <c r="B153" s="12">
        <v>37</v>
      </c>
      <c r="C153" s="12"/>
      <c r="D153" s="12" t="s">
        <v>135</v>
      </c>
      <c r="E153" s="12" t="s">
        <v>224</v>
      </c>
      <c r="F153" s="12" t="s">
        <v>97</v>
      </c>
      <c r="G153" s="12" t="s">
        <v>4</v>
      </c>
      <c r="H153" s="76" t="s">
        <v>372</v>
      </c>
      <c r="I153" s="12" t="s">
        <v>236</v>
      </c>
      <c r="J153" s="12" t="s">
        <v>227</v>
      </c>
      <c r="K153" s="12" t="s">
        <v>56</v>
      </c>
      <c r="L153" s="12" t="s">
        <v>74</v>
      </c>
      <c r="M153" s="12" t="s">
        <v>137</v>
      </c>
      <c r="N153" s="12" t="s">
        <v>137</v>
      </c>
      <c r="O153" s="12" t="s">
        <v>137</v>
      </c>
      <c r="P153" s="12" t="s">
        <v>137</v>
      </c>
      <c r="Q153" s="74">
        <v>6</v>
      </c>
      <c r="R153" s="12" t="s">
        <v>137</v>
      </c>
      <c r="S153" s="12" t="s">
        <v>220</v>
      </c>
      <c r="T153" s="12" t="s">
        <v>137</v>
      </c>
      <c r="U153" s="12" t="s">
        <v>220</v>
      </c>
      <c r="V153" s="12" t="s">
        <v>137</v>
      </c>
      <c r="W153" s="12" t="s">
        <v>220</v>
      </c>
      <c r="X153" s="12" t="s">
        <v>137</v>
      </c>
      <c r="Y153" s="12" t="s">
        <v>137</v>
      </c>
      <c r="Z153" s="12" t="s">
        <v>137</v>
      </c>
      <c r="AA153" s="12" t="s">
        <v>221</v>
      </c>
      <c r="AB153" s="12" t="s">
        <v>237</v>
      </c>
      <c r="AC153" s="72" t="s">
        <v>137</v>
      </c>
      <c r="AD153" s="12"/>
      <c r="AE153" s="12"/>
      <c r="AF153" s="12" t="s">
        <v>233</v>
      </c>
      <c r="AG153" s="12" t="s">
        <v>785</v>
      </c>
      <c r="AH153" s="12" t="s">
        <v>245</v>
      </c>
      <c r="AI153" s="12" t="s">
        <v>74</v>
      </c>
      <c r="AJ153" s="12" t="s">
        <v>74</v>
      </c>
      <c r="AK153" s="12" t="s">
        <v>74</v>
      </c>
      <c r="AL153" s="12" t="s">
        <v>74</v>
      </c>
      <c r="AM153" s="12" t="s">
        <v>74</v>
      </c>
      <c r="AN153" s="73"/>
      <c r="AO153" s="1" t="s">
        <v>786</v>
      </c>
      <c r="AP153" s="12" t="s">
        <v>290</v>
      </c>
      <c r="AQ153" s="12"/>
      <c r="AR153" s="12"/>
      <c r="AS153" s="12"/>
      <c r="AT153" s="12"/>
      <c r="AU153" s="12"/>
      <c r="AV153" s="75"/>
    </row>
    <row r="154" spans="1:48" ht="15.75" customHeight="1">
      <c r="A154" s="71">
        <v>2025191</v>
      </c>
      <c r="B154" s="12">
        <v>41</v>
      </c>
      <c r="C154" s="12"/>
      <c r="D154" s="12" t="s">
        <v>135</v>
      </c>
      <c r="E154" s="12" t="s">
        <v>224</v>
      </c>
      <c r="F154" s="12" t="s">
        <v>110</v>
      </c>
      <c r="G154" s="12" t="s">
        <v>4</v>
      </c>
      <c r="H154" s="12" t="s">
        <v>225</v>
      </c>
      <c r="I154" s="12" t="s">
        <v>236</v>
      </c>
      <c r="J154" s="12" t="s">
        <v>227</v>
      </c>
      <c r="K154" s="12" t="s">
        <v>62</v>
      </c>
      <c r="L154" s="12" t="s">
        <v>137</v>
      </c>
      <c r="M154" s="12" t="s">
        <v>74</v>
      </c>
      <c r="N154" s="76" t="s">
        <v>74</v>
      </c>
      <c r="O154" s="76" t="s">
        <v>137</v>
      </c>
      <c r="P154" s="76" t="s">
        <v>137</v>
      </c>
      <c r="Q154" s="74">
        <v>4</v>
      </c>
      <c r="R154" s="12" t="s">
        <v>137</v>
      </c>
      <c r="S154" s="12" t="s">
        <v>220</v>
      </c>
      <c r="T154" s="12" t="s">
        <v>137</v>
      </c>
      <c r="U154" s="12" t="s">
        <v>220</v>
      </c>
      <c r="V154" s="12" t="s">
        <v>137</v>
      </c>
      <c r="W154" s="12" t="s">
        <v>220</v>
      </c>
      <c r="X154" s="12" t="s">
        <v>137</v>
      </c>
      <c r="Y154" s="12" t="s">
        <v>137</v>
      </c>
      <c r="Z154" s="12" t="s">
        <v>137</v>
      </c>
      <c r="AA154" s="12" t="s">
        <v>221</v>
      </c>
      <c r="AB154" s="12" t="s">
        <v>237</v>
      </c>
      <c r="AC154" s="72" t="s">
        <v>137</v>
      </c>
      <c r="AD154" s="76"/>
      <c r="AE154" s="76"/>
      <c r="AF154" s="76" t="s">
        <v>296</v>
      </c>
      <c r="AG154" s="12" t="s">
        <v>770</v>
      </c>
      <c r="AH154" s="76"/>
      <c r="AI154" s="12" t="s">
        <v>74</v>
      </c>
      <c r="AJ154" s="12" t="s">
        <v>74</v>
      </c>
      <c r="AK154" s="76" t="s">
        <v>74</v>
      </c>
      <c r="AL154" s="12" t="s">
        <v>74</v>
      </c>
      <c r="AM154" s="12" t="s">
        <v>74</v>
      </c>
      <c r="AN154" s="73"/>
      <c r="AO154" s="82" t="s">
        <v>788</v>
      </c>
      <c r="AP154" s="12" t="s">
        <v>241</v>
      </c>
      <c r="AQ154" s="12"/>
      <c r="AR154" s="12"/>
      <c r="AS154" s="12"/>
      <c r="AT154" s="76"/>
      <c r="AU154" s="76"/>
      <c r="AV154" s="1"/>
    </row>
    <row r="155" spans="1:48" ht="15.75" customHeight="1">
      <c r="A155" s="71">
        <v>2025207</v>
      </c>
      <c r="B155" s="12">
        <v>37</v>
      </c>
      <c r="C155" s="12"/>
      <c r="D155" s="12" t="s">
        <v>135</v>
      </c>
      <c r="E155" s="12" t="s">
        <v>224</v>
      </c>
      <c r="F155" s="12" t="s">
        <v>98</v>
      </c>
      <c r="G155" s="12" t="s">
        <v>4</v>
      </c>
      <c r="H155" s="12" t="s">
        <v>225</v>
      </c>
      <c r="I155" s="12" t="s">
        <v>236</v>
      </c>
      <c r="J155" s="12" t="s">
        <v>227</v>
      </c>
      <c r="K155" s="12" t="s">
        <v>52</v>
      </c>
      <c r="L155" s="12" t="s">
        <v>137</v>
      </c>
      <c r="M155" s="12" t="s">
        <v>74</v>
      </c>
      <c r="N155" s="12" t="s">
        <v>137</v>
      </c>
      <c r="O155" s="12" t="s">
        <v>74</v>
      </c>
      <c r="P155" s="12" t="s">
        <v>137</v>
      </c>
      <c r="Q155" s="78">
        <v>3</v>
      </c>
      <c r="R155" s="12" t="s">
        <v>137</v>
      </c>
      <c r="S155" s="12" t="s">
        <v>220</v>
      </c>
      <c r="T155" s="12" t="s">
        <v>137</v>
      </c>
      <c r="U155" s="12" t="s">
        <v>220</v>
      </c>
      <c r="V155" s="12" t="s">
        <v>137</v>
      </c>
      <c r="W155" s="12" t="s">
        <v>220</v>
      </c>
      <c r="X155" s="12" t="s">
        <v>137</v>
      </c>
      <c r="Y155" s="12" t="s">
        <v>137</v>
      </c>
      <c r="Z155" s="12" t="s">
        <v>74</v>
      </c>
      <c r="AA155" s="12" t="s">
        <v>244</v>
      </c>
      <c r="AB155" s="12" t="s">
        <v>237</v>
      </c>
      <c r="AC155" s="72" t="s">
        <v>137</v>
      </c>
      <c r="AD155" s="72"/>
      <c r="AE155" s="12"/>
      <c r="AF155" s="12" t="s">
        <v>233</v>
      </c>
      <c r="AG155" s="12" t="s">
        <v>551</v>
      </c>
      <c r="AH155" s="12" t="s">
        <v>347</v>
      </c>
      <c r="AI155" s="12" t="s">
        <v>74</v>
      </c>
      <c r="AJ155" s="12" t="s">
        <v>74</v>
      </c>
      <c r="AK155" s="12" t="s">
        <v>74</v>
      </c>
      <c r="AL155" s="12" t="s">
        <v>74</v>
      </c>
      <c r="AM155" s="12" t="s">
        <v>74</v>
      </c>
      <c r="AN155" s="73"/>
      <c r="AO155" s="74" t="s">
        <v>790</v>
      </c>
      <c r="AP155" s="12" t="s">
        <v>248</v>
      </c>
      <c r="AQ155" s="12"/>
      <c r="AR155" s="12"/>
      <c r="AS155" s="12"/>
      <c r="AT155" s="76"/>
      <c r="AU155" s="76"/>
      <c r="AV155" s="1"/>
    </row>
    <row r="156" spans="1:48" ht="15.75" customHeight="1">
      <c r="A156" s="71">
        <v>2025040</v>
      </c>
      <c r="B156" s="12">
        <v>37</v>
      </c>
      <c r="C156" s="12"/>
      <c r="D156" s="12" t="s">
        <v>135</v>
      </c>
      <c r="E156" s="12" t="s">
        <v>217</v>
      </c>
      <c r="F156" s="74" t="s">
        <v>76</v>
      </c>
      <c r="G156" s="12" t="s">
        <v>4</v>
      </c>
      <c r="H156" s="12" t="s">
        <v>792</v>
      </c>
      <c r="I156" s="12" t="s">
        <v>324</v>
      </c>
      <c r="J156" s="12" t="s">
        <v>227</v>
      </c>
      <c r="K156" s="12" t="s">
        <v>56</v>
      </c>
      <c r="L156" s="12" t="s">
        <v>137</v>
      </c>
      <c r="M156" s="76" t="s">
        <v>74</v>
      </c>
      <c r="N156" s="12" t="s">
        <v>74</v>
      </c>
      <c r="O156" s="12" t="s">
        <v>74</v>
      </c>
      <c r="P156" s="12" t="s">
        <v>74</v>
      </c>
      <c r="Q156" s="74">
        <v>3</v>
      </c>
      <c r="R156" s="12" t="s">
        <v>137</v>
      </c>
      <c r="S156" s="12" t="s">
        <v>220</v>
      </c>
      <c r="T156" s="12" t="s">
        <v>137</v>
      </c>
      <c r="U156" s="12" t="s">
        <v>220</v>
      </c>
      <c r="V156" s="12" t="s">
        <v>137</v>
      </c>
      <c r="W156" s="12" t="s">
        <v>220</v>
      </c>
      <c r="X156" s="12" t="s">
        <v>74</v>
      </c>
      <c r="Y156" s="12" t="s">
        <v>74</v>
      </c>
      <c r="Z156" s="12" t="s">
        <v>74</v>
      </c>
      <c r="AA156" s="12" t="s">
        <v>244</v>
      </c>
      <c r="AB156" s="12" t="s">
        <v>237</v>
      </c>
      <c r="AC156" s="72" t="s">
        <v>137</v>
      </c>
      <c r="AD156" s="72"/>
      <c r="AE156" s="12"/>
      <c r="AF156" s="12" t="s">
        <v>512</v>
      </c>
      <c r="AG156" s="12" t="s">
        <v>418</v>
      </c>
      <c r="AH156" s="12" t="s">
        <v>793</v>
      </c>
      <c r="AI156" s="12" t="s">
        <v>74</v>
      </c>
      <c r="AJ156" s="12" t="s">
        <v>74</v>
      </c>
      <c r="AK156" s="76" t="s">
        <v>74</v>
      </c>
      <c r="AL156" s="76" t="s">
        <v>74</v>
      </c>
      <c r="AM156" s="12" t="s">
        <v>74</v>
      </c>
      <c r="AN156" s="73"/>
      <c r="AO156" s="99" t="s">
        <v>794</v>
      </c>
      <c r="AP156" s="12" t="s">
        <v>248</v>
      </c>
      <c r="AQ156" s="12"/>
      <c r="AR156" s="12"/>
      <c r="AS156" s="12"/>
      <c r="AT156" s="76"/>
      <c r="AU156" s="76"/>
      <c r="AV156" s="75"/>
    </row>
    <row r="157" spans="1:48" ht="15.75" customHeight="1">
      <c r="A157" s="71">
        <v>2025307</v>
      </c>
      <c r="B157" s="72">
        <v>36</v>
      </c>
      <c r="C157" s="72"/>
      <c r="D157" s="12" t="s">
        <v>135</v>
      </c>
      <c r="E157" s="72" t="s">
        <v>224</v>
      </c>
      <c r="F157" s="72" t="s">
        <v>80</v>
      </c>
      <c r="G157" s="72" t="s">
        <v>4</v>
      </c>
      <c r="H157" s="72" t="s">
        <v>321</v>
      </c>
      <c r="I157" s="72" t="s">
        <v>470</v>
      </c>
      <c r="J157" s="12" t="s">
        <v>74</v>
      </c>
      <c r="K157" s="12" t="s">
        <v>54</v>
      </c>
      <c r="L157" s="12" t="s">
        <v>137</v>
      </c>
      <c r="M157" s="72" t="s">
        <v>74</v>
      </c>
      <c r="N157" s="72" t="s">
        <v>137</v>
      </c>
      <c r="O157" s="72" t="s">
        <v>74</v>
      </c>
      <c r="P157" s="72" t="s">
        <v>137</v>
      </c>
      <c r="Q157" s="77">
        <v>6</v>
      </c>
      <c r="R157" s="12" t="s">
        <v>137</v>
      </c>
      <c r="S157" s="12" t="s">
        <v>220</v>
      </c>
      <c r="T157" s="12" t="s">
        <v>137</v>
      </c>
      <c r="U157" s="12" t="s">
        <v>220</v>
      </c>
      <c r="V157" s="12" t="s">
        <v>137</v>
      </c>
      <c r="W157" s="12" t="s">
        <v>220</v>
      </c>
      <c r="X157" s="12" t="s">
        <v>137</v>
      </c>
      <c r="Y157" s="12" t="s">
        <v>137</v>
      </c>
      <c r="Z157" s="12" t="s">
        <v>74</v>
      </c>
      <c r="AA157" s="12" t="s">
        <v>244</v>
      </c>
      <c r="AB157" s="72" t="s">
        <v>237</v>
      </c>
      <c r="AC157" s="73" t="s">
        <v>137</v>
      </c>
      <c r="AD157" s="72"/>
      <c r="AE157" s="72"/>
      <c r="AF157" s="72" t="s">
        <v>546</v>
      </c>
      <c r="AG157" s="72" t="s">
        <v>796</v>
      </c>
      <c r="AH157" s="72" t="s">
        <v>797</v>
      </c>
      <c r="AI157" s="12" t="s">
        <v>74</v>
      </c>
      <c r="AJ157" s="73" t="s">
        <v>74</v>
      </c>
      <c r="AK157" s="73" t="s">
        <v>74</v>
      </c>
      <c r="AL157" s="72" t="s">
        <v>74</v>
      </c>
      <c r="AM157" s="12" t="s">
        <v>74</v>
      </c>
      <c r="AN157" s="73"/>
      <c r="AO157" s="82" t="s">
        <v>798</v>
      </c>
      <c r="AP157" s="72" t="s">
        <v>248</v>
      </c>
      <c r="AQ157" s="72"/>
      <c r="AR157" s="72"/>
      <c r="AS157" s="72"/>
      <c r="AT157" s="72"/>
      <c r="AU157" s="72"/>
      <c r="AV157" s="1"/>
    </row>
    <row r="158" spans="1:48" ht="15.75" customHeight="1">
      <c r="A158" s="71">
        <v>2025298</v>
      </c>
      <c r="B158" s="72">
        <v>30</v>
      </c>
      <c r="C158" s="72"/>
      <c r="D158" s="12" t="s">
        <v>135</v>
      </c>
      <c r="E158" s="72" t="s">
        <v>217</v>
      </c>
      <c r="F158" s="72" t="s">
        <v>93</v>
      </c>
      <c r="G158" s="72" t="s">
        <v>50</v>
      </c>
      <c r="H158" s="72" t="s">
        <v>235</v>
      </c>
      <c r="I158" s="72" t="s">
        <v>256</v>
      </c>
      <c r="J158" s="72" t="s">
        <v>74</v>
      </c>
      <c r="K158" s="72" t="s">
        <v>58</v>
      </c>
      <c r="L158" s="12" t="s">
        <v>137</v>
      </c>
      <c r="M158" s="72" t="s">
        <v>74</v>
      </c>
      <c r="N158" s="72" t="s">
        <v>74</v>
      </c>
      <c r="O158" s="72" t="s">
        <v>74</v>
      </c>
      <c r="P158" s="72" t="s">
        <v>74</v>
      </c>
      <c r="Q158" s="77">
        <v>6</v>
      </c>
      <c r="R158" s="12" t="s">
        <v>74</v>
      </c>
      <c r="S158" s="12"/>
      <c r="T158" s="12" t="s">
        <v>137</v>
      </c>
      <c r="U158" s="12" t="s">
        <v>220</v>
      </c>
      <c r="V158" s="12" t="s">
        <v>74</v>
      </c>
      <c r="W158" s="72" t="s">
        <v>800</v>
      </c>
      <c r="X158" s="12" t="s">
        <v>74</v>
      </c>
      <c r="Y158" s="12" t="s">
        <v>74</v>
      </c>
      <c r="Z158" s="12" t="s">
        <v>74</v>
      </c>
      <c r="AA158" s="12" t="s">
        <v>244</v>
      </c>
      <c r="AB158" s="12" t="s">
        <v>237</v>
      </c>
      <c r="AC158" s="73" t="s">
        <v>137</v>
      </c>
      <c r="AD158" s="72"/>
      <c r="AE158" s="72"/>
      <c r="AF158" s="72"/>
      <c r="AG158" s="72"/>
      <c r="AH158" s="72"/>
      <c r="AI158" s="12" t="s">
        <v>74</v>
      </c>
      <c r="AJ158" s="73" t="s">
        <v>74</v>
      </c>
      <c r="AK158" s="73" t="s">
        <v>74</v>
      </c>
      <c r="AL158" s="72" t="s">
        <v>74</v>
      </c>
      <c r="AM158" s="12" t="s">
        <v>74</v>
      </c>
      <c r="AN158" s="73"/>
      <c r="AO158" s="74" t="s">
        <v>801</v>
      </c>
      <c r="AP158" s="72" t="s">
        <v>290</v>
      </c>
      <c r="AQ158" s="72"/>
      <c r="AR158" s="72"/>
      <c r="AS158" s="72"/>
      <c r="AT158" s="72"/>
      <c r="AU158" s="72"/>
      <c r="AV158" s="75"/>
    </row>
    <row r="159" spans="1:48" ht="15.75" customHeight="1">
      <c r="A159" s="71">
        <v>2025167</v>
      </c>
      <c r="B159" s="12">
        <v>42</v>
      </c>
      <c r="C159" s="12"/>
      <c r="D159" s="12" t="s">
        <v>135</v>
      </c>
      <c r="E159" s="12" t="s">
        <v>224</v>
      </c>
      <c r="F159" s="12" t="s">
        <v>110</v>
      </c>
      <c r="G159" s="12" t="s">
        <v>4</v>
      </c>
      <c r="H159" s="12" t="s">
        <v>372</v>
      </c>
      <c r="I159" s="12" t="s">
        <v>236</v>
      </c>
      <c r="J159" s="12" t="s">
        <v>227</v>
      </c>
      <c r="K159" s="12" t="s">
        <v>62</v>
      </c>
      <c r="L159" s="12" t="s">
        <v>137</v>
      </c>
      <c r="M159" s="12" t="s">
        <v>74</v>
      </c>
      <c r="N159" s="12" t="s">
        <v>74</v>
      </c>
      <c r="O159" s="12" t="s">
        <v>137</v>
      </c>
      <c r="P159" s="12" t="s">
        <v>137</v>
      </c>
      <c r="Q159" s="74">
        <v>2</v>
      </c>
      <c r="R159" s="12" t="s">
        <v>137</v>
      </c>
      <c r="S159" s="12" t="s">
        <v>220</v>
      </c>
      <c r="T159" s="12" t="s">
        <v>137</v>
      </c>
      <c r="U159" s="12" t="s">
        <v>220</v>
      </c>
      <c r="V159" s="12" t="s">
        <v>137</v>
      </c>
      <c r="W159" s="12" t="s">
        <v>220</v>
      </c>
      <c r="X159" s="12" t="s">
        <v>74</v>
      </c>
      <c r="Y159" s="12" t="s">
        <v>74</v>
      </c>
      <c r="Z159" s="12" t="s">
        <v>137</v>
      </c>
      <c r="AA159" s="12" t="s">
        <v>221</v>
      </c>
      <c r="AB159" s="12" t="s">
        <v>237</v>
      </c>
      <c r="AC159" s="72" t="s">
        <v>137</v>
      </c>
      <c r="AD159" s="12"/>
      <c r="AE159" s="12"/>
      <c r="AF159" s="12" t="s">
        <v>803</v>
      </c>
      <c r="AG159" s="12" t="s">
        <v>296</v>
      </c>
      <c r="AH159" s="12" t="s">
        <v>804</v>
      </c>
      <c r="AI159" s="12" t="s">
        <v>74</v>
      </c>
      <c r="AJ159" s="12" t="s">
        <v>137</v>
      </c>
      <c r="AK159" s="12" t="s">
        <v>74</v>
      </c>
      <c r="AL159" s="12" t="s">
        <v>74</v>
      </c>
      <c r="AM159" s="73" t="s">
        <v>136</v>
      </c>
      <c r="AN159" s="73"/>
      <c r="AO159" s="82"/>
      <c r="AP159" s="12"/>
      <c r="AQ159" s="12"/>
      <c r="AR159" s="12"/>
      <c r="AS159" s="12"/>
      <c r="AT159" s="76"/>
      <c r="AU159" s="76"/>
      <c r="AV159" s="75"/>
    </row>
    <row r="160" spans="1:48" ht="15.75" customHeight="1">
      <c r="A160" s="71">
        <v>2025137</v>
      </c>
      <c r="B160" s="12">
        <v>37</v>
      </c>
      <c r="C160" s="12"/>
      <c r="D160" s="12" t="s">
        <v>135</v>
      </c>
      <c r="E160" s="12" t="s">
        <v>224</v>
      </c>
      <c r="F160" s="12" t="s">
        <v>110</v>
      </c>
      <c r="G160" s="12" t="s">
        <v>4</v>
      </c>
      <c r="H160" s="12" t="s">
        <v>372</v>
      </c>
      <c r="I160" s="12" t="s">
        <v>236</v>
      </c>
      <c r="J160" s="12" t="s">
        <v>227</v>
      </c>
      <c r="K160" s="12" t="s">
        <v>62</v>
      </c>
      <c r="L160" s="12" t="s">
        <v>137</v>
      </c>
      <c r="M160" s="72" t="s">
        <v>74</v>
      </c>
      <c r="N160" s="72" t="s">
        <v>74</v>
      </c>
      <c r="O160" s="72" t="s">
        <v>137</v>
      </c>
      <c r="P160" s="72" t="s">
        <v>137</v>
      </c>
      <c r="Q160" s="80">
        <v>4</v>
      </c>
      <c r="R160" s="12" t="s">
        <v>137</v>
      </c>
      <c r="S160" s="12" t="s">
        <v>220</v>
      </c>
      <c r="T160" s="12" t="s">
        <v>137</v>
      </c>
      <c r="U160" s="12" t="s">
        <v>220</v>
      </c>
      <c r="V160" s="12" t="s">
        <v>137</v>
      </c>
      <c r="W160" s="12" t="s">
        <v>220</v>
      </c>
      <c r="X160" s="12" t="s">
        <v>74</v>
      </c>
      <c r="Y160" s="12" t="s">
        <v>137</v>
      </c>
      <c r="Z160" s="12" t="s">
        <v>74</v>
      </c>
      <c r="AA160" s="12" t="s">
        <v>251</v>
      </c>
      <c r="AB160" s="12" t="s">
        <v>237</v>
      </c>
      <c r="AC160" s="72" t="s">
        <v>137</v>
      </c>
      <c r="AD160" s="72"/>
      <c r="AE160" s="72"/>
      <c r="AF160" s="72" t="s">
        <v>806</v>
      </c>
      <c r="AG160" s="72" t="s">
        <v>336</v>
      </c>
      <c r="AH160" s="72" t="s">
        <v>287</v>
      </c>
      <c r="AI160" s="12" t="s">
        <v>74</v>
      </c>
      <c r="AJ160" s="12" t="s">
        <v>74</v>
      </c>
      <c r="AK160" s="72" t="s">
        <v>74</v>
      </c>
      <c r="AL160" s="72" t="s">
        <v>74</v>
      </c>
      <c r="AM160" s="12" t="s">
        <v>74</v>
      </c>
      <c r="AN160" s="73"/>
      <c r="AO160" s="74" t="s">
        <v>807</v>
      </c>
      <c r="AP160" s="72" t="s">
        <v>248</v>
      </c>
      <c r="AQ160" s="72"/>
      <c r="AR160" s="72"/>
      <c r="AS160" s="72"/>
      <c r="AT160" s="73"/>
      <c r="AU160" s="73"/>
      <c r="AV160" s="1"/>
    </row>
    <row r="161" spans="1:48" ht="15.75" customHeight="1">
      <c r="A161" s="71">
        <v>2025019</v>
      </c>
      <c r="B161" s="12">
        <v>39</v>
      </c>
      <c r="C161" s="92"/>
      <c r="D161" s="12" t="s">
        <v>135</v>
      </c>
      <c r="E161" s="12" t="s">
        <v>217</v>
      </c>
      <c r="F161" s="74" t="s">
        <v>77</v>
      </c>
      <c r="G161" s="12" t="s">
        <v>4</v>
      </c>
      <c r="H161" s="12" t="s">
        <v>809</v>
      </c>
      <c r="I161" s="12" t="s">
        <v>236</v>
      </c>
      <c r="J161" s="12" t="s">
        <v>74</v>
      </c>
      <c r="K161" s="12" t="s">
        <v>60</v>
      </c>
      <c r="L161" s="12" t="s">
        <v>137</v>
      </c>
      <c r="M161" s="12" t="s">
        <v>74</v>
      </c>
      <c r="N161" s="12" t="s">
        <v>74</v>
      </c>
      <c r="O161" s="12" t="s">
        <v>74</v>
      </c>
      <c r="P161" s="12" t="s">
        <v>74</v>
      </c>
      <c r="Q161" s="74">
        <v>8</v>
      </c>
      <c r="R161" s="12" t="s">
        <v>137</v>
      </c>
      <c r="S161" s="12" t="str">
        <f>IF(R161="YES",YES,"Not Working")</f>
        <v>Not Working</v>
      </c>
      <c r="T161" s="12" t="s">
        <v>74</v>
      </c>
      <c r="U161" s="12" t="s">
        <v>243</v>
      </c>
      <c r="V161" s="12" t="s">
        <v>137</v>
      </c>
      <c r="W161" s="12" t="s">
        <v>220</v>
      </c>
      <c r="X161" s="12" t="s">
        <v>137</v>
      </c>
      <c r="Y161" s="12" t="s">
        <v>74</v>
      </c>
      <c r="Z161" s="12" t="s">
        <v>74</v>
      </c>
      <c r="AA161" s="12" t="s">
        <v>244</v>
      </c>
      <c r="AB161" s="12" t="s">
        <v>237</v>
      </c>
      <c r="AC161" s="72" t="s">
        <v>137</v>
      </c>
      <c r="AD161" s="72" t="s">
        <v>23</v>
      </c>
      <c r="AE161" s="12"/>
      <c r="AF161" s="12" t="s">
        <v>269</v>
      </c>
      <c r="AG161" s="12" t="s">
        <v>276</v>
      </c>
      <c r="AH161" s="12" t="s">
        <v>810</v>
      </c>
      <c r="AI161" s="12" t="s">
        <v>74</v>
      </c>
      <c r="AJ161" s="12" t="s">
        <v>74</v>
      </c>
      <c r="AK161" s="12" t="s">
        <v>74</v>
      </c>
      <c r="AL161" s="76" t="s">
        <v>74</v>
      </c>
      <c r="AM161" s="12" t="s">
        <v>74</v>
      </c>
      <c r="AN161" s="73"/>
      <c r="AO161" s="74"/>
      <c r="AP161" s="12"/>
      <c r="AQ161" s="12"/>
      <c r="AR161" s="12"/>
      <c r="AS161" s="12"/>
      <c r="AT161" s="76"/>
      <c r="AU161" s="76"/>
      <c r="AV161" s="1"/>
    </row>
    <row r="162" spans="1:48" ht="15.75" customHeight="1">
      <c r="A162" s="71">
        <v>2025091</v>
      </c>
      <c r="B162" s="12">
        <v>44</v>
      </c>
      <c r="C162" s="12"/>
      <c r="D162" s="12" t="s">
        <v>135</v>
      </c>
      <c r="E162" s="76" t="s">
        <v>224</v>
      </c>
      <c r="F162" s="12" t="s">
        <v>97</v>
      </c>
      <c r="G162" s="12" t="s">
        <v>4</v>
      </c>
      <c r="H162" s="12" t="s">
        <v>372</v>
      </c>
      <c r="I162" s="12" t="s">
        <v>236</v>
      </c>
      <c r="J162" s="12" t="s">
        <v>227</v>
      </c>
      <c r="K162" s="12" t="s">
        <v>56</v>
      </c>
      <c r="L162" s="12" t="s">
        <v>137</v>
      </c>
      <c r="M162" s="12" t="s">
        <v>137</v>
      </c>
      <c r="N162" s="12" t="s">
        <v>137</v>
      </c>
      <c r="O162" s="12" t="s">
        <v>137</v>
      </c>
      <c r="P162" s="12" t="s">
        <v>137</v>
      </c>
      <c r="Q162" s="74">
        <v>5</v>
      </c>
      <c r="R162" s="12" t="s">
        <v>137</v>
      </c>
      <c r="S162" s="12" t="s">
        <v>220</v>
      </c>
      <c r="T162" s="12" t="s">
        <v>137</v>
      </c>
      <c r="U162" s="12" t="s">
        <v>220</v>
      </c>
      <c r="V162" s="12" t="s">
        <v>137</v>
      </c>
      <c r="W162" s="12" t="s">
        <v>220</v>
      </c>
      <c r="X162" s="12" t="s">
        <v>137</v>
      </c>
      <c r="Y162" s="12" t="s">
        <v>137</v>
      </c>
      <c r="Z162" s="12" t="s">
        <v>74</v>
      </c>
      <c r="AA162" s="12" t="s">
        <v>244</v>
      </c>
      <c r="AB162" s="12" t="s">
        <v>237</v>
      </c>
      <c r="AC162" s="72" t="s">
        <v>137</v>
      </c>
      <c r="AD162" s="72"/>
      <c r="AE162" s="72"/>
      <c r="AF162" s="12" t="s">
        <v>233</v>
      </c>
      <c r="AG162" s="12" t="s">
        <v>385</v>
      </c>
      <c r="AH162" s="12" t="s">
        <v>232</v>
      </c>
      <c r="AI162" s="12" t="s">
        <v>74</v>
      </c>
      <c r="AJ162" s="12" t="s">
        <v>74</v>
      </c>
      <c r="AK162" s="12" t="s">
        <v>74</v>
      </c>
      <c r="AL162" s="12" t="s">
        <v>74</v>
      </c>
      <c r="AM162" s="12" t="s">
        <v>74</v>
      </c>
      <c r="AN162" s="73"/>
      <c r="AO162" s="12" t="s">
        <v>289</v>
      </c>
      <c r="AP162" s="88" t="s">
        <v>290</v>
      </c>
      <c r="AQ162" s="93"/>
      <c r="AR162" s="12"/>
      <c r="AS162" s="12"/>
      <c r="AT162" s="12"/>
      <c r="AU162" s="12"/>
      <c r="AV162" s="75"/>
    </row>
    <row r="163" spans="1:48" ht="15.75" customHeight="1">
      <c r="A163" s="71">
        <v>2025138</v>
      </c>
      <c r="B163" s="100">
        <v>39</v>
      </c>
      <c r="C163" s="100"/>
      <c r="D163" s="12" t="s">
        <v>135</v>
      </c>
      <c r="E163" s="100" t="s">
        <v>224</v>
      </c>
      <c r="F163" s="12" t="s">
        <v>110</v>
      </c>
      <c r="G163" s="12" t="s">
        <v>4</v>
      </c>
      <c r="H163" s="72" t="s">
        <v>235</v>
      </c>
      <c r="I163" s="12" t="s">
        <v>236</v>
      </c>
      <c r="J163" s="12" t="s">
        <v>227</v>
      </c>
      <c r="K163" s="12" t="s">
        <v>62</v>
      </c>
      <c r="L163" s="12" t="s">
        <v>137</v>
      </c>
      <c r="M163" s="72" t="s">
        <v>74</v>
      </c>
      <c r="N163" s="72" t="s">
        <v>74</v>
      </c>
      <c r="O163" s="72" t="s">
        <v>74</v>
      </c>
      <c r="P163" s="72" t="s">
        <v>74</v>
      </c>
      <c r="Q163" s="80">
        <v>3</v>
      </c>
      <c r="R163" s="12" t="s">
        <v>74</v>
      </c>
      <c r="S163" s="72" t="s">
        <v>813</v>
      </c>
      <c r="T163" s="12" t="s">
        <v>74</v>
      </c>
      <c r="U163" s="72" t="s">
        <v>814</v>
      </c>
      <c r="V163" s="12" t="s">
        <v>137</v>
      </c>
      <c r="W163" s="12" t="s">
        <v>220</v>
      </c>
      <c r="X163" s="12" t="s">
        <v>74</v>
      </c>
      <c r="Y163" s="12" t="s">
        <v>74</v>
      </c>
      <c r="Z163" s="12" t="s">
        <v>137</v>
      </c>
      <c r="AA163" s="12" t="s">
        <v>221</v>
      </c>
      <c r="AB163" s="12" t="s">
        <v>237</v>
      </c>
      <c r="AC163" s="72" t="s">
        <v>137</v>
      </c>
      <c r="AD163" s="72"/>
      <c r="AE163" s="72"/>
      <c r="AF163" s="72" t="s">
        <v>815</v>
      </c>
      <c r="AG163" s="72" t="s">
        <v>816</v>
      </c>
      <c r="AH163" s="72" t="s">
        <v>817</v>
      </c>
      <c r="AI163" s="12" t="s">
        <v>74</v>
      </c>
      <c r="AJ163" s="12" t="s">
        <v>74</v>
      </c>
      <c r="AK163" s="72" t="s">
        <v>74</v>
      </c>
      <c r="AL163" s="72" t="s">
        <v>74</v>
      </c>
      <c r="AM163" s="12" t="s">
        <v>74</v>
      </c>
      <c r="AN163" s="73"/>
      <c r="AO163" s="82" t="s">
        <v>818</v>
      </c>
      <c r="AP163" s="72" t="s">
        <v>241</v>
      </c>
      <c r="AQ163" s="72"/>
      <c r="AR163" s="72"/>
      <c r="AS163" s="72"/>
      <c r="AT163" s="73"/>
      <c r="AU163" s="73"/>
      <c r="AV163" s="75"/>
    </row>
    <row r="164" spans="1:48" ht="15.75" customHeight="1">
      <c r="A164" s="71">
        <v>2025268</v>
      </c>
      <c r="B164" s="12">
        <v>36</v>
      </c>
      <c r="C164" s="12"/>
      <c r="D164" s="12" t="s">
        <v>135</v>
      </c>
      <c r="E164" s="12" t="s">
        <v>217</v>
      </c>
      <c r="F164" s="74" t="s">
        <v>85</v>
      </c>
      <c r="G164" s="12" t="s">
        <v>50</v>
      </c>
      <c r="H164" s="12" t="s">
        <v>372</v>
      </c>
      <c r="I164" s="72" t="s">
        <v>265</v>
      </c>
      <c r="J164" s="12" t="s">
        <v>227</v>
      </c>
      <c r="K164" s="72" t="s">
        <v>58</v>
      </c>
      <c r="L164" s="12" t="s">
        <v>137</v>
      </c>
      <c r="M164" s="12" t="s">
        <v>74</v>
      </c>
      <c r="N164" s="12" t="s">
        <v>74</v>
      </c>
      <c r="O164" s="12" t="s">
        <v>74</v>
      </c>
      <c r="P164" s="12" t="s">
        <v>74</v>
      </c>
      <c r="Q164" s="74">
        <v>5</v>
      </c>
      <c r="R164" s="12" t="s">
        <v>137</v>
      </c>
      <c r="S164" s="12" t="str">
        <f t="shared" ref="S164:S165" si="1">IF(R164="YES",YES,"Not Working")</f>
        <v>Not Working</v>
      </c>
      <c r="T164" s="12" t="s">
        <v>74</v>
      </c>
      <c r="U164" s="12" t="s">
        <v>820</v>
      </c>
      <c r="V164" s="12" t="s">
        <v>137</v>
      </c>
      <c r="W164" s="12" t="s">
        <v>220</v>
      </c>
      <c r="X164" s="12" t="s">
        <v>137</v>
      </c>
      <c r="Y164" s="12" t="s">
        <v>74</v>
      </c>
      <c r="Z164" s="12" t="s">
        <v>137</v>
      </c>
      <c r="AA164" s="12" t="s">
        <v>221</v>
      </c>
      <c r="AB164" s="12" t="s">
        <v>237</v>
      </c>
      <c r="AC164" s="12" t="s">
        <v>137</v>
      </c>
      <c r="AD164" s="72"/>
      <c r="AE164" s="12"/>
      <c r="AF164" s="12" t="s">
        <v>821</v>
      </c>
      <c r="AG164" s="12" t="s">
        <v>301</v>
      </c>
      <c r="AH164" s="12" t="s">
        <v>822</v>
      </c>
      <c r="AI164" s="12" t="s">
        <v>74</v>
      </c>
      <c r="AJ164" s="12" t="s">
        <v>74</v>
      </c>
      <c r="AK164" s="12" t="s">
        <v>74</v>
      </c>
      <c r="AL164" s="12" t="s">
        <v>74</v>
      </c>
      <c r="AM164" s="73" t="s">
        <v>136</v>
      </c>
      <c r="AN164" s="73"/>
      <c r="AO164" s="12"/>
      <c r="AP164" s="76"/>
      <c r="AQ164" s="12"/>
      <c r="AR164" s="12"/>
      <c r="AS164" s="12"/>
      <c r="AT164" s="76"/>
      <c r="AU164" s="76"/>
      <c r="AV164" s="75"/>
    </row>
    <row r="165" spans="1:48" ht="15.75" customHeight="1">
      <c r="A165" s="71">
        <v>2025194</v>
      </c>
      <c r="B165" s="12">
        <v>35</v>
      </c>
      <c r="C165" s="12"/>
      <c r="D165" s="12" t="s">
        <v>135</v>
      </c>
      <c r="E165" s="12" t="s">
        <v>224</v>
      </c>
      <c r="F165" s="12" t="s">
        <v>110</v>
      </c>
      <c r="G165" s="12" t="s">
        <v>4</v>
      </c>
      <c r="H165" s="12" t="s">
        <v>309</v>
      </c>
      <c r="I165" s="12" t="s">
        <v>236</v>
      </c>
      <c r="J165" s="12" t="s">
        <v>227</v>
      </c>
      <c r="K165" s="12" t="s">
        <v>62</v>
      </c>
      <c r="L165" s="12" t="s">
        <v>137</v>
      </c>
      <c r="M165" s="12" t="s">
        <v>137</v>
      </c>
      <c r="N165" s="12" t="s">
        <v>74</v>
      </c>
      <c r="O165" s="12" t="s">
        <v>137</v>
      </c>
      <c r="P165" s="12" t="s">
        <v>74</v>
      </c>
      <c r="Q165" s="74">
        <v>5</v>
      </c>
      <c r="R165" s="12" t="s">
        <v>137</v>
      </c>
      <c r="S165" s="12" t="str">
        <f t="shared" si="1"/>
        <v>Not Working</v>
      </c>
      <c r="T165" s="12" t="s">
        <v>74</v>
      </c>
      <c r="U165" s="12" t="s">
        <v>824</v>
      </c>
      <c r="V165" s="12" t="s">
        <v>137</v>
      </c>
      <c r="W165" s="12" t="s">
        <v>220</v>
      </c>
      <c r="X165" s="12" t="s">
        <v>137</v>
      </c>
      <c r="Y165" s="12" t="s">
        <v>74</v>
      </c>
      <c r="Z165" s="12" t="s">
        <v>74</v>
      </c>
      <c r="AA165" s="12" t="s">
        <v>244</v>
      </c>
      <c r="AB165" s="12" t="s">
        <v>237</v>
      </c>
      <c r="AC165" s="72" t="s">
        <v>137</v>
      </c>
      <c r="AD165" s="12"/>
      <c r="AE165" s="12"/>
      <c r="AF165" s="12" t="s">
        <v>825</v>
      </c>
      <c r="AG165" s="12" t="s">
        <v>310</v>
      </c>
      <c r="AH165" s="12" t="s">
        <v>624</v>
      </c>
      <c r="AI165" s="12" t="s">
        <v>74</v>
      </c>
      <c r="AJ165" s="12" t="s">
        <v>74</v>
      </c>
      <c r="AK165" s="12" t="s">
        <v>74</v>
      </c>
      <c r="AL165" s="12" t="s">
        <v>74</v>
      </c>
      <c r="AM165" s="12" t="s">
        <v>74</v>
      </c>
      <c r="AN165" s="73"/>
      <c r="AO165" s="74" t="s">
        <v>826</v>
      </c>
      <c r="AP165" s="12" t="s">
        <v>248</v>
      </c>
      <c r="AQ165" s="12"/>
      <c r="AR165" s="12"/>
      <c r="AS165" s="12"/>
      <c r="AT165" s="76"/>
      <c r="AU165" s="76"/>
      <c r="AV165" s="1"/>
    </row>
    <row r="166" spans="1:48" ht="15.75" customHeight="1">
      <c r="A166" s="71">
        <v>2025241</v>
      </c>
      <c r="B166" s="12">
        <v>35</v>
      </c>
      <c r="C166" s="12"/>
      <c r="D166" s="12" t="s">
        <v>135</v>
      </c>
      <c r="E166" s="12" t="s">
        <v>224</v>
      </c>
      <c r="F166" s="74" t="s">
        <v>101</v>
      </c>
      <c r="G166" s="12" t="s">
        <v>4</v>
      </c>
      <c r="H166" s="12" t="s">
        <v>323</v>
      </c>
      <c r="I166" s="12" t="s">
        <v>333</v>
      </c>
      <c r="J166" s="12" t="s">
        <v>74</v>
      </c>
      <c r="K166" s="12" t="s">
        <v>54</v>
      </c>
      <c r="L166" s="12" t="s">
        <v>137</v>
      </c>
      <c r="M166" s="12" t="s">
        <v>74</v>
      </c>
      <c r="N166" s="12" t="s">
        <v>74</v>
      </c>
      <c r="O166" s="12" t="s">
        <v>74</v>
      </c>
      <c r="P166" s="12" t="s">
        <v>74</v>
      </c>
      <c r="Q166" s="74">
        <v>5</v>
      </c>
      <c r="R166" s="12" t="s">
        <v>74</v>
      </c>
      <c r="S166" s="12" t="s">
        <v>329</v>
      </c>
      <c r="T166" s="12" t="s">
        <v>137</v>
      </c>
      <c r="U166" s="12" t="s">
        <v>220</v>
      </c>
      <c r="V166" s="12" t="s">
        <v>137</v>
      </c>
      <c r="W166" s="12" t="s">
        <v>220</v>
      </c>
      <c r="X166" s="12" t="s">
        <v>74</v>
      </c>
      <c r="Y166" s="12" t="s">
        <v>137</v>
      </c>
      <c r="Z166" s="12" t="s">
        <v>74</v>
      </c>
      <c r="AA166" s="12" t="s">
        <v>244</v>
      </c>
      <c r="AB166" s="12" t="s">
        <v>237</v>
      </c>
      <c r="AC166" s="12" t="s">
        <v>137</v>
      </c>
      <c r="AD166" s="12"/>
      <c r="AE166" s="12"/>
      <c r="AF166" s="12" t="s">
        <v>828</v>
      </c>
      <c r="AG166" s="12" t="s">
        <v>253</v>
      </c>
      <c r="AH166" s="12" t="s">
        <v>429</v>
      </c>
      <c r="AI166" s="12" t="s">
        <v>74</v>
      </c>
      <c r="AJ166" s="12" t="s">
        <v>74</v>
      </c>
      <c r="AK166" s="12" t="s">
        <v>74</v>
      </c>
      <c r="AL166" s="12" t="s">
        <v>74</v>
      </c>
      <c r="AM166" s="12" t="s">
        <v>74</v>
      </c>
      <c r="AN166" s="73"/>
      <c r="AO166" s="74" t="s">
        <v>829</v>
      </c>
      <c r="AP166" s="12" t="s">
        <v>241</v>
      </c>
      <c r="AQ166" s="12"/>
      <c r="AR166" s="12"/>
      <c r="AS166" s="12"/>
      <c r="AT166" s="76"/>
      <c r="AU166" s="76"/>
      <c r="AV166" s="1"/>
    </row>
    <row r="167" spans="1:48" ht="15.75" customHeight="1">
      <c r="A167" s="71">
        <v>2025253</v>
      </c>
      <c r="B167" s="92">
        <v>36</v>
      </c>
      <c r="C167" s="9"/>
      <c r="D167" s="12" t="s">
        <v>135</v>
      </c>
      <c r="E167" s="12" t="s">
        <v>224</v>
      </c>
      <c r="F167" s="74" t="s">
        <v>101</v>
      </c>
      <c r="G167" s="12" t="s">
        <v>4</v>
      </c>
      <c r="H167" s="12" t="s">
        <v>323</v>
      </c>
      <c r="I167" s="12" t="s">
        <v>333</v>
      </c>
      <c r="J167" s="12" t="s">
        <v>74</v>
      </c>
      <c r="K167" s="12" t="s">
        <v>54</v>
      </c>
      <c r="L167" s="12" t="s">
        <v>137</v>
      </c>
      <c r="M167" s="12" t="s">
        <v>74</v>
      </c>
      <c r="N167" s="12" t="s">
        <v>74</v>
      </c>
      <c r="O167" s="12" t="s">
        <v>74</v>
      </c>
      <c r="P167" s="12" t="s">
        <v>74</v>
      </c>
      <c r="Q167" s="74">
        <v>5</v>
      </c>
      <c r="R167" s="12" t="s">
        <v>74</v>
      </c>
      <c r="S167" s="12" t="s">
        <v>831</v>
      </c>
      <c r="T167" s="12" t="s">
        <v>137</v>
      </c>
      <c r="U167" s="12" t="s">
        <v>220</v>
      </c>
      <c r="V167" s="12" t="s">
        <v>74</v>
      </c>
      <c r="W167" s="12" t="s">
        <v>243</v>
      </c>
      <c r="X167" s="12" t="s">
        <v>74</v>
      </c>
      <c r="Y167" s="12" t="s">
        <v>137</v>
      </c>
      <c r="Z167" s="12" t="s">
        <v>74</v>
      </c>
      <c r="AA167" s="12" t="s">
        <v>244</v>
      </c>
      <c r="AB167" s="12" t="s">
        <v>237</v>
      </c>
      <c r="AC167" s="12" t="s">
        <v>137</v>
      </c>
      <c r="AD167" s="12"/>
      <c r="AE167" s="12"/>
      <c r="AF167" s="12" t="s">
        <v>252</v>
      </c>
      <c r="AG167" s="12" t="s">
        <v>832</v>
      </c>
      <c r="AH167" s="12" t="s">
        <v>301</v>
      </c>
      <c r="AI167" s="12" t="s">
        <v>74</v>
      </c>
      <c r="AJ167" s="12" t="s">
        <v>74</v>
      </c>
      <c r="AK167" s="12" t="s">
        <v>74</v>
      </c>
      <c r="AL167" s="12" t="s">
        <v>74</v>
      </c>
      <c r="AM167" s="73" t="s">
        <v>136</v>
      </c>
      <c r="AN167" s="73"/>
      <c r="AO167" s="1"/>
      <c r="AP167" s="12"/>
      <c r="AQ167" s="12"/>
      <c r="AR167" s="12"/>
      <c r="AS167" s="12"/>
      <c r="AT167" s="12"/>
      <c r="AU167" s="12"/>
      <c r="AV167" s="75"/>
    </row>
    <row r="168" spans="1:48" ht="15.75" customHeight="1">
      <c r="A168" s="71">
        <v>2025088</v>
      </c>
      <c r="B168" s="12">
        <v>44</v>
      </c>
      <c r="C168" s="9"/>
      <c r="D168" s="12" t="s">
        <v>135</v>
      </c>
      <c r="E168" s="12" t="s">
        <v>224</v>
      </c>
      <c r="F168" s="12" t="s">
        <v>97</v>
      </c>
      <c r="G168" s="12" t="s">
        <v>4</v>
      </c>
      <c r="H168" s="12" t="s">
        <v>372</v>
      </c>
      <c r="I168" s="12" t="s">
        <v>236</v>
      </c>
      <c r="J168" s="12" t="s">
        <v>227</v>
      </c>
      <c r="K168" s="12" t="s">
        <v>56</v>
      </c>
      <c r="L168" s="12" t="s">
        <v>74</v>
      </c>
      <c r="M168" s="12" t="s">
        <v>137</v>
      </c>
      <c r="N168" s="12" t="s">
        <v>137</v>
      </c>
      <c r="O168" s="12" t="s">
        <v>137</v>
      </c>
      <c r="P168" s="12" t="s">
        <v>137</v>
      </c>
      <c r="Q168" s="78">
        <v>8</v>
      </c>
      <c r="R168" s="12" t="s">
        <v>137</v>
      </c>
      <c r="S168" s="12" t="s">
        <v>220</v>
      </c>
      <c r="T168" s="12" t="s">
        <v>137</v>
      </c>
      <c r="U168" s="12" t="s">
        <v>220</v>
      </c>
      <c r="V168" s="12" t="s">
        <v>137</v>
      </c>
      <c r="W168" s="12" t="s">
        <v>220</v>
      </c>
      <c r="X168" s="12" t="s">
        <v>137</v>
      </c>
      <c r="Y168" s="12" t="s">
        <v>137</v>
      </c>
      <c r="Z168" s="12" t="s">
        <v>74</v>
      </c>
      <c r="AA168" s="12" t="s">
        <v>244</v>
      </c>
      <c r="AB168" s="12" t="s">
        <v>237</v>
      </c>
      <c r="AC168" s="72" t="s">
        <v>137</v>
      </c>
      <c r="AD168" s="72"/>
      <c r="AE168" s="12"/>
      <c r="AF168" s="12" t="s">
        <v>233</v>
      </c>
      <c r="AG168" s="12" t="s">
        <v>336</v>
      </c>
      <c r="AH168" s="12" t="s">
        <v>296</v>
      </c>
      <c r="AI168" s="12" t="s">
        <v>74</v>
      </c>
      <c r="AJ168" s="12" t="s">
        <v>74</v>
      </c>
      <c r="AK168" s="12" t="s">
        <v>74</v>
      </c>
      <c r="AL168" s="12" t="s">
        <v>74</v>
      </c>
      <c r="AM168" s="73" t="s">
        <v>136</v>
      </c>
      <c r="AN168" s="73"/>
      <c r="AO168" s="1"/>
      <c r="AP168" s="12"/>
      <c r="AQ168" s="12"/>
      <c r="AR168" s="12"/>
      <c r="AS168" s="12"/>
      <c r="AT168" s="12"/>
      <c r="AU168" s="12"/>
      <c r="AV168" s="75"/>
    </row>
    <row r="169" spans="1:48" ht="15.75" customHeight="1">
      <c r="A169" s="71">
        <v>2025003</v>
      </c>
      <c r="B169" s="12">
        <v>43</v>
      </c>
      <c r="C169" s="94"/>
      <c r="D169" s="12" t="s">
        <v>135</v>
      </c>
      <c r="E169" s="12" t="s">
        <v>224</v>
      </c>
      <c r="F169" s="77" t="s">
        <v>95</v>
      </c>
      <c r="G169" s="12" t="s">
        <v>4</v>
      </c>
      <c r="H169" s="12" t="s">
        <v>235</v>
      </c>
      <c r="I169" s="12" t="s">
        <v>236</v>
      </c>
      <c r="J169" s="12" t="s">
        <v>74</v>
      </c>
      <c r="K169" s="12" t="s">
        <v>56</v>
      </c>
      <c r="L169" s="12" t="s">
        <v>137</v>
      </c>
      <c r="M169" s="12" t="s">
        <v>74</v>
      </c>
      <c r="N169" s="12" t="s">
        <v>74</v>
      </c>
      <c r="O169" s="12" t="s">
        <v>137</v>
      </c>
      <c r="P169" s="12" t="s">
        <v>137</v>
      </c>
      <c r="Q169" s="78">
        <v>3</v>
      </c>
      <c r="R169" s="12" t="s">
        <v>74</v>
      </c>
      <c r="S169" s="12" t="s">
        <v>835</v>
      </c>
      <c r="T169" s="12" t="s">
        <v>137</v>
      </c>
      <c r="U169" s="12" t="s">
        <v>220</v>
      </c>
      <c r="V169" s="12" t="s">
        <v>137</v>
      </c>
      <c r="W169" s="12" t="s">
        <v>220</v>
      </c>
      <c r="X169" s="12" t="s">
        <v>74</v>
      </c>
      <c r="Y169" s="12" t="s">
        <v>137</v>
      </c>
      <c r="Z169" s="12" t="s">
        <v>74</v>
      </c>
      <c r="AA169" s="12" t="s">
        <v>244</v>
      </c>
      <c r="AB169" s="12" t="s">
        <v>237</v>
      </c>
      <c r="AC169" s="72" t="s">
        <v>137</v>
      </c>
      <c r="AD169" s="12"/>
      <c r="AE169" s="12"/>
      <c r="AF169" s="12" t="s">
        <v>836</v>
      </c>
      <c r="AG169" s="12" t="s">
        <v>301</v>
      </c>
      <c r="AH169" s="12" t="s">
        <v>300</v>
      </c>
      <c r="AI169" s="12" t="s">
        <v>74</v>
      </c>
      <c r="AJ169" s="12" t="s">
        <v>74</v>
      </c>
      <c r="AK169" s="12" t="s">
        <v>74</v>
      </c>
      <c r="AL169" s="12" t="s">
        <v>74</v>
      </c>
      <c r="AM169" s="73" t="s">
        <v>136</v>
      </c>
      <c r="AN169" s="73"/>
      <c r="AO169" s="82"/>
      <c r="AP169" s="12"/>
      <c r="AQ169" s="12"/>
      <c r="AR169" s="12"/>
      <c r="AS169" s="12"/>
      <c r="AT169" s="76"/>
      <c r="AU169" s="76"/>
      <c r="AV169" s="81"/>
    </row>
    <row r="170" spans="1:48" ht="15.75" customHeight="1">
      <c r="A170" s="71">
        <v>2025252</v>
      </c>
      <c r="B170" s="83">
        <v>36</v>
      </c>
      <c r="C170" s="102"/>
      <c r="D170" s="12" t="s">
        <v>135</v>
      </c>
      <c r="E170" s="12" t="s">
        <v>224</v>
      </c>
      <c r="F170" s="74" t="s">
        <v>101</v>
      </c>
      <c r="G170" s="12" t="s">
        <v>4</v>
      </c>
      <c r="H170" s="12" t="s">
        <v>323</v>
      </c>
      <c r="I170" s="12" t="s">
        <v>333</v>
      </c>
      <c r="J170" s="12" t="s">
        <v>74</v>
      </c>
      <c r="K170" s="12" t="s">
        <v>54</v>
      </c>
      <c r="L170" s="12" t="s">
        <v>137</v>
      </c>
      <c r="M170" s="12" t="s">
        <v>74</v>
      </c>
      <c r="N170" s="12" t="s">
        <v>137</v>
      </c>
      <c r="O170" s="12" t="s">
        <v>137</v>
      </c>
      <c r="P170" s="12" t="s">
        <v>137</v>
      </c>
      <c r="Q170" s="74">
        <v>10</v>
      </c>
      <c r="R170" s="12" t="s">
        <v>137</v>
      </c>
      <c r="S170" s="12" t="s">
        <v>220</v>
      </c>
      <c r="T170" s="12" t="s">
        <v>137</v>
      </c>
      <c r="U170" s="12" t="s">
        <v>220</v>
      </c>
      <c r="V170" s="12" t="s">
        <v>74</v>
      </c>
      <c r="W170" s="12" t="s">
        <v>838</v>
      </c>
      <c r="X170" s="12" t="s">
        <v>74</v>
      </c>
      <c r="Y170" s="12" t="s">
        <v>137</v>
      </c>
      <c r="Z170" s="12" t="s">
        <v>74</v>
      </c>
      <c r="AA170" s="12" t="s">
        <v>251</v>
      </c>
      <c r="AB170" s="12" t="s">
        <v>237</v>
      </c>
      <c r="AC170" s="12" t="s">
        <v>137</v>
      </c>
      <c r="AD170" s="12"/>
      <c r="AE170" s="12"/>
      <c r="AF170" s="12" t="s">
        <v>481</v>
      </c>
      <c r="AG170" s="12" t="s">
        <v>429</v>
      </c>
      <c r="AH170" s="12" t="s">
        <v>281</v>
      </c>
      <c r="AI170" s="12" t="s">
        <v>74</v>
      </c>
      <c r="AJ170" s="12" t="s">
        <v>74</v>
      </c>
      <c r="AK170" s="12" t="s">
        <v>74</v>
      </c>
      <c r="AL170" s="12" t="s">
        <v>74</v>
      </c>
      <c r="AM170" s="12" t="s">
        <v>74</v>
      </c>
      <c r="AN170" s="73"/>
      <c r="AO170" s="74" t="s">
        <v>839</v>
      </c>
      <c r="AP170" s="12" t="s">
        <v>241</v>
      </c>
      <c r="AQ170" s="12"/>
      <c r="AR170" s="12"/>
      <c r="AS170" s="12"/>
      <c r="AT170" s="12"/>
      <c r="AU170" s="12"/>
      <c r="AV170" s="75"/>
    </row>
    <row r="171" spans="1:48" ht="15.75" customHeight="1">
      <c r="A171" s="71">
        <v>2025183</v>
      </c>
      <c r="B171" s="92">
        <v>45</v>
      </c>
      <c r="C171" s="9"/>
      <c r="D171" s="12" t="s">
        <v>135</v>
      </c>
      <c r="E171" s="72" t="s">
        <v>224</v>
      </c>
      <c r="F171" s="12" t="s">
        <v>110</v>
      </c>
      <c r="G171" s="12" t="s">
        <v>4</v>
      </c>
      <c r="H171" s="12" t="s">
        <v>372</v>
      </c>
      <c r="I171" s="12" t="s">
        <v>236</v>
      </c>
      <c r="J171" s="12" t="s">
        <v>227</v>
      </c>
      <c r="K171" s="12" t="s">
        <v>62</v>
      </c>
      <c r="L171" s="12" t="s">
        <v>137</v>
      </c>
      <c r="M171" s="12" t="s">
        <v>74</v>
      </c>
      <c r="N171" s="12" t="s">
        <v>74</v>
      </c>
      <c r="O171" s="12" t="s">
        <v>74</v>
      </c>
      <c r="P171" s="12" t="s">
        <v>74</v>
      </c>
      <c r="Q171" s="74">
        <v>6</v>
      </c>
      <c r="R171" s="12" t="s">
        <v>74</v>
      </c>
      <c r="S171" s="12" t="s">
        <v>329</v>
      </c>
      <c r="T171" s="12" t="s">
        <v>137</v>
      </c>
      <c r="U171" s="12" t="s">
        <v>220</v>
      </c>
      <c r="V171" s="12" t="s">
        <v>137</v>
      </c>
      <c r="W171" s="12" t="s">
        <v>220</v>
      </c>
      <c r="X171" s="12" t="s">
        <v>74</v>
      </c>
      <c r="Y171" s="12" t="s">
        <v>74</v>
      </c>
      <c r="Z171" s="12" t="s">
        <v>74</v>
      </c>
      <c r="AA171" s="12" t="s">
        <v>244</v>
      </c>
      <c r="AB171" s="12" t="s">
        <v>237</v>
      </c>
      <c r="AC171" s="72" t="s">
        <v>137</v>
      </c>
      <c r="AD171" s="12"/>
      <c r="AE171" s="12"/>
      <c r="AF171" s="12" t="s">
        <v>296</v>
      </c>
      <c r="AG171" s="12" t="s">
        <v>841</v>
      </c>
      <c r="AH171" s="12" t="s">
        <v>628</v>
      </c>
      <c r="AI171" s="12" t="s">
        <v>74</v>
      </c>
      <c r="AJ171" s="12" t="s">
        <v>74</v>
      </c>
      <c r="AK171" s="12" t="s">
        <v>74</v>
      </c>
      <c r="AL171" s="12" t="s">
        <v>74</v>
      </c>
      <c r="AM171" s="12" t="s">
        <v>74</v>
      </c>
      <c r="AN171" s="73"/>
      <c r="AO171" s="82" t="s">
        <v>842</v>
      </c>
      <c r="AP171" s="12" t="s">
        <v>248</v>
      </c>
      <c r="AQ171" s="103"/>
      <c r="AR171" s="12"/>
      <c r="AS171" s="12"/>
      <c r="AT171" s="12"/>
      <c r="AU171" s="12"/>
      <c r="AV171" s="75"/>
    </row>
    <row r="172" spans="1:48" ht="15.75" customHeight="1">
      <c r="A172" s="71">
        <v>2025229</v>
      </c>
      <c r="B172" s="12">
        <v>35</v>
      </c>
      <c r="C172" s="12"/>
      <c r="D172" s="12" t="s">
        <v>135</v>
      </c>
      <c r="E172" s="12" t="s">
        <v>224</v>
      </c>
      <c r="F172" s="74" t="s">
        <v>91</v>
      </c>
      <c r="G172" s="12" t="s">
        <v>4</v>
      </c>
      <c r="H172" s="12" t="s">
        <v>225</v>
      </c>
      <c r="I172" s="12" t="s">
        <v>333</v>
      </c>
      <c r="J172" s="12" t="s">
        <v>227</v>
      </c>
      <c r="K172" s="12" t="s">
        <v>52</v>
      </c>
      <c r="L172" s="12" t="s">
        <v>74</v>
      </c>
      <c r="M172" s="12" t="s">
        <v>74</v>
      </c>
      <c r="N172" s="12" t="s">
        <v>74</v>
      </c>
      <c r="O172" s="76" t="s">
        <v>74</v>
      </c>
      <c r="P172" s="76" t="s">
        <v>137</v>
      </c>
      <c r="Q172" s="74">
        <v>3</v>
      </c>
      <c r="R172" s="12" t="s">
        <v>74</v>
      </c>
      <c r="S172" s="76" t="s">
        <v>329</v>
      </c>
      <c r="T172" s="12" t="s">
        <v>137</v>
      </c>
      <c r="U172" s="12" t="s">
        <v>220</v>
      </c>
      <c r="V172" s="12" t="s">
        <v>137</v>
      </c>
      <c r="W172" s="12" t="s">
        <v>220</v>
      </c>
      <c r="X172" s="12" t="s">
        <v>74</v>
      </c>
      <c r="Y172" s="12" t="s">
        <v>137</v>
      </c>
      <c r="Z172" s="12" t="s">
        <v>137</v>
      </c>
      <c r="AA172" s="12" t="s">
        <v>251</v>
      </c>
      <c r="AB172" s="76" t="s">
        <v>237</v>
      </c>
      <c r="AC172" s="72" t="s">
        <v>137</v>
      </c>
      <c r="AD172" s="76"/>
      <c r="AE172" s="76"/>
      <c r="AF172" s="76" t="s">
        <v>844</v>
      </c>
      <c r="AG172" s="76"/>
      <c r="AH172" s="12"/>
      <c r="AI172" s="12" t="s">
        <v>74</v>
      </c>
      <c r="AJ172" s="76" t="s">
        <v>74</v>
      </c>
      <c r="AK172" s="76" t="s">
        <v>74</v>
      </c>
      <c r="AL172" s="12" t="s">
        <v>74</v>
      </c>
      <c r="AM172" s="12" t="s">
        <v>74</v>
      </c>
      <c r="AN172" s="73"/>
      <c r="AO172" s="74" t="s">
        <v>845</v>
      </c>
      <c r="AP172" s="12" t="s">
        <v>248</v>
      </c>
      <c r="AQ172" s="12"/>
      <c r="AR172" s="12"/>
      <c r="AS172" s="12"/>
      <c r="AT172" s="76"/>
      <c r="AU172" s="76"/>
      <c r="AV172" s="75"/>
    </row>
    <row r="173" spans="1:48" ht="15.75" customHeight="1">
      <c r="A173" s="71">
        <v>2025267</v>
      </c>
      <c r="B173" s="72">
        <v>31</v>
      </c>
      <c r="C173" s="72"/>
      <c r="D173" s="12" t="s">
        <v>135</v>
      </c>
      <c r="E173" s="72" t="s">
        <v>224</v>
      </c>
      <c r="F173" s="77" t="s">
        <v>85</v>
      </c>
      <c r="G173" s="12" t="s">
        <v>50</v>
      </c>
      <c r="H173" s="12" t="s">
        <v>349</v>
      </c>
      <c r="I173" s="72" t="s">
        <v>265</v>
      </c>
      <c r="J173" s="12" t="s">
        <v>227</v>
      </c>
      <c r="K173" s="72" t="s">
        <v>58</v>
      </c>
      <c r="L173" s="12" t="s">
        <v>137</v>
      </c>
      <c r="M173" s="12" t="s">
        <v>137</v>
      </c>
      <c r="N173" s="12" t="s">
        <v>74</v>
      </c>
      <c r="O173" s="72" t="s">
        <v>137</v>
      </c>
      <c r="P173" s="72" t="s">
        <v>74</v>
      </c>
      <c r="Q173" s="77">
        <v>8</v>
      </c>
      <c r="R173" s="12" t="s">
        <v>137</v>
      </c>
      <c r="S173" s="12" t="str">
        <f>IF(R173="YES",YES,"Not Working")</f>
        <v>Not Working</v>
      </c>
      <c r="T173" s="12" t="s">
        <v>74</v>
      </c>
      <c r="U173" s="72" t="s">
        <v>847</v>
      </c>
      <c r="V173" s="12" t="s">
        <v>74</v>
      </c>
      <c r="W173" s="72" t="s">
        <v>848</v>
      </c>
      <c r="X173" s="12" t="s">
        <v>137</v>
      </c>
      <c r="Y173" s="12" t="s">
        <v>74</v>
      </c>
      <c r="Z173" s="12" t="s">
        <v>137</v>
      </c>
      <c r="AA173" s="12" t="s">
        <v>221</v>
      </c>
      <c r="AB173" s="12" t="s">
        <v>237</v>
      </c>
      <c r="AC173" s="72" t="s">
        <v>137</v>
      </c>
      <c r="AD173" s="72"/>
      <c r="AE173" s="72"/>
      <c r="AF173" s="72" t="s">
        <v>269</v>
      </c>
      <c r="AG173" s="72" t="s">
        <v>849</v>
      </c>
      <c r="AH173" s="72"/>
      <c r="AI173" s="12" t="s">
        <v>74</v>
      </c>
      <c r="AJ173" s="12" t="s">
        <v>74</v>
      </c>
      <c r="AK173" s="12" t="s">
        <v>74</v>
      </c>
      <c r="AL173" s="12" t="s">
        <v>74</v>
      </c>
      <c r="AM173" s="12" t="s">
        <v>74</v>
      </c>
      <c r="AN173" s="73"/>
      <c r="AO173" s="74" t="s">
        <v>850</v>
      </c>
      <c r="AP173" s="76" t="s">
        <v>248</v>
      </c>
      <c r="AQ173" s="72"/>
      <c r="AR173" s="72"/>
      <c r="AS173" s="72"/>
      <c r="AT173" s="73"/>
      <c r="AU173" s="73"/>
      <c r="AV173" s="75"/>
    </row>
    <row r="174" spans="1:48" ht="15.75" customHeight="1">
      <c r="A174" s="71">
        <v>2025036</v>
      </c>
      <c r="B174" s="72">
        <v>44</v>
      </c>
      <c r="C174" s="72"/>
      <c r="D174" s="12" t="s">
        <v>135</v>
      </c>
      <c r="E174" s="72" t="s">
        <v>217</v>
      </c>
      <c r="F174" s="77" t="s">
        <v>115</v>
      </c>
      <c r="G174" s="72" t="s">
        <v>4</v>
      </c>
      <c r="H174" s="72" t="s">
        <v>235</v>
      </c>
      <c r="I174" s="72" t="s">
        <v>236</v>
      </c>
      <c r="J174" s="12" t="s">
        <v>74</v>
      </c>
      <c r="K174" s="12" t="s">
        <v>60</v>
      </c>
      <c r="L174" s="12" t="s">
        <v>74</v>
      </c>
      <c r="M174" s="72" t="s">
        <v>74</v>
      </c>
      <c r="N174" s="72" t="s">
        <v>74</v>
      </c>
      <c r="O174" s="72" t="s">
        <v>74</v>
      </c>
      <c r="P174" s="72" t="s">
        <v>74</v>
      </c>
      <c r="Q174" s="77">
        <v>8</v>
      </c>
      <c r="R174" s="12" t="s">
        <v>74</v>
      </c>
      <c r="S174" s="72" t="s">
        <v>852</v>
      </c>
      <c r="T174" s="12" t="s">
        <v>74</v>
      </c>
      <c r="U174" s="72" t="s">
        <v>609</v>
      </c>
      <c r="V174" s="12" t="s">
        <v>137</v>
      </c>
      <c r="W174" s="12" t="s">
        <v>220</v>
      </c>
      <c r="X174" s="12" t="s">
        <v>74</v>
      </c>
      <c r="Y174" s="12" t="s">
        <v>74</v>
      </c>
      <c r="Z174" s="12" t="s">
        <v>137</v>
      </c>
      <c r="AA174" s="12" t="s">
        <v>221</v>
      </c>
      <c r="AB174" s="72" t="s">
        <v>237</v>
      </c>
      <c r="AC174" s="72" t="s">
        <v>137</v>
      </c>
      <c r="AD174" s="72"/>
      <c r="AE174" s="72"/>
      <c r="AF174" s="72" t="s">
        <v>233</v>
      </c>
      <c r="AG174" s="72" t="s">
        <v>276</v>
      </c>
      <c r="AH174" s="72"/>
      <c r="AI174" s="72" t="s">
        <v>74</v>
      </c>
      <c r="AJ174" s="72" t="s">
        <v>74</v>
      </c>
      <c r="AK174" s="73" t="s">
        <v>74</v>
      </c>
      <c r="AL174" s="73" t="s">
        <v>74</v>
      </c>
      <c r="AM174" s="73" t="s">
        <v>136</v>
      </c>
      <c r="AN174" s="73"/>
      <c r="AO174" s="104"/>
      <c r="AP174" s="72"/>
      <c r="AQ174" s="72"/>
      <c r="AR174" s="72"/>
      <c r="AS174" s="72"/>
      <c r="AT174" s="73"/>
      <c r="AU174" s="73"/>
      <c r="AV174" s="75"/>
    </row>
    <row r="175" spans="1:48" ht="15.75" customHeight="1">
      <c r="A175" s="71">
        <v>2025266</v>
      </c>
      <c r="B175" s="12">
        <v>33</v>
      </c>
      <c r="C175" s="12"/>
      <c r="D175" s="12" t="s">
        <v>135</v>
      </c>
      <c r="E175" s="12" t="s">
        <v>224</v>
      </c>
      <c r="F175" s="74" t="s">
        <v>85</v>
      </c>
      <c r="G175" s="12" t="s">
        <v>50</v>
      </c>
      <c r="H175" s="12" t="s">
        <v>264</v>
      </c>
      <c r="I175" s="72" t="s">
        <v>265</v>
      </c>
      <c r="J175" s="12" t="s">
        <v>227</v>
      </c>
      <c r="K175" s="72" t="s">
        <v>58</v>
      </c>
      <c r="L175" s="12" t="s">
        <v>137</v>
      </c>
      <c r="M175" s="12" t="s">
        <v>74</v>
      </c>
      <c r="N175" s="12" t="s">
        <v>74</v>
      </c>
      <c r="O175" s="12" t="s">
        <v>74</v>
      </c>
      <c r="P175" s="72" t="s">
        <v>137</v>
      </c>
      <c r="Q175" s="74">
        <v>4</v>
      </c>
      <c r="R175" s="12" t="s">
        <v>74</v>
      </c>
      <c r="S175" s="12" t="s">
        <v>854</v>
      </c>
      <c r="T175" s="12" t="s">
        <v>137</v>
      </c>
      <c r="U175" s="12" t="s">
        <v>220</v>
      </c>
      <c r="V175" s="12" t="s">
        <v>137</v>
      </c>
      <c r="W175" s="12" t="s">
        <v>220</v>
      </c>
      <c r="X175" s="12" t="s">
        <v>74</v>
      </c>
      <c r="Y175" s="12" t="s">
        <v>137</v>
      </c>
      <c r="Z175" s="12" t="s">
        <v>137</v>
      </c>
      <c r="AA175" s="12" t="s">
        <v>221</v>
      </c>
      <c r="AB175" s="12" t="s">
        <v>237</v>
      </c>
      <c r="AC175" s="12" t="s">
        <v>137</v>
      </c>
      <c r="AD175" s="72"/>
      <c r="AE175" s="12"/>
      <c r="AF175" s="12" t="s">
        <v>269</v>
      </c>
      <c r="AG175" s="12" t="s">
        <v>855</v>
      </c>
      <c r="AH175" s="12" t="s">
        <v>276</v>
      </c>
      <c r="AI175" s="12" t="s">
        <v>74</v>
      </c>
      <c r="AJ175" s="12" t="s">
        <v>74</v>
      </c>
      <c r="AK175" s="12" t="s">
        <v>74</v>
      </c>
      <c r="AL175" s="12" t="s">
        <v>74</v>
      </c>
      <c r="AM175" s="12" t="s">
        <v>74</v>
      </c>
      <c r="AN175" s="73"/>
      <c r="AO175" s="74" t="s">
        <v>856</v>
      </c>
      <c r="AP175" s="76" t="s">
        <v>570</v>
      </c>
      <c r="AQ175" s="12"/>
      <c r="AR175" s="12"/>
      <c r="AS175" s="12"/>
      <c r="AT175" s="76"/>
      <c r="AU175" s="76"/>
      <c r="AV175" s="75"/>
    </row>
    <row r="176" spans="1:48" ht="15.75" customHeight="1">
      <c r="A176" s="71">
        <v>2025005</v>
      </c>
      <c r="B176" s="12">
        <v>38</v>
      </c>
      <c r="C176" s="92"/>
      <c r="D176" s="12" t="s">
        <v>135</v>
      </c>
      <c r="E176" s="12" t="s">
        <v>224</v>
      </c>
      <c r="F176" s="77" t="s">
        <v>95</v>
      </c>
      <c r="G176" s="12" t="s">
        <v>4</v>
      </c>
      <c r="H176" s="12" t="s">
        <v>858</v>
      </c>
      <c r="I176" s="12" t="s">
        <v>236</v>
      </c>
      <c r="J176" s="12" t="s">
        <v>137</v>
      </c>
      <c r="K176" s="12" t="s">
        <v>56</v>
      </c>
      <c r="L176" s="12" t="s">
        <v>137</v>
      </c>
      <c r="M176" s="12" t="s">
        <v>74</v>
      </c>
      <c r="N176" s="12" t="s">
        <v>74</v>
      </c>
      <c r="O176" s="12" t="s">
        <v>137</v>
      </c>
      <c r="P176" s="12" t="s">
        <v>137</v>
      </c>
      <c r="Q176" s="74">
        <v>3</v>
      </c>
      <c r="R176" s="12" t="s">
        <v>74</v>
      </c>
      <c r="S176" s="12" t="s">
        <v>423</v>
      </c>
      <c r="T176" s="12" t="s">
        <v>74</v>
      </c>
      <c r="U176" s="12" t="s">
        <v>243</v>
      </c>
      <c r="V176" s="12" t="s">
        <v>74</v>
      </c>
      <c r="W176" s="12" t="s">
        <v>859</v>
      </c>
      <c r="X176" s="12" t="s">
        <v>74</v>
      </c>
      <c r="Y176" s="12" t="s">
        <v>137</v>
      </c>
      <c r="Z176" s="12" t="s">
        <v>74</v>
      </c>
      <c r="AA176" s="12" t="s">
        <v>244</v>
      </c>
      <c r="AB176" s="12" t="s">
        <v>237</v>
      </c>
      <c r="AC176" s="72" t="s">
        <v>137</v>
      </c>
      <c r="AD176" s="12"/>
      <c r="AE176" s="12"/>
      <c r="AF176" s="12" t="s">
        <v>624</v>
      </c>
      <c r="AG176" s="12" t="s">
        <v>804</v>
      </c>
      <c r="AH176" s="12"/>
      <c r="AI176" s="12" t="s">
        <v>74</v>
      </c>
      <c r="AJ176" s="12" t="s">
        <v>74</v>
      </c>
      <c r="AK176" s="12" t="s">
        <v>74</v>
      </c>
      <c r="AL176" s="12" t="s">
        <v>74</v>
      </c>
      <c r="AM176" s="12" t="s">
        <v>74</v>
      </c>
      <c r="AN176" s="73"/>
      <c r="AO176" s="1" t="s">
        <v>860</v>
      </c>
      <c r="AP176" s="12" t="s">
        <v>248</v>
      </c>
      <c r="AQ176" s="12"/>
      <c r="AR176" s="12"/>
      <c r="AS176" s="12"/>
      <c r="AT176" s="12"/>
      <c r="AU176" s="12"/>
      <c r="AV176" s="75"/>
    </row>
    <row r="177" spans="1:48" ht="15.75" customHeight="1">
      <c r="A177" s="71">
        <v>2025193</v>
      </c>
      <c r="B177" s="12">
        <v>42</v>
      </c>
      <c r="C177" s="12"/>
      <c r="D177" s="12" t="s">
        <v>135</v>
      </c>
      <c r="E177" s="12" t="s">
        <v>217</v>
      </c>
      <c r="F177" s="12" t="s">
        <v>110</v>
      </c>
      <c r="G177" s="12" t="s">
        <v>4</v>
      </c>
      <c r="H177" s="12" t="s">
        <v>372</v>
      </c>
      <c r="I177" s="12" t="s">
        <v>236</v>
      </c>
      <c r="J177" s="12" t="s">
        <v>227</v>
      </c>
      <c r="K177" s="12" t="s">
        <v>62</v>
      </c>
      <c r="L177" s="12" t="s">
        <v>74</v>
      </c>
      <c r="M177" s="12" t="s">
        <v>74</v>
      </c>
      <c r="N177" s="12" t="s">
        <v>74</v>
      </c>
      <c r="O177" s="12" t="s">
        <v>74</v>
      </c>
      <c r="P177" s="12" t="s">
        <v>74</v>
      </c>
      <c r="Q177" s="74">
        <v>4</v>
      </c>
      <c r="R177" s="12" t="s">
        <v>74</v>
      </c>
      <c r="S177" s="12" t="s">
        <v>862</v>
      </c>
      <c r="T177" s="12" t="s">
        <v>74</v>
      </c>
      <c r="U177" s="12" t="s">
        <v>863</v>
      </c>
      <c r="V177" s="12" t="s">
        <v>137</v>
      </c>
      <c r="W177" s="12" t="s">
        <v>220</v>
      </c>
      <c r="X177" s="12" t="s">
        <v>74</v>
      </c>
      <c r="Y177" s="12" t="s">
        <v>74</v>
      </c>
      <c r="Z177" s="12" t="s">
        <v>74</v>
      </c>
      <c r="AA177" s="12" t="s">
        <v>244</v>
      </c>
      <c r="AB177" s="12" t="s">
        <v>237</v>
      </c>
      <c r="AC177" s="72" t="s">
        <v>137</v>
      </c>
      <c r="AD177" s="12"/>
      <c r="AE177" s="78"/>
      <c r="AF177" s="78" t="s">
        <v>550</v>
      </c>
      <c r="AG177" s="12" t="s">
        <v>233</v>
      </c>
      <c r="AH177" s="12" t="s">
        <v>425</v>
      </c>
      <c r="AI177" s="12" t="s">
        <v>74</v>
      </c>
      <c r="AJ177" s="12" t="s">
        <v>74</v>
      </c>
      <c r="AK177" s="12" t="s">
        <v>74</v>
      </c>
      <c r="AL177" s="12" t="s">
        <v>74</v>
      </c>
      <c r="AM177" s="73" t="s">
        <v>136</v>
      </c>
      <c r="AN177" s="73"/>
      <c r="AO177" s="74" t="s">
        <v>864</v>
      </c>
      <c r="AP177" s="12" t="s">
        <v>241</v>
      </c>
      <c r="AQ177" s="12"/>
      <c r="AR177" s="12"/>
      <c r="AS177" s="12"/>
      <c r="AT177" s="76"/>
      <c r="AU177" s="76"/>
      <c r="AV177" s="75"/>
    </row>
    <row r="178" spans="1:48" ht="15.75" customHeight="1">
      <c r="A178" s="71">
        <v>2025002</v>
      </c>
      <c r="B178" s="12">
        <v>39</v>
      </c>
      <c r="C178" s="92"/>
      <c r="D178" s="12" t="s">
        <v>135</v>
      </c>
      <c r="E178" s="12" t="s">
        <v>224</v>
      </c>
      <c r="F178" s="77" t="s">
        <v>95</v>
      </c>
      <c r="G178" s="12" t="s">
        <v>4</v>
      </c>
      <c r="H178" s="12" t="s">
        <v>255</v>
      </c>
      <c r="I178" s="12" t="s">
        <v>236</v>
      </c>
      <c r="J178" s="12" t="s">
        <v>137</v>
      </c>
      <c r="K178" s="12" t="s">
        <v>56</v>
      </c>
      <c r="L178" s="12" t="s">
        <v>137</v>
      </c>
      <c r="M178" s="12" t="s">
        <v>74</v>
      </c>
      <c r="N178" s="12" t="s">
        <v>74</v>
      </c>
      <c r="O178" s="12" t="s">
        <v>137</v>
      </c>
      <c r="P178" s="12" t="s">
        <v>137</v>
      </c>
      <c r="Q178" s="74">
        <v>8</v>
      </c>
      <c r="R178" s="12" t="s">
        <v>74</v>
      </c>
      <c r="S178" s="12" t="s">
        <v>866</v>
      </c>
      <c r="T178" s="12" t="s">
        <v>137</v>
      </c>
      <c r="U178" s="12" t="s">
        <v>220</v>
      </c>
      <c r="V178" s="12" t="s">
        <v>74</v>
      </c>
      <c r="W178" s="12" t="s">
        <v>329</v>
      </c>
      <c r="X178" s="12" t="s">
        <v>74</v>
      </c>
      <c r="Y178" s="12" t="s">
        <v>137</v>
      </c>
      <c r="Z178" s="12" t="s">
        <v>74</v>
      </c>
      <c r="AA178" s="12" t="s">
        <v>244</v>
      </c>
      <c r="AB178" s="12" t="s">
        <v>237</v>
      </c>
      <c r="AC178" s="72" t="s">
        <v>137</v>
      </c>
      <c r="AD178" s="72"/>
      <c r="AE178" s="12"/>
      <c r="AF178" s="12" t="s">
        <v>867</v>
      </c>
      <c r="AG178" s="12" t="s">
        <v>352</v>
      </c>
      <c r="AH178" s="12"/>
      <c r="AI178" s="12" t="s">
        <v>74</v>
      </c>
      <c r="AJ178" s="12" t="s">
        <v>74</v>
      </c>
      <c r="AK178" s="12" t="s">
        <v>74</v>
      </c>
      <c r="AL178" s="12" t="s">
        <v>74</v>
      </c>
      <c r="AM178" s="12" t="s">
        <v>74</v>
      </c>
      <c r="AN178" s="73"/>
      <c r="AO178" s="1" t="s">
        <v>868</v>
      </c>
      <c r="AP178" s="12" t="s">
        <v>248</v>
      </c>
      <c r="AQ178" s="12"/>
      <c r="AR178" s="12"/>
      <c r="AS178" s="12"/>
      <c r="AT178" s="76"/>
      <c r="AU178" s="76"/>
      <c r="AV178" s="75"/>
    </row>
    <row r="179" spans="1:48" ht="15.75" customHeight="1">
      <c r="A179" s="71">
        <v>2025055</v>
      </c>
      <c r="B179" s="12">
        <v>37</v>
      </c>
      <c r="C179" s="92"/>
      <c r="D179" s="12" t="s">
        <v>135</v>
      </c>
      <c r="E179" s="12" t="s">
        <v>224</v>
      </c>
      <c r="F179" s="74" t="s">
        <v>81</v>
      </c>
      <c r="G179" s="12" t="s">
        <v>4</v>
      </c>
      <c r="H179" s="12" t="s">
        <v>225</v>
      </c>
      <c r="I179" s="76" t="s">
        <v>236</v>
      </c>
      <c r="J179" s="12" t="s">
        <v>74</v>
      </c>
      <c r="K179" s="12" t="s">
        <v>60</v>
      </c>
      <c r="L179" s="12" t="s">
        <v>74</v>
      </c>
      <c r="M179" s="12" t="s">
        <v>74</v>
      </c>
      <c r="N179" s="12" t="s">
        <v>74</v>
      </c>
      <c r="O179" s="12" t="s">
        <v>74</v>
      </c>
      <c r="P179" s="12" t="s">
        <v>74</v>
      </c>
      <c r="Q179" s="74">
        <v>5</v>
      </c>
      <c r="R179" s="12" t="s">
        <v>137</v>
      </c>
      <c r="S179" s="12" t="s">
        <v>220</v>
      </c>
      <c r="T179" s="12" t="s">
        <v>137</v>
      </c>
      <c r="U179" s="12" t="s">
        <v>220</v>
      </c>
      <c r="V179" s="12" t="s">
        <v>137</v>
      </c>
      <c r="W179" s="12" t="s">
        <v>220</v>
      </c>
      <c r="X179" s="12" t="s">
        <v>74</v>
      </c>
      <c r="Y179" s="12" t="s">
        <v>74</v>
      </c>
      <c r="Z179" s="12" t="s">
        <v>74</v>
      </c>
      <c r="AA179" s="12" t="s">
        <v>244</v>
      </c>
      <c r="AB179" s="12" t="s">
        <v>376</v>
      </c>
      <c r="AC179" s="72" t="s">
        <v>137</v>
      </c>
      <c r="AD179" s="72"/>
      <c r="AE179" s="12"/>
      <c r="AF179" s="12" t="s">
        <v>870</v>
      </c>
      <c r="AG179" s="12" t="s">
        <v>871</v>
      </c>
      <c r="AH179" s="12" t="s">
        <v>281</v>
      </c>
      <c r="AI179" s="12" t="s">
        <v>74</v>
      </c>
      <c r="AJ179" s="12" t="s">
        <v>74</v>
      </c>
      <c r="AK179" s="12" t="s">
        <v>74</v>
      </c>
      <c r="AL179" s="12" t="s">
        <v>74</v>
      </c>
      <c r="AM179" s="73" t="s">
        <v>136</v>
      </c>
      <c r="AN179" s="73"/>
      <c r="AO179" s="82"/>
      <c r="AP179" s="12"/>
      <c r="AQ179" s="12"/>
      <c r="AR179" s="12"/>
      <c r="AS179" s="12"/>
      <c r="AT179" s="76"/>
      <c r="AU179" s="76"/>
      <c r="AV179" s="75"/>
    </row>
    <row r="180" spans="1:48" ht="15.75" customHeight="1">
      <c r="A180" s="71">
        <v>2025132</v>
      </c>
      <c r="B180" s="12">
        <v>48</v>
      </c>
      <c r="C180" s="92"/>
      <c r="D180" s="12" t="s">
        <v>135</v>
      </c>
      <c r="E180" s="12" t="s">
        <v>217</v>
      </c>
      <c r="F180" s="12" t="s">
        <v>110</v>
      </c>
      <c r="G180" s="12" t="s">
        <v>4</v>
      </c>
      <c r="H180" s="12" t="s">
        <v>372</v>
      </c>
      <c r="I180" s="12" t="s">
        <v>236</v>
      </c>
      <c r="J180" s="12" t="s">
        <v>137</v>
      </c>
      <c r="K180" s="12" t="s">
        <v>62</v>
      </c>
      <c r="L180" s="12" t="s">
        <v>74</v>
      </c>
      <c r="M180" s="12" t="s">
        <v>137</v>
      </c>
      <c r="N180" s="12" t="s">
        <v>74</v>
      </c>
      <c r="O180" s="12" t="s">
        <v>137</v>
      </c>
      <c r="P180" s="12" t="s">
        <v>137</v>
      </c>
      <c r="Q180" s="78">
        <v>5</v>
      </c>
      <c r="R180" s="12" t="s">
        <v>137</v>
      </c>
      <c r="S180" s="12" t="s">
        <v>220</v>
      </c>
      <c r="T180" s="12" t="s">
        <v>137</v>
      </c>
      <c r="U180" s="12" t="s">
        <v>220</v>
      </c>
      <c r="V180" s="12" t="s">
        <v>137</v>
      </c>
      <c r="W180" s="12" t="s">
        <v>220</v>
      </c>
      <c r="X180" s="12" t="s">
        <v>137</v>
      </c>
      <c r="Y180" s="12" t="s">
        <v>137</v>
      </c>
      <c r="Z180" s="12" t="s">
        <v>74</v>
      </c>
      <c r="AA180" s="12" t="s">
        <v>244</v>
      </c>
      <c r="AB180" s="12" t="s">
        <v>237</v>
      </c>
      <c r="AC180" s="12" t="s">
        <v>137</v>
      </c>
      <c r="AD180" s="12"/>
      <c r="AE180" s="12"/>
      <c r="AF180" s="12" t="s">
        <v>550</v>
      </c>
      <c r="AG180" s="12" t="s">
        <v>232</v>
      </c>
      <c r="AH180" s="12" t="s">
        <v>512</v>
      </c>
      <c r="AI180" s="12" t="s">
        <v>74</v>
      </c>
      <c r="AJ180" s="12" t="s">
        <v>74</v>
      </c>
      <c r="AK180" s="12" t="s">
        <v>137</v>
      </c>
      <c r="AL180" s="12" t="s">
        <v>137</v>
      </c>
      <c r="AM180" s="12" t="s">
        <v>137</v>
      </c>
      <c r="AN180" s="76" t="s">
        <v>390</v>
      </c>
      <c r="AO180" s="1"/>
      <c r="AP180" s="12"/>
      <c r="AQ180" s="12"/>
      <c r="AR180" s="12"/>
      <c r="AS180" s="12"/>
      <c r="AT180" s="12"/>
      <c r="AU180" s="12"/>
      <c r="AV180" s="75"/>
    </row>
    <row r="181" spans="1:48" ht="15.75" customHeight="1">
      <c r="A181" s="71">
        <v>2025263</v>
      </c>
      <c r="B181" s="12">
        <v>34</v>
      </c>
      <c r="C181" s="12"/>
      <c r="D181" s="12" t="s">
        <v>135</v>
      </c>
      <c r="E181" s="12" t="s">
        <v>224</v>
      </c>
      <c r="F181" s="74" t="s">
        <v>85</v>
      </c>
      <c r="G181" s="12" t="s">
        <v>50</v>
      </c>
      <c r="H181" s="12" t="s">
        <v>264</v>
      </c>
      <c r="I181" s="72" t="s">
        <v>265</v>
      </c>
      <c r="J181" s="12" t="s">
        <v>227</v>
      </c>
      <c r="K181" s="72" t="s">
        <v>58</v>
      </c>
      <c r="L181" s="12" t="s">
        <v>137</v>
      </c>
      <c r="M181" s="76" t="s">
        <v>74</v>
      </c>
      <c r="N181" s="12" t="s">
        <v>74</v>
      </c>
      <c r="O181" s="12" t="s">
        <v>74</v>
      </c>
      <c r="P181" s="12" t="s">
        <v>137</v>
      </c>
      <c r="Q181" s="74">
        <v>3</v>
      </c>
      <c r="R181" s="12" t="s">
        <v>74</v>
      </c>
      <c r="S181" s="12"/>
      <c r="T181" s="12" t="s">
        <v>137</v>
      </c>
      <c r="U181" s="12" t="s">
        <v>220</v>
      </c>
      <c r="V181" s="12" t="s">
        <v>137</v>
      </c>
      <c r="W181" s="12" t="s">
        <v>220</v>
      </c>
      <c r="X181" s="12" t="s">
        <v>74</v>
      </c>
      <c r="Y181" s="12" t="s">
        <v>137</v>
      </c>
      <c r="Z181" s="12" t="s">
        <v>137</v>
      </c>
      <c r="AA181" s="12" t="s">
        <v>221</v>
      </c>
      <c r="AB181" s="12" t="s">
        <v>237</v>
      </c>
      <c r="AC181" s="72" t="s">
        <v>137</v>
      </c>
      <c r="AD181" s="72"/>
      <c r="AE181" s="12"/>
      <c r="AF181" s="12" t="s">
        <v>269</v>
      </c>
      <c r="AG181" s="12"/>
      <c r="AH181" s="12"/>
      <c r="AI181" s="12" t="s">
        <v>74</v>
      </c>
      <c r="AJ181" s="12" t="s">
        <v>74</v>
      </c>
      <c r="AK181" s="12" t="s">
        <v>74</v>
      </c>
      <c r="AL181" s="12" t="s">
        <v>74</v>
      </c>
      <c r="AM181" s="12" t="s">
        <v>74</v>
      </c>
      <c r="AN181" s="73"/>
      <c r="AO181" s="82" t="s">
        <v>874</v>
      </c>
      <c r="AP181" s="76" t="s">
        <v>248</v>
      </c>
      <c r="AQ181" s="12"/>
      <c r="AR181" s="12"/>
      <c r="AS181" s="12"/>
      <c r="AT181" s="76"/>
      <c r="AU181" s="76"/>
      <c r="AV181" s="75"/>
    </row>
    <row r="182" spans="1:48" ht="15.75" customHeight="1">
      <c r="A182" s="71">
        <v>2025215</v>
      </c>
      <c r="B182" s="12">
        <v>43</v>
      </c>
      <c r="C182" s="12"/>
      <c r="D182" s="12" t="s">
        <v>135</v>
      </c>
      <c r="E182" s="12" t="s">
        <v>217</v>
      </c>
      <c r="F182" s="12" t="s">
        <v>100</v>
      </c>
      <c r="G182" s="12" t="s">
        <v>4</v>
      </c>
      <c r="H182" s="12" t="s">
        <v>225</v>
      </c>
      <c r="I182" s="12" t="s">
        <v>236</v>
      </c>
      <c r="J182" s="12" t="s">
        <v>227</v>
      </c>
      <c r="K182" s="12" t="s">
        <v>52</v>
      </c>
      <c r="L182" s="12" t="s">
        <v>137</v>
      </c>
      <c r="M182" s="12" t="s">
        <v>74</v>
      </c>
      <c r="N182" s="12" t="s">
        <v>74</v>
      </c>
      <c r="O182" s="12" t="s">
        <v>74</v>
      </c>
      <c r="P182" s="12" t="s">
        <v>137</v>
      </c>
      <c r="Q182" s="78">
        <v>3</v>
      </c>
      <c r="R182" s="12" t="s">
        <v>137</v>
      </c>
      <c r="S182" s="12" t="str">
        <f>IF(R182="YES",YES,"Not Working")</f>
        <v>Not Working</v>
      </c>
      <c r="T182" s="12" t="s">
        <v>74</v>
      </c>
      <c r="U182" s="12" t="s">
        <v>243</v>
      </c>
      <c r="V182" s="12" t="s">
        <v>137</v>
      </c>
      <c r="W182" s="12" t="s">
        <v>220</v>
      </c>
      <c r="X182" s="12" t="s">
        <v>74</v>
      </c>
      <c r="Y182" s="12" t="s">
        <v>74</v>
      </c>
      <c r="Z182" s="12" t="s">
        <v>137</v>
      </c>
      <c r="AA182" s="12" t="s">
        <v>221</v>
      </c>
      <c r="AB182" s="12" t="s">
        <v>237</v>
      </c>
      <c r="AC182" s="12" t="s">
        <v>137</v>
      </c>
      <c r="AD182" s="12"/>
      <c r="AE182" s="12"/>
      <c r="AF182" s="12" t="s">
        <v>876</v>
      </c>
      <c r="AG182" s="12" t="s">
        <v>877</v>
      </c>
      <c r="AH182" s="12" t="s">
        <v>558</v>
      </c>
      <c r="AI182" s="12" t="s">
        <v>74</v>
      </c>
      <c r="AJ182" s="12" t="s">
        <v>74</v>
      </c>
      <c r="AK182" s="12" t="s">
        <v>74</v>
      </c>
      <c r="AL182" s="12" t="s">
        <v>74</v>
      </c>
      <c r="AM182" s="12" t="s">
        <v>74</v>
      </c>
      <c r="AN182" s="73"/>
      <c r="AO182" s="74" t="s">
        <v>878</v>
      </c>
      <c r="AP182" s="12" t="s">
        <v>248</v>
      </c>
      <c r="AQ182" s="12"/>
      <c r="AR182" s="12"/>
      <c r="AS182" s="12"/>
      <c r="AT182" s="76"/>
      <c r="AU182" s="76"/>
      <c r="AV182" s="1"/>
    </row>
    <row r="183" spans="1:48" ht="15.75" customHeight="1">
      <c r="A183" s="71">
        <v>2025147</v>
      </c>
      <c r="B183" s="12">
        <v>35</v>
      </c>
      <c r="C183" s="12"/>
      <c r="D183" s="12" t="s">
        <v>135</v>
      </c>
      <c r="E183" s="12" t="s">
        <v>224</v>
      </c>
      <c r="F183" s="12" t="s">
        <v>110</v>
      </c>
      <c r="G183" s="12" t="s">
        <v>4</v>
      </c>
      <c r="H183" s="12" t="s">
        <v>235</v>
      </c>
      <c r="I183" s="12" t="s">
        <v>236</v>
      </c>
      <c r="J183" s="12" t="s">
        <v>227</v>
      </c>
      <c r="K183" s="12" t="s">
        <v>62</v>
      </c>
      <c r="L183" s="12" t="s">
        <v>137</v>
      </c>
      <c r="M183" s="12" t="s">
        <v>74</v>
      </c>
      <c r="N183" s="12" t="s">
        <v>74</v>
      </c>
      <c r="O183" s="12" t="s">
        <v>74</v>
      </c>
      <c r="P183" s="12" t="s">
        <v>74</v>
      </c>
      <c r="Q183" s="74">
        <v>5</v>
      </c>
      <c r="R183" s="12" t="s">
        <v>137</v>
      </c>
      <c r="S183" s="12" t="s">
        <v>220</v>
      </c>
      <c r="T183" s="12" t="s">
        <v>137</v>
      </c>
      <c r="U183" s="12" t="s">
        <v>220</v>
      </c>
      <c r="V183" s="12" t="s">
        <v>74</v>
      </c>
      <c r="W183" s="12" t="s">
        <v>880</v>
      </c>
      <c r="X183" s="12" t="s">
        <v>137</v>
      </c>
      <c r="Y183" s="12" t="s">
        <v>137</v>
      </c>
      <c r="Z183" s="12" t="s">
        <v>74</v>
      </c>
      <c r="AA183" s="12" t="s">
        <v>251</v>
      </c>
      <c r="AB183" s="12" t="s">
        <v>237</v>
      </c>
      <c r="AC183" s="72" t="s">
        <v>137</v>
      </c>
      <c r="AD183" s="72"/>
      <c r="AE183" s="12"/>
      <c r="AF183" s="12" t="s">
        <v>459</v>
      </c>
      <c r="AG183" s="12" t="s">
        <v>262</v>
      </c>
      <c r="AH183" s="12"/>
      <c r="AI183" s="12" t="s">
        <v>74</v>
      </c>
      <c r="AJ183" s="12" t="s">
        <v>74</v>
      </c>
      <c r="AK183" s="12" t="s">
        <v>74</v>
      </c>
      <c r="AL183" s="12" t="s">
        <v>74</v>
      </c>
      <c r="AM183" s="12" t="s">
        <v>74</v>
      </c>
      <c r="AN183" s="73"/>
      <c r="AO183" s="82" t="s">
        <v>881</v>
      </c>
      <c r="AP183" s="12" t="s">
        <v>248</v>
      </c>
      <c r="AQ183" s="12"/>
      <c r="AR183" s="12"/>
      <c r="AS183" s="12"/>
      <c r="AT183" s="76"/>
      <c r="AU183" s="76"/>
      <c r="AV183" s="75"/>
    </row>
    <row r="184" spans="1:48" ht="15.75" customHeight="1">
      <c r="A184" s="71">
        <v>2025289</v>
      </c>
      <c r="B184" s="72">
        <v>34</v>
      </c>
      <c r="C184" s="72"/>
      <c r="D184" s="12" t="s">
        <v>135</v>
      </c>
      <c r="E184" s="73" t="s">
        <v>224</v>
      </c>
      <c r="F184" s="73" t="s">
        <v>107</v>
      </c>
      <c r="G184" s="73" t="s">
        <v>50</v>
      </c>
      <c r="H184" s="73" t="s">
        <v>235</v>
      </c>
      <c r="I184" s="73" t="s">
        <v>883</v>
      </c>
      <c r="J184" s="12" t="s">
        <v>137</v>
      </c>
      <c r="K184" s="12" t="s">
        <v>54</v>
      </c>
      <c r="L184" s="12" t="s">
        <v>137</v>
      </c>
      <c r="M184" s="73" t="s">
        <v>74</v>
      </c>
      <c r="N184" s="73" t="s">
        <v>74</v>
      </c>
      <c r="O184" s="73" t="s">
        <v>74</v>
      </c>
      <c r="P184" s="73" t="s">
        <v>137</v>
      </c>
      <c r="Q184" s="80">
        <v>8</v>
      </c>
      <c r="R184" s="12" t="s">
        <v>137</v>
      </c>
      <c r="S184" s="73" t="s">
        <v>471</v>
      </c>
      <c r="T184" s="12" t="s">
        <v>74</v>
      </c>
      <c r="U184" s="12" t="s">
        <v>477</v>
      </c>
      <c r="V184" s="12" t="s">
        <v>137</v>
      </c>
      <c r="W184" s="12" t="s">
        <v>220</v>
      </c>
      <c r="X184" s="12" t="s">
        <v>74</v>
      </c>
      <c r="Y184" s="12" t="s">
        <v>74</v>
      </c>
      <c r="Z184" s="12" t="s">
        <v>74</v>
      </c>
      <c r="AA184" s="12" t="s">
        <v>251</v>
      </c>
      <c r="AB184" s="73" t="s">
        <v>237</v>
      </c>
      <c r="AC184" s="73" t="s">
        <v>137</v>
      </c>
      <c r="AD184" s="73"/>
      <c r="AE184" s="73"/>
      <c r="AF184" s="73" t="s">
        <v>884</v>
      </c>
      <c r="AG184" s="73" t="s">
        <v>884</v>
      </c>
      <c r="AH184" s="73" t="s">
        <v>884</v>
      </c>
      <c r="AI184" s="73" t="s">
        <v>74</v>
      </c>
      <c r="AJ184" s="73" t="s">
        <v>74</v>
      </c>
      <c r="AK184" s="73" t="s">
        <v>74</v>
      </c>
      <c r="AL184" s="73"/>
      <c r="AM184" s="73" t="s">
        <v>136</v>
      </c>
      <c r="AN184" s="73"/>
      <c r="AO184" s="81"/>
      <c r="AP184" s="73"/>
      <c r="AQ184" s="73"/>
      <c r="AR184" s="73"/>
      <c r="AS184" s="73"/>
      <c r="AT184" s="73"/>
      <c r="AU184" s="73"/>
      <c r="AV184" s="1"/>
    </row>
    <row r="185" spans="1:48" ht="15.75" customHeight="1">
      <c r="A185" s="71">
        <v>2025141</v>
      </c>
      <c r="B185" s="12">
        <v>36</v>
      </c>
      <c r="C185" s="12"/>
      <c r="D185" s="12" t="s">
        <v>135</v>
      </c>
      <c r="E185" s="12" t="s">
        <v>217</v>
      </c>
      <c r="F185" s="12" t="s">
        <v>110</v>
      </c>
      <c r="G185" s="12" t="s">
        <v>4</v>
      </c>
      <c r="H185" s="12" t="s">
        <v>321</v>
      </c>
      <c r="I185" s="12" t="s">
        <v>236</v>
      </c>
      <c r="J185" s="12" t="s">
        <v>227</v>
      </c>
      <c r="K185" s="12" t="s">
        <v>62</v>
      </c>
      <c r="L185" s="12" t="s">
        <v>137</v>
      </c>
      <c r="M185" s="12" t="s">
        <v>74</v>
      </c>
      <c r="N185" s="12" t="s">
        <v>74</v>
      </c>
      <c r="O185" s="12" t="s">
        <v>74</v>
      </c>
      <c r="P185" s="12" t="s">
        <v>74</v>
      </c>
      <c r="Q185" s="74">
        <v>4</v>
      </c>
      <c r="R185" s="12" t="s">
        <v>74</v>
      </c>
      <c r="S185" s="12" t="s">
        <v>886</v>
      </c>
      <c r="T185" s="12" t="s">
        <v>74</v>
      </c>
      <c r="U185" s="12" t="s">
        <v>886</v>
      </c>
      <c r="V185" s="12" t="s">
        <v>137</v>
      </c>
      <c r="W185" s="12" t="s">
        <v>220</v>
      </c>
      <c r="X185" s="12" t="s">
        <v>74</v>
      </c>
      <c r="Y185" s="12" t="s">
        <v>74</v>
      </c>
      <c r="Z185" s="12" t="s">
        <v>137</v>
      </c>
      <c r="AA185" s="12" t="s">
        <v>221</v>
      </c>
      <c r="AB185" s="12" t="s">
        <v>237</v>
      </c>
      <c r="AC185" s="72" t="s">
        <v>137</v>
      </c>
      <c r="AD185" s="72"/>
      <c r="AE185" s="12"/>
      <c r="AF185" s="12" t="s">
        <v>352</v>
      </c>
      <c r="AG185" s="12" t="s">
        <v>269</v>
      </c>
      <c r="AH185" s="12" t="s">
        <v>525</v>
      </c>
      <c r="AI185" s="12" t="s">
        <v>74</v>
      </c>
      <c r="AJ185" s="12" t="s">
        <v>74</v>
      </c>
      <c r="AK185" s="12" t="s">
        <v>74</v>
      </c>
      <c r="AL185" s="12" t="s">
        <v>74</v>
      </c>
      <c r="AM185" s="12" t="s">
        <v>74</v>
      </c>
      <c r="AN185" s="73"/>
      <c r="AO185" s="82" t="s">
        <v>887</v>
      </c>
      <c r="AP185" s="12" t="s">
        <v>248</v>
      </c>
      <c r="AQ185" s="12"/>
      <c r="AR185" s="12"/>
      <c r="AS185" s="12"/>
      <c r="AT185" s="76"/>
      <c r="AU185" s="76"/>
      <c r="AV185" s="1"/>
    </row>
    <row r="186" spans="1:48" ht="15.75" customHeight="1">
      <c r="A186" s="71">
        <v>2025059</v>
      </c>
      <c r="B186" s="12">
        <v>42</v>
      </c>
      <c r="C186" s="12"/>
      <c r="D186" s="12" t="s">
        <v>135</v>
      </c>
      <c r="E186" s="12" t="s">
        <v>217</v>
      </c>
      <c r="F186" s="74" t="s">
        <v>81</v>
      </c>
      <c r="G186" s="12" t="s">
        <v>4</v>
      </c>
      <c r="H186" s="12" t="s">
        <v>235</v>
      </c>
      <c r="I186" s="76" t="s">
        <v>236</v>
      </c>
      <c r="J186" s="12" t="s">
        <v>74</v>
      </c>
      <c r="K186" s="12" t="s">
        <v>60</v>
      </c>
      <c r="L186" s="12" t="s">
        <v>74</v>
      </c>
      <c r="M186" s="12" t="s">
        <v>74</v>
      </c>
      <c r="N186" s="12" t="s">
        <v>137</v>
      </c>
      <c r="O186" s="12" t="s">
        <v>74</v>
      </c>
      <c r="P186" s="12" t="s">
        <v>137</v>
      </c>
      <c r="Q186" s="74">
        <v>7</v>
      </c>
      <c r="R186" s="12" t="s">
        <v>74</v>
      </c>
      <c r="S186" s="12" t="s">
        <v>889</v>
      </c>
      <c r="T186" s="12" t="s">
        <v>137</v>
      </c>
      <c r="U186" s="12" t="s">
        <v>220</v>
      </c>
      <c r="V186" s="12" t="s">
        <v>74</v>
      </c>
      <c r="W186" s="12" t="s">
        <v>890</v>
      </c>
      <c r="X186" s="12" t="s">
        <v>74</v>
      </c>
      <c r="Y186" s="12" t="s">
        <v>137</v>
      </c>
      <c r="Z186" s="12" t="s">
        <v>137</v>
      </c>
      <c r="AA186" s="12" t="s">
        <v>221</v>
      </c>
      <c r="AB186" s="12" t="s">
        <v>237</v>
      </c>
      <c r="AC186" s="72" t="s">
        <v>74</v>
      </c>
      <c r="AD186" s="12" t="s">
        <v>23</v>
      </c>
      <c r="AE186" s="12"/>
      <c r="AF186" s="12" t="s">
        <v>233</v>
      </c>
      <c r="AG186" s="12" t="s">
        <v>336</v>
      </c>
      <c r="AH186" s="12" t="s">
        <v>296</v>
      </c>
      <c r="AI186" s="12" t="s">
        <v>74</v>
      </c>
      <c r="AJ186" s="12" t="s">
        <v>74</v>
      </c>
      <c r="AK186" s="12" t="s">
        <v>74</v>
      </c>
      <c r="AL186" s="12" t="s">
        <v>74</v>
      </c>
      <c r="AM186" s="12" t="s">
        <v>74</v>
      </c>
      <c r="AN186" s="73"/>
      <c r="AO186" s="1" t="s">
        <v>768</v>
      </c>
      <c r="AP186" s="12" t="s">
        <v>248</v>
      </c>
      <c r="AQ186" s="12"/>
      <c r="AR186" s="12"/>
      <c r="AS186" s="12"/>
      <c r="AT186" s="12"/>
      <c r="AU186" s="12"/>
      <c r="AV186" s="1"/>
    </row>
    <row r="187" spans="1:48" ht="15.75" customHeight="1">
      <c r="A187" s="71">
        <v>2025278</v>
      </c>
      <c r="B187" s="72">
        <v>40</v>
      </c>
      <c r="C187" s="72"/>
      <c r="D187" s="12" t="s">
        <v>135</v>
      </c>
      <c r="E187" s="73" t="s">
        <v>217</v>
      </c>
      <c r="F187" s="73" t="s">
        <v>90</v>
      </c>
      <c r="G187" s="73" t="s">
        <v>4</v>
      </c>
      <c r="H187" s="73" t="s">
        <v>517</v>
      </c>
      <c r="I187" s="73" t="s">
        <v>333</v>
      </c>
      <c r="J187" s="12" t="s">
        <v>137</v>
      </c>
      <c r="K187" s="12" t="s">
        <v>54</v>
      </c>
      <c r="L187" s="12" t="s">
        <v>137</v>
      </c>
      <c r="M187" s="73" t="s">
        <v>74</v>
      </c>
      <c r="N187" s="73" t="s">
        <v>74</v>
      </c>
      <c r="O187" s="73" t="s">
        <v>74</v>
      </c>
      <c r="P187" s="73" t="s">
        <v>137</v>
      </c>
      <c r="Q187" s="80">
        <v>6</v>
      </c>
      <c r="R187" s="12" t="s">
        <v>137</v>
      </c>
      <c r="S187" s="12" t="s">
        <v>220</v>
      </c>
      <c r="T187" s="12" t="s">
        <v>137</v>
      </c>
      <c r="U187" s="12" t="s">
        <v>220</v>
      </c>
      <c r="V187" s="12" t="s">
        <v>137</v>
      </c>
      <c r="W187" s="12" t="s">
        <v>220</v>
      </c>
      <c r="X187" s="12" t="s">
        <v>74</v>
      </c>
      <c r="Y187" s="12" t="s">
        <v>74</v>
      </c>
      <c r="Z187" s="12" t="s">
        <v>137</v>
      </c>
      <c r="AA187" s="12" t="s">
        <v>221</v>
      </c>
      <c r="AB187" s="73" t="s">
        <v>237</v>
      </c>
      <c r="AC187" s="72" t="s">
        <v>137</v>
      </c>
      <c r="AD187" s="73"/>
      <c r="AE187" s="73"/>
      <c r="AF187" s="73" t="s">
        <v>585</v>
      </c>
      <c r="AG187" s="73" t="s">
        <v>892</v>
      </c>
      <c r="AH187" s="73" t="s">
        <v>425</v>
      </c>
      <c r="AI187" s="73" t="s">
        <v>74</v>
      </c>
      <c r="AJ187" s="73" t="s">
        <v>74</v>
      </c>
      <c r="AK187" s="72" t="s">
        <v>74</v>
      </c>
      <c r="AL187" s="72" t="s">
        <v>74</v>
      </c>
      <c r="AM187" s="12" t="s">
        <v>74</v>
      </c>
      <c r="AN187" s="73"/>
      <c r="AO187" s="98" t="s">
        <v>893</v>
      </c>
      <c r="AP187" s="73" t="s">
        <v>570</v>
      </c>
      <c r="AQ187" s="73"/>
      <c r="AR187" s="73"/>
      <c r="AS187" s="73"/>
      <c r="AT187" s="73"/>
      <c r="AU187" s="73"/>
      <c r="AV187" s="1"/>
    </row>
    <row r="188" spans="1:48" ht="15.75" customHeight="1">
      <c r="A188" s="71">
        <v>2025271</v>
      </c>
      <c r="B188" s="12">
        <v>43</v>
      </c>
      <c r="C188" s="12"/>
      <c r="D188" s="12" t="s">
        <v>135</v>
      </c>
      <c r="E188" s="12" t="s">
        <v>224</v>
      </c>
      <c r="F188" s="74" t="s">
        <v>85</v>
      </c>
      <c r="G188" s="12" t="s">
        <v>50</v>
      </c>
      <c r="H188" s="12" t="s">
        <v>264</v>
      </c>
      <c r="I188" s="72" t="s">
        <v>265</v>
      </c>
      <c r="J188" s="72" t="s">
        <v>227</v>
      </c>
      <c r="K188" s="72" t="s">
        <v>58</v>
      </c>
      <c r="L188" s="12" t="s">
        <v>137</v>
      </c>
      <c r="M188" s="12" t="s">
        <v>74</v>
      </c>
      <c r="N188" s="76" t="s">
        <v>74</v>
      </c>
      <c r="O188" s="76" t="s">
        <v>74</v>
      </c>
      <c r="P188" s="76" t="s">
        <v>74</v>
      </c>
      <c r="Q188" s="78">
        <v>4</v>
      </c>
      <c r="R188" s="12" t="s">
        <v>137</v>
      </c>
      <c r="S188" s="12" t="str">
        <f>IF(R188="YES",YES,"Not Working")</f>
        <v>Not Working</v>
      </c>
      <c r="T188" s="12" t="s">
        <v>74</v>
      </c>
      <c r="U188" s="12" t="s">
        <v>895</v>
      </c>
      <c r="V188" s="12" t="s">
        <v>74</v>
      </c>
      <c r="W188" s="76" t="s">
        <v>896</v>
      </c>
      <c r="X188" s="12" t="s">
        <v>74</v>
      </c>
      <c r="Y188" s="12" t="s">
        <v>74</v>
      </c>
      <c r="Z188" s="12" t="s">
        <v>74</v>
      </c>
      <c r="AA188" s="12" t="s">
        <v>244</v>
      </c>
      <c r="AB188" s="12" t="s">
        <v>237</v>
      </c>
      <c r="AC188" s="72" t="s">
        <v>137</v>
      </c>
      <c r="AD188" s="72"/>
      <c r="AE188" s="76"/>
      <c r="AF188" s="76" t="s">
        <v>245</v>
      </c>
      <c r="AG188" s="76" t="s">
        <v>897</v>
      </c>
      <c r="AH188" s="76" t="s">
        <v>352</v>
      </c>
      <c r="AI188" s="12" t="s">
        <v>74</v>
      </c>
      <c r="AJ188" s="12" t="s">
        <v>74</v>
      </c>
      <c r="AK188" s="12" t="s">
        <v>74</v>
      </c>
      <c r="AL188" s="12" t="s">
        <v>74</v>
      </c>
      <c r="AM188" s="12" t="s">
        <v>74</v>
      </c>
      <c r="AN188" s="73"/>
      <c r="AO188" s="82" t="s">
        <v>898</v>
      </c>
      <c r="AP188" s="12" t="s">
        <v>248</v>
      </c>
      <c r="AQ188" s="12"/>
      <c r="AR188" s="12"/>
      <c r="AS188" s="12"/>
      <c r="AT188" s="76"/>
      <c r="AU188" s="76"/>
      <c r="AV188" s="75"/>
    </row>
    <row r="189" spans="1:48" ht="15.75" customHeight="1">
      <c r="A189" s="71">
        <v>2025178</v>
      </c>
      <c r="B189" s="12">
        <v>38</v>
      </c>
      <c r="C189" s="12"/>
      <c r="D189" s="12" t="s">
        <v>135</v>
      </c>
      <c r="E189" s="12" t="s">
        <v>224</v>
      </c>
      <c r="F189" s="12" t="s">
        <v>110</v>
      </c>
      <c r="G189" s="12" t="s">
        <v>4</v>
      </c>
      <c r="H189" s="12" t="s">
        <v>225</v>
      </c>
      <c r="I189" s="12" t="s">
        <v>236</v>
      </c>
      <c r="J189" s="12" t="s">
        <v>227</v>
      </c>
      <c r="K189" s="12" t="s">
        <v>62</v>
      </c>
      <c r="L189" s="12" t="s">
        <v>137</v>
      </c>
      <c r="M189" s="12" t="s">
        <v>74</v>
      </c>
      <c r="N189" s="12" t="s">
        <v>74</v>
      </c>
      <c r="O189" s="12" t="s">
        <v>74</v>
      </c>
      <c r="P189" s="12" t="s">
        <v>137</v>
      </c>
      <c r="Q189" s="74">
        <v>2</v>
      </c>
      <c r="R189" s="12" t="s">
        <v>74</v>
      </c>
      <c r="S189" s="12" t="s">
        <v>900</v>
      </c>
      <c r="T189" s="12" t="s">
        <v>137</v>
      </c>
      <c r="U189" s="12" t="s">
        <v>220</v>
      </c>
      <c r="V189" s="12" t="s">
        <v>137</v>
      </c>
      <c r="W189" s="12" t="s">
        <v>220</v>
      </c>
      <c r="X189" s="12" t="s">
        <v>74</v>
      </c>
      <c r="Y189" s="12" t="s">
        <v>137</v>
      </c>
      <c r="Z189" s="12" t="s">
        <v>137</v>
      </c>
      <c r="AA189" s="12" t="s">
        <v>221</v>
      </c>
      <c r="AB189" s="12" t="s">
        <v>237</v>
      </c>
      <c r="AC189" s="72" t="s">
        <v>137</v>
      </c>
      <c r="AD189" s="12"/>
      <c r="AE189" s="12"/>
      <c r="AF189" s="12" t="s">
        <v>281</v>
      </c>
      <c r="AG189" s="12" t="s">
        <v>901</v>
      </c>
      <c r="AH189" s="12" t="s">
        <v>287</v>
      </c>
      <c r="AI189" s="12" t="s">
        <v>74</v>
      </c>
      <c r="AJ189" s="12" t="s">
        <v>74</v>
      </c>
      <c r="AK189" s="12" t="s">
        <v>74</v>
      </c>
      <c r="AL189" s="12" t="s">
        <v>74</v>
      </c>
      <c r="AM189" s="73" t="s">
        <v>136</v>
      </c>
      <c r="AN189" s="73"/>
      <c r="AO189" s="82" t="s">
        <v>902</v>
      </c>
      <c r="AP189" s="12" t="s">
        <v>241</v>
      </c>
      <c r="AQ189" s="12"/>
      <c r="AR189" s="12"/>
      <c r="AS189" s="12"/>
      <c r="AT189" s="76"/>
      <c r="AU189" s="76"/>
      <c r="AV189" s="75"/>
    </row>
    <row r="190" spans="1:48" ht="15.75" customHeight="1">
      <c r="A190" s="71">
        <v>2025112</v>
      </c>
      <c r="B190" s="12">
        <v>36</v>
      </c>
      <c r="C190" s="92"/>
      <c r="D190" s="12" t="s">
        <v>135</v>
      </c>
      <c r="E190" s="12" t="s">
        <v>224</v>
      </c>
      <c r="F190" s="74" t="s">
        <v>88</v>
      </c>
      <c r="G190" s="12" t="s">
        <v>4</v>
      </c>
      <c r="H190" s="12" t="s">
        <v>372</v>
      </c>
      <c r="I190" s="12" t="s">
        <v>904</v>
      </c>
      <c r="J190" s="12" t="s">
        <v>227</v>
      </c>
      <c r="K190" s="12" t="s">
        <v>52</v>
      </c>
      <c r="L190" s="12" t="s">
        <v>137</v>
      </c>
      <c r="M190" s="12" t="s">
        <v>74</v>
      </c>
      <c r="N190" s="12" t="s">
        <v>137</v>
      </c>
      <c r="O190" s="12" t="s">
        <v>137</v>
      </c>
      <c r="P190" s="12" t="s">
        <v>137</v>
      </c>
      <c r="Q190" s="74">
        <v>5</v>
      </c>
      <c r="R190" s="12" t="s">
        <v>137</v>
      </c>
      <c r="S190" s="12" t="s">
        <v>220</v>
      </c>
      <c r="T190" s="12" t="s">
        <v>137</v>
      </c>
      <c r="U190" s="12" t="s">
        <v>220</v>
      </c>
      <c r="V190" s="12" t="s">
        <v>137</v>
      </c>
      <c r="W190" s="12" t="s">
        <v>220</v>
      </c>
      <c r="X190" s="12" t="s">
        <v>74</v>
      </c>
      <c r="Y190" s="12" t="s">
        <v>137</v>
      </c>
      <c r="Z190" s="12" t="s">
        <v>137</v>
      </c>
      <c r="AA190" s="12" t="s">
        <v>221</v>
      </c>
      <c r="AB190" s="12" t="s">
        <v>237</v>
      </c>
      <c r="AC190" s="72" t="s">
        <v>137</v>
      </c>
      <c r="AD190" s="72"/>
      <c r="AE190" s="12"/>
      <c r="AF190" s="12" t="s">
        <v>905</v>
      </c>
      <c r="AG190" s="12" t="s">
        <v>459</v>
      </c>
      <c r="AH190" s="12" t="s">
        <v>550</v>
      </c>
      <c r="AI190" s="12" t="s">
        <v>74</v>
      </c>
      <c r="AJ190" s="12" t="s">
        <v>74</v>
      </c>
      <c r="AK190" s="12" t="s">
        <v>74</v>
      </c>
      <c r="AL190" s="12" t="s">
        <v>74</v>
      </c>
      <c r="AM190" s="73" t="s">
        <v>136</v>
      </c>
      <c r="AN190" s="73"/>
      <c r="AO190" s="12"/>
      <c r="AP190" s="12"/>
      <c r="AQ190" s="12"/>
      <c r="AR190" s="12"/>
      <c r="AS190" s="12"/>
      <c r="AT190" s="12"/>
      <c r="AU190" s="12"/>
      <c r="AV190" s="87"/>
    </row>
    <row r="191" spans="1:48" ht="15.75" customHeight="1">
      <c r="A191" s="71">
        <v>2025305</v>
      </c>
      <c r="B191" s="72">
        <v>47</v>
      </c>
      <c r="C191" s="72"/>
      <c r="D191" s="12" t="s">
        <v>135</v>
      </c>
      <c r="E191" s="72" t="s">
        <v>217</v>
      </c>
      <c r="F191" s="72" t="s">
        <v>80</v>
      </c>
      <c r="G191" s="72" t="s">
        <v>4</v>
      </c>
      <c r="H191" s="72" t="s">
        <v>225</v>
      </c>
      <c r="I191" s="72" t="s">
        <v>470</v>
      </c>
      <c r="J191" s="12" t="s">
        <v>74</v>
      </c>
      <c r="K191" s="12" t="s">
        <v>54</v>
      </c>
      <c r="L191" s="12" t="s">
        <v>137</v>
      </c>
      <c r="M191" s="72" t="s">
        <v>74</v>
      </c>
      <c r="N191" s="72" t="s">
        <v>74</v>
      </c>
      <c r="O191" s="72" t="s">
        <v>74</v>
      </c>
      <c r="P191" s="72" t="s">
        <v>137</v>
      </c>
      <c r="Q191" s="77">
        <v>5</v>
      </c>
      <c r="R191" s="12" t="s">
        <v>137</v>
      </c>
      <c r="S191" s="12" t="s">
        <v>220</v>
      </c>
      <c r="T191" s="12" t="s">
        <v>137</v>
      </c>
      <c r="U191" s="12" t="s">
        <v>220</v>
      </c>
      <c r="V191" s="12" t="s">
        <v>137</v>
      </c>
      <c r="W191" s="12" t="s">
        <v>220</v>
      </c>
      <c r="X191" s="12" t="s">
        <v>74</v>
      </c>
      <c r="Y191" s="12" t="s">
        <v>137</v>
      </c>
      <c r="Z191" s="12" t="s">
        <v>74</v>
      </c>
      <c r="AA191" s="12" t="s">
        <v>244</v>
      </c>
      <c r="AB191" s="72" t="s">
        <v>237</v>
      </c>
      <c r="AC191" s="73" t="s">
        <v>137</v>
      </c>
      <c r="AD191" s="72"/>
      <c r="AE191" s="72"/>
      <c r="AF191" s="72" t="s">
        <v>907</v>
      </c>
      <c r="AG191" s="72" t="s">
        <v>908</v>
      </c>
      <c r="AH191" s="72" t="s">
        <v>300</v>
      </c>
      <c r="AI191" s="12" t="s">
        <v>74</v>
      </c>
      <c r="AJ191" s="73" t="s">
        <v>74</v>
      </c>
      <c r="AK191" s="73" t="s">
        <v>74</v>
      </c>
      <c r="AL191" s="72"/>
      <c r="AM191" s="73" t="s">
        <v>136</v>
      </c>
      <c r="AN191" s="73"/>
      <c r="AO191" s="49"/>
      <c r="AP191" s="72"/>
      <c r="AQ191" s="72"/>
      <c r="AR191" s="72"/>
      <c r="AS191" s="72"/>
      <c r="AT191" s="72"/>
      <c r="AU191" s="72"/>
      <c r="AV191" s="75"/>
    </row>
    <row r="192" spans="1:48" ht="15.75" customHeight="1">
      <c r="A192" s="71">
        <v>2025025</v>
      </c>
      <c r="B192" s="12">
        <v>35</v>
      </c>
      <c r="C192" s="12"/>
      <c r="D192" s="12" t="s">
        <v>135</v>
      </c>
      <c r="E192" s="12" t="s">
        <v>224</v>
      </c>
      <c r="F192" s="74" t="s">
        <v>77</v>
      </c>
      <c r="G192" s="12" t="s">
        <v>4</v>
      </c>
      <c r="H192" s="12" t="s">
        <v>359</v>
      </c>
      <c r="I192" s="12" t="s">
        <v>236</v>
      </c>
      <c r="J192" s="12" t="s">
        <v>74</v>
      </c>
      <c r="K192" s="12" t="s">
        <v>60</v>
      </c>
      <c r="L192" s="12" t="s">
        <v>137</v>
      </c>
      <c r="M192" s="12" t="s">
        <v>74</v>
      </c>
      <c r="N192" s="12" t="s">
        <v>137</v>
      </c>
      <c r="O192" s="12" t="s">
        <v>137</v>
      </c>
      <c r="P192" s="12" t="s">
        <v>137</v>
      </c>
      <c r="Q192" s="78">
        <v>5</v>
      </c>
      <c r="R192" s="12" t="s">
        <v>137</v>
      </c>
      <c r="S192" s="12" t="s">
        <v>220</v>
      </c>
      <c r="T192" s="12" t="s">
        <v>137</v>
      </c>
      <c r="U192" s="12" t="s">
        <v>220</v>
      </c>
      <c r="V192" s="12" t="s">
        <v>137</v>
      </c>
      <c r="W192" s="12" t="s">
        <v>220</v>
      </c>
      <c r="X192" s="12" t="s">
        <v>137</v>
      </c>
      <c r="Y192" s="12" t="s">
        <v>137</v>
      </c>
      <c r="Z192" s="12" t="s">
        <v>74</v>
      </c>
      <c r="AA192" s="12" t="s">
        <v>244</v>
      </c>
      <c r="AB192" s="12" t="s">
        <v>237</v>
      </c>
      <c r="AC192" s="72" t="s">
        <v>137</v>
      </c>
      <c r="AD192" s="72" t="s">
        <v>23</v>
      </c>
      <c r="AE192" s="12"/>
      <c r="AF192" s="12" t="s">
        <v>252</v>
      </c>
      <c r="AG192" s="12" t="s">
        <v>269</v>
      </c>
      <c r="AH192" s="12" t="s">
        <v>810</v>
      </c>
      <c r="AI192" s="12" t="s">
        <v>74</v>
      </c>
      <c r="AJ192" s="12" t="s">
        <v>74</v>
      </c>
      <c r="AK192" s="76" t="s">
        <v>74</v>
      </c>
      <c r="AL192" s="76" t="s">
        <v>74</v>
      </c>
      <c r="AM192" s="12" t="s">
        <v>74</v>
      </c>
      <c r="AN192" s="73"/>
      <c r="AO192" s="105" t="s">
        <v>910</v>
      </c>
      <c r="AP192" s="12" t="s">
        <v>248</v>
      </c>
      <c r="AQ192" s="12"/>
      <c r="AR192" s="12"/>
      <c r="AS192" s="12"/>
      <c r="AT192" s="76"/>
      <c r="AU192" s="76"/>
      <c r="AV192" s="75"/>
    </row>
    <row r="193" spans="1:48" ht="15.75" customHeight="1">
      <c r="A193" s="71">
        <v>2025116</v>
      </c>
      <c r="B193" s="12">
        <v>36</v>
      </c>
      <c r="C193" s="92"/>
      <c r="D193" s="12" t="s">
        <v>135</v>
      </c>
      <c r="E193" s="12" t="s">
        <v>224</v>
      </c>
      <c r="F193" s="12" t="s">
        <v>96</v>
      </c>
      <c r="G193" s="73" t="s">
        <v>4</v>
      </c>
      <c r="H193" s="12" t="s">
        <v>235</v>
      </c>
      <c r="I193" s="12" t="s">
        <v>236</v>
      </c>
      <c r="J193" s="12" t="s">
        <v>137</v>
      </c>
      <c r="K193" s="12" t="s">
        <v>62</v>
      </c>
      <c r="L193" s="12" t="s">
        <v>137</v>
      </c>
      <c r="M193" s="12" t="s">
        <v>74</v>
      </c>
      <c r="N193" s="12" t="s">
        <v>74</v>
      </c>
      <c r="O193" s="12" t="s">
        <v>74</v>
      </c>
      <c r="P193" s="12" t="s">
        <v>74</v>
      </c>
      <c r="Q193" s="74">
        <v>4</v>
      </c>
      <c r="R193" s="12" t="s">
        <v>137</v>
      </c>
      <c r="S193" s="12" t="s">
        <v>220</v>
      </c>
      <c r="T193" s="12" t="s">
        <v>137</v>
      </c>
      <c r="U193" s="12" t="s">
        <v>220</v>
      </c>
      <c r="V193" s="12" t="s">
        <v>137</v>
      </c>
      <c r="W193" s="12" t="s">
        <v>220</v>
      </c>
      <c r="X193" s="12" t="s">
        <v>74</v>
      </c>
      <c r="Y193" s="12" t="s">
        <v>74</v>
      </c>
      <c r="Z193" s="12" t="s">
        <v>74</v>
      </c>
      <c r="AA193" s="12" t="s">
        <v>244</v>
      </c>
      <c r="AB193" s="12" t="s">
        <v>237</v>
      </c>
      <c r="AC193" s="72" t="s">
        <v>137</v>
      </c>
      <c r="AD193" s="72"/>
      <c r="AE193" s="78"/>
      <c r="AF193" s="78" t="s">
        <v>233</v>
      </c>
      <c r="AG193" s="12" t="s">
        <v>252</v>
      </c>
      <c r="AH193" s="12" t="s">
        <v>269</v>
      </c>
      <c r="AI193" s="12" t="s">
        <v>74</v>
      </c>
      <c r="AJ193" s="12" t="s">
        <v>74</v>
      </c>
      <c r="AK193" s="12" t="s">
        <v>74</v>
      </c>
      <c r="AL193" s="12" t="s">
        <v>74</v>
      </c>
      <c r="AM193" s="12" t="s">
        <v>74</v>
      </c>
      <c r="AN193" s="73"/>
      <c r="AO193" s="82" t="s">
        <v>912</v>
      </c>
      <c r="AP193" s="12" t="s">
        <v>241</v>
      </c>
      <c r="AQ193" s="12"/>
      <c r="AR193" s="12"/>
      <c r="AS193" s="12"/>
      <c r="AT193" s="12"/>
      <c r="AU193" s="12"/>
      <c r="AV193" s="1"/>
    </row>
    <row r="194" spans="1:48" ht="15.75" customHeight="1">
      <c r="A194" s="71">
        <v>2025171</v>
      </c>
      <c r="B194" s="12">
        <v>46</v>
      </c>
      <c r="C194" s="92"/>
      <c r="D194" s="12" t="s">
        <v>135</v>
      </c>
      <c r="E194" s="12" t="s">
        <v>224</v>
      </c>
      <c r="F194" s="12" t="s">
        <v>110</v>
      </c>
      <c r="G194" s="12" t="s">
        <v>4</v>
      </c>
      <c r="H194" s="12" t="s">
        <v>372</v>
      </c>
      <c r="I194" s="12" t="s">
        <v>236</v>
      </c>
      <c r="J194" s="12" t="s">
        <v>227</v>
      </c>
      <c r="K194" s="12" t="s">
        <v>62</v>
      </c>
      <c r="L194" s="12" t="s">
        <v>137</v>
      </c>
      <c r="M194" s="76" t="s">
        <v>74</v>
      </c>
      <c r="N194" s="12" t="s">
        <v>74</v>
      </c>
      <c r="O194" s="12" t="s">
        <v>74</v>
      </c>
      <c r="P194" s="12" t="s">
        <v>74</v>
      </c>
      <c r="Q194" s="74">
        <v>5</v>
      </c>
      <c r="R194" s="12" t="s">
        <v>74</v>
      </c>
      <c r="S194" s="12" t="s">
        <v>914</v>
      </c>
      <c r="T194" s="12" t="s">
        <v>74</v>
      </c>
      <c r="U194" s="12" t="s">
        <v>915</v>
      </c>
      <c r="V194" s="12" t="s">
        <v>137</v>
      </c>
      <c r="W194" s="12" t="s">
        <v>220</v>
      </c>
      <c r="X194" s="12" t="s">
        <v>74</v>
      </c>
      <c r="Y194" s="12" t="s">
        <v>74</v>
      </c>
      <c r="Z194" s="12" t="s">
        <v>137</v>
      </c>
      <c r="AA194" s="12" t="s">
        <v>221</v>
      </c>
      <c r="AB194" s="12" t="s">
        <v>237</v>
      </c>
      <c r="AC194" s="72" t="s">
        <v>137</v>
      </c>
      <c r="AD194" s="72"/>
      <c r="AE194" s="12"/>
      <c r="AF194" s="12" t="s">
        <v>286</v>
      </c>
      <c r="AG194" s="12" t="s">
        <v>385</v>
      </c>
      <c r="AH194" s="12" t="s">
        <v>803</v>
      </c>
      <c r="AI194" s="12" t="s">
        <v>74</v>
      </c>
      <c r="AJ194" s="12" t="s">
        <v>74</v>
      </c>
      <c r="AK194" s="12" t="s">
        <v>74</v>
      </c>
      <c r="AL194" s="12" t="s">
        <v>74</v>
      </c>
      <c r="AM194" s="73" t="s">
        <v>136</v>
      </c>
      <c r="AN194" s="73"/>
      <c r="AO194" s="1"/>
      <c r="AP194" s="12"/>
      <c r="AQ194" s="12"/>
      <c r="AR194" s="12"/>
      <c r="AS194" s="12"/>
      <c r="AT194" s="12"/>
      <c r="AU194" s="12"/>
      <c r="AV194" s="75"/>
    </row>
    <row r="195" spans="1:48" ht="15.75" customHeight="1">
      <c r="A195" s="71">
        <v>2025200</v>
      </c>
      <c r="B195" s="12">
        <v>36</v>
      </c>
      <c r="C195" s="12"/>
      <c r="D195" s="12" t="s">
        <v>135</v>
      </c>
      <c r="E195" s="12" t="s">
        <v>224</v>
      </c>
      <c r="F195" s="12" t="s">
        <v>110</v>
      </c>
      <c r="G195" s="12" t="s">
        <v>4</v>
      </c>
      <c r="H195" s="12" t="s">
        <v>225</v>
      </c>
      <c r="I195" s="12" t="s">
        <v>236</v>
      </c>
      <c r="J195" s="12" t="s">
        <v>227</v>
      </c>
      <c r="K195" s="12" t="s">
        <v>62</v>
      </c>
      <c r="L195" s="12" t="s">
        <v>74</v>
      </c>
      <c r="M195" s="12" t="s">
        <v>137</v>
      </c>
      <c r="N195" s="12" t="s">
        <v>74</v>
      </c>
      <c r="O195" s="12" t="s">
        <v>137</v>
      </c>
      <c r="P195" s="12" t="s">
        <v>137</v>
      </c>
      <c r="Q195" s="74">
        <v>7</v>
      </c>
      <c r="R195" s="12" t="s">
        <v>137</v>
      </c>
      <c r="S195" s="12" t="s">
        <v>220</v>
      </c>
      <c r="T195" s="12" t="s">
        <v>137</v>
      </c>
      <c r="U195" s="12" t="s">
        <v>220</v>
      </c>
      <c r="V195" s="12" t="s">
        <v>74</v>
      </c>
      <c r="W195" s="12" t="s">
        <v>329</v>
      </c>
      <c r="X195" s="12" t="s">
        <v>137</v>
      </c>
      <c r="Y195" s="12" t="s">
        <v>74</v>
      </c>
      <c r="Z195" s="12" t="s">
        <v>137</v>
      </c>
      <c r="AA195" s="12" t="s">
        <v>221</v>
      </c>
      <c r="AB195" s="12" t="s">
        <v>237</v>
      </c>
      <c r="AC195" s="72" t="s">
        <v>137</v>
      </c>
      <c r="AD195" s="12"/>
      <c r="AE195" s="12"/>
      <c r="AF195" s="12" t="s">
        <v>301</v>
      </c>
      <c r="AG195" s="76" t="s">
        <v>276</v>
      </c>
      <c r="AH195" s="12" t="s">
        <v>269</v>
      </c>
      <c r="AI195" s="12" t="s">
        <v>74</v>
      </c>
      <c r="AJ195" s="12" t="s">
        <v>74</v>
      </c>
      <c r="AK195" s="12" t="s">
        <v>74</v>
      </c>
      <c r="AL195" s="12" t="s">
        <v>74</v>
      </c>
      <c r="AM195" s="73" t="s">
        <v>136</v>
      </c>
      <c r="AN195" s="73"/>
      <c r="AO195" s="74" t="s">
        <v>917</v>
      </c>
      <c r="AP195" s="12" t="s">
        <v>241</v>
      </c>
      <c r="AQ195" s="12"/>
      <c r="AR195" s="12"/>
      <c r="AS195" s="12"/>
      <c r="AT195" s="76"/>
      <c r="AU195" s="76"/>
      <c r="AV195" s="87"/>
    </row>
    <row r="196" spans="1:48" ht="18" customHeight="1">
      <c r="A196" s="71">
        <v>2025233</v>
      </c>
      <c r="B196" s="12">
        <v>37</v>
      </c>
      <c r="C196" s="12"/>
      <c r="D196" s="12" t="s">
        <v>135</v>
      </c>
      <c r="E196" s="12" t="s">
        <v>224</v>
      </c>
      <c r="F196" s="74" t="s">
        <v>112</v>
      </c>
      <c r="G196" s="12" t="s">
        <v>4</v>
      </c>
      <c r="H196" s="12" t="s">
        <v>264</v>
      </c>
      <c r="I196" s="12" t="s">
        <v>388</v>
      </c>
      <c r="J196" s="12" t="s">
        <v>227</v>
      </c>
      <c r="K196" s="12" t="s">
        <v>52</v>
      </c>
      <c r="L196" s="12" t="s">
        <v>137</v>
      </c>
      <c r="M196" s="12" t="s">
        <v>74</v>
      </c>
      <c r="N196" s="12" t="s">
        <v>74</v>
      </c>
      <c r="O196" s="12" t="s">
        <v>74</v>
      </c>
      <c r="P196" s="12" t="s">
        <v>137</v>
      </c>
      <c r="Q196" s="74">
        <v>5</v>
      </c>
      <c r="R196" s="12" t="s">
        <v>74</v>
      </c>
      <c r="S196" s="12" t="s">
        <v>229</v>
      </c>
      <c r="T196" s="12" t="s">
        <v>74</v>
      </c>
      <c r="U196" s="12" t="s">
        <v>510</v>
      </c>
      <c r="V196" s="12" t="s">
        <v>137</v>
      </c>
      <c r="W196" s="12" t="s">
        <v>220</v>
      </c>
      <c r="X196" s="12" t="s">
        <v>74</v>
      </c>
      <c r="Y196" s="12" t="s">
        <v>74</v>
      </c>
      <c r="Z196" s="12" t="s">
        <v>137</v>
      </c>
      <c r="AA196" s="12" t="s">
        <v>251</v>
      </c>
      <c r="AB196" s="12" t="s">
        <v>237</v>
      </c>
      <c r="AC196" s="12" t="s">
        <v>137</v>
      </c>
      <c r="AD196" s="12"/>
      <c r="AE196" s="12"/>
      <c r="AF196" s="12" t="s">
        <v>919</v>
      </c>
      <c r="AG196" s="12" t="s">
        <v>336</v>
      </c>
      <c r="AH196" s="12"/>
      <c r="AI196" s="12" t="s">
        <v>74</v>
      </c>
      <c r="AJ196" s="12" t="s">
        <v>74</v>
      </c>
      <c r="AK196" s="12" t="s">
        <v>74</v>
      </c>
      <c r="AL196" s="12" t="s">
        <v>74</v>
      </c>
      <c r="AM196" s="12" t="s">
        <v>74</v>
      </c>
      <c r="AN196" s="73"/>
      <c r="AO196" s="82" t="s">
        <v>920</v>
      </c>
      <c r="AP196" s="12" t="s">
        <v>248</v>
      </c>
      <c r="AQ196" s="12"/>
      <c r="AR196" s="12"/>
      <c r="AS196" s="12"/>
      <c r="AT196" s="76"/>
      <c r="AU196" s="76"/>
      <c r="AV196" s="75"/>
    </row>
    <row r="197" spans="1:48" ht="15" customHeight="1">
      <c r="A197" s="71">
        <v>2025061</v>
      </c>
      <c r="B197" s="12">
        <v>36</v>
      </c>
      <c r="C197" s="12"/>
      <c r="D197" s="12" t="s">
        <v>135</v>
      </c>
      <c r="E197" s="12" t="s">
        <v>224</v>
      </c>
      <c r="F197" s="74" t="s">
        <v>81</v>
      </c>
      <c r="G197" s="12" t="s">
        <v>4</v>
      </c>
      <c r="H197" s="12" t="s">
        <v>321</v>
      </c>
      <c r="I197" s="76" t="s">
        <v>236</v>
      </c>
      <c r="J197" s="12" t="s">
        <v>74</v>
      </c>
      <c r="K197" s="12" t="s">
        <v>60</v>
      </c>
      <c r="L197" s="12" t="s">
        <v>137</v>
      </c>
      <c r="M197" s="12" t="s">
        <v>74</v>
      </c>
      <c r="N197" s="12" t="s">
        <v>74</v>
      </c>
      <c r="O197" s="12" t="s">
        <v>74</v>
      </c>
      <c r="P197" s="12" t="s">
        <v>137</v>
      </c>
      <c r="Q197" s="74">
        <v>6</v>
      </c>
      <c r="R197" s="12" t="s">
        <v>74</v>
      </c>
      <c r="S197" s="12"/>
      <c r="T197" s="12" t="s">
        <v>74</v>
      </c>
      <c r="U197" s="12" t="s">
        <v>922</v>
      </c>
      <c r="V197" s="12" t="s">
        <v>137</v>
      </c>
      <c r="W197" s="12" t="s">
        <v>220</v>
      </c>
      <c r="X197" s="12" t="s">
        <v>74</v>
      </c>
      <c r="Y197" s="12" t="s">
        <v>137</v>
      </c>
      <c r="Z197" s="12" t="s">
        <v>137</v>
      </c>
      <c r="AA197" s="12" t="s">
        <v>221</v>
      </c>
      <c r="AB197" s="12" t="s">
        <v>237</v>
      </c>
      <c r="AC197" s="72" t="s">
        <v>137</v>
      </c>
      <c r="AD197" s="12"/>
      <c r="AE197" s="12"/>
      <c r="AF197" s="12" t="s">
        <v>923</v>
      </c>
      <c r="AG197" s="12" t="s">
        <v>924</v>
      </c>
      <c r="AH197" s="12" t="s">
        <v>925</v>
      </c>
      <c r="AI197" s="12" t="s">
        <v>74</v>
      </c>
      <c r="AJ197" s="12" t="s">
        <v>74</v>
      </c>
      <c r="AK197" s="12" t="s">
        <v>74</v>
      </c>
      <c r="AL197" s="12" t="s">
        <v>74</v>
      </c>
      <c r="AM197" s="12" t="s">
        <v>74</v>
      </c>
      <c r="AN197" s="73"/>
      <c r="AO197" s="12" t="s">
        <v>926</v>
      </c>
      <c r="AP197" s="12" t="s">
        <v>248</v>
      </c>
      <c r="AQ197" s="12"/>
      <c r="AR197" s="12"/>
      <c r="AS197" s="12"/>
      <c r="AT197" s="12"/>
      <c r="AU197" s="12"/>
      <c r="AV197" s="75"/>
    </row>
    <row r="198" spans="1:48" ht="15.75" customHeight="1">
      <c r="A198" s="71">
        <v>2025148</v>
      </c>
      <c r="B198" s="12">
        <v>37</v>
      </c>
      <c r="C198" s="12"/>
      <c r="D198" s="12" t="s">
        <v>135</v>
      </c>
      <c r="E198" s="12" t="s">
        <v>224</v>
      </c>
      <c r="F198" s="12" t="s">
        <v>110</v>
      </c>
      <c r="G198" s="12" t="s">
        <v>4</v>
      </c>
      <c r="H198" s="12" t="s">
        <v>372</v>
      </c>
      <c r="I198" s="12" t="s">
        <v>236</v>
      </c>
      <c r="J198" s="12" t="s">
        <v>227</v>
      </c>
      <c r="K198" s="12" t="s">
        <v>62</v>
      </c>
      <c r="L198" s="12" t="s">
        <v>137</v>
      </c>
      <c r="M198" s="12" t="s">
        <v>74</v>
      </c>
      <c r="N198" s="12" t="s">
        <v>74</v>
      </c>
      <c r="O198" s="12" t="s">
        <v>74</v>
      </c>
      <c r="P198" s="12" t="s">
        <v>74</v>
      </c>
      <c r="Q198" s="74">
        <v>4</v>
      </c>
      <c r="R198" s="12" t="s">
        <v>137</v>
      </c>
      <c r="S198" s="12" t="str">
        <f>IF(R198="YES",YES,"Not Working")</f>
        <v>Not Working</v>
      </c>
      <c r="T198" s="12" t="s">
        <v>74</v>
      </c>
      <c r="U198" s="12" t="s">
        <v>928</v>
      </c>
      <c r="V198" s="12" t="s">
        <v>137</v>
      </c>
      <c r="W198" s="12" t="s">
        <v>220</v>
      </c>
      <c r="X198" s="12" t="s">
        <v>74</v>
      </c>
      <c r="Y198" s="12" t="s">
        <v>74</v>
      </c>
      <c r="Z198" s="12" t="s">
        <v>74</v>
      </c>
      <c r="AA198" s="12" t="s">
        <v>244</v>
      </c>
      <c r="AB198" s="12" t="s">
        <v>237</v>
      </c>
      <c r="AC198" s="72" t="s">
        <v>137</v>
      </c>
      <c r="AD198" s="72"/>
      <c r="AE198" s="12"/>
      <c r="AF198" s="12" t="s">
        <v>385</v>
      </c>
      <c r="AG198" s="12" t="s">
        <v>262</v>
      </c>
      <c r="AH198" s="12" t="s">
        <v>336</v>
      </c>
      <c r="AI198" s="12" t="s">
        <v>74</v>
      </c>
      <c r="AJ198" s="12" t="s">
        <v>74</v>
      </c>
      <c r="AK198" s="12" t="s">
        <v>74</v>
      </c>
      <c r="AL198" s="12" t="s">
        <v>74</v>
      </c>
      <c r="AM198" s="73" t="s">
        <v>136</v>
      </c>
      <c r="AN198" s="73"/>
      <c r="AO198" s="12" t="s">
        <v>929</v>
      </c>
      <c r="AP198" s="12" t="s">
        <v>248</v>
      </c>
      <c r="AQ198" s="12"/>
      <c r="AR198" s="12"/>
      <c r="AS198" s="12"/>
      <c r="AT198" s="76"/>
      <c r="AU198" s="76"/>
      <c r="AV198" s="75"/>
    </row>
    <row r="199" spans="1:48" ht="15.75" customHeight="1">
      <c r="A199" s="71">
        <v>2025481</v>
      </c>
      <c r="B199" s="12"/>
      <c r="C199" s="83">
        <v>41</v>
      </c>
      <c r="D199" s="12" t="s">
        <v>134</v>
      </c>
      <c r="E199" s="76" t="s">
        <v>217</v>
      </c>
      <c r="F199" s="76" t="s">
        <v>77</v>
      </c>
      <c r="G199" s="72" t="s">
        <v>4</v>
      </c>
      <c r="H199" s="12" t="s">
        <v>632</v>
      </c>
      <c r="I199" s="76" t="s">
        <v>236</v>
      </c>
      <c r="J199" s="72"/>
      <c r="K199" s="12" t="s">
        <v>60</v>
      </c>
      <c r="L199" s="12" t="s">
        <v>137</v>
      </c>
      <c r="M199" s="12" t="s">
        <v>74</v>
      </c>
      <c r="N199" s="12" t="s">
        <v>74</v>
      </c>
      <c r="O199" s="12" t="s">
        <v>74</v>
      </c>
      <c r="P199" s="12" t="s">
        <v>137</v>
      </c>
      <c r="Q199" s="74">
        <v>5</v>
      </c>
      <c r="R199" s="12" t="s">
        <v>137</v>
      </c>
      <c r="S199" s="12"/>
      <c r="T199" s="12" t="s">
        <v>74</v>
      </c>
      <c r="U199" s="12" t="s">
        <v>931</v>
      </c>
      <c r="V199" s="12" t="s">
        <v>137</v>
      </c>
      <c r="W199" s="12" t="s">
        <v>220</v>
      </c>
      <c r="X199" s="12" t="s">
        <v>137</v>
      </c>
      <c r="Y199" s="12" t="s">
        <v>74</v>
      </c>
      <c r="Z199" s="12" t="s">
        <v>137</v>
      </c>
      <c r="AA199" s="12" t="s">
        <v>221</v>
      </c>
      <c r="AB199" s="12" t="s">
        <v>384</v>
      </c>
      <c r="AC199" s="12" t="s">
        <v>74</v>
      </c>
      <c r="AD199" s="12" t="s">
        <v>23</v>
      </c>
      <c r="AE199" s="12"/>
      <c r="AF199" s="12" t="s">
        <v>672</v>
      </c>
      <c r="AG199" s="12" t="s">
        <v>253</v>
      </c>
      <c r="AH199" s="12" t="s">
        <v>274</v>
      </c>
      <c r="AI199" s="12" t="s">
        <v>74</v>
      </c>
      <c r="AJ199" s="12" t="s">
        <v>74</v>
      </c>
      <c r="AK199" s="12" t="s">
        <v>74</v>
      </c>
      <c r="AL199" s="12"/>
      <c r="AM199" s="12" t="s">
        <v>136</v>
      </c>
      <c r="AN199" s="73"/>
      <c r="AO199" s="12"/>
      <c r="AP199" s="12"/>
      <c r="AQ199" s="12"/>
      <c r="AR199" s="12"/>
      <c r="AS199" s="12"/>
      <c r="AT199" s="12"/>
      <c r="AU199" s="12"/>
      <c r="AV199" s="75"/>
    </row>
    <row r="200" spans="1:48" ht="15.75" customHeight="1">
      <c r="A200" s="71">
        <v>2025230</v>
      </c>
      <c r="B200" s="12">
        <v>36</v>
      </c>
      <c r="C200" s="12"/>
      <c r="D200" s="12" t="s">
        <v>135</v>
      </c>
      <c r="E200" s="12" t="s">
        <v>224</v>
      </c>
      <c r="F200" s="74" t="s">
        <v>91</v>
      </c>
      <c r="G200" s="12" t="s">
        <v>4</v>
      </c>
      <c r="H200" s="12" t="s">
        <v>225</v>
      </c>
      <c r="I200" s="12" t="s">
        <v>333</v>
      </c>
      <c r="J200" s="12" t="s">
        <v>227</v>
      </c>
      <c r="K200" s="12" t="s">
        <v>52</v>
      </c>
      <c r="L200" s="12" t="s">
        <v>137</v>
      </c>
      <c r="M200" s="76" t="s">
        <v>74</v>
      </c>
      <c r="N200" s="76" t="s">
        <v>137</v>
      </c>
      <c r="O200" s="12" t="s">
        <v>74</v>
      </c>
      <c r="P200" s="76" t="s">
        <v>137</v>
      </c>
      <c r="Q200" s="74">
        <v>5</v>
      </c>
      <c r="R200" s="12" t="s">
        <v>137</v>
      </c>
      <c r="S200" s="12" t="s">
        <v>220</v>
      </c>
      <c r="T200" s="12" t="s">
        <v>137</v>
      </c>
      <c r="U200" s="12" t="s">
        <v>220</v>
      </c>
      <c r="V200" s="12" t="s">
        <v>74</v>
      </c>
      <c r="W200" s="76" t="s">
        <v>243</v>
      </c>
      <c r="X200" s="12" t="s">
        <v>137</v>
      </c>
      <c r="Y200" s="12" t="s">
        <v>137</v>
      </c>
      <c r="Z200" s="12" t="s">
        <v>74</v>
      </c>
      <c r="AA200" s="12" t="s">
        <v>251</v>
      </c>
      <c r="AB200" s="12" t="s">
        <v>237</v>
      </c>
      <c r="AC200" s="72" t="s">
        <v>137</v>
      </c>
      <c r="AD200" s="76"/>
      <c r="AE200" s="12"/>
      <c r="AF200" s="12" t="s">
        <v>233</v>
      </c>
      <c r="AG200" s="76" t="s">
        <v>933</v>
      </c>
      <c r="AH200" s="76"/>
      <c r="AI200" s="12" t="s">
        <v>74</v>
      </c>
      <c r="AJ200" s="12" t="s">
        <v>74</v>
      </c>
      <c r="AK200" s="12" t="s">
        <v>74</v>
      </c>
      <c r="AL200" s="12" t="s">
        <v>74</v>
      </c>
      <c r="AM200" s="12" t="s">
        <v>74</v>
      </c>
      <c r="AN200" s="73"/>
      <c r="AO200" s="74" t="s">
        <v>934</v>
      </c>
      <c r="AP200" s="12" t="s">
        <v>570</v>
      </c>
      <c r="AQ200" s="12"/>
      <c r="AR200" s="12"/>
      <c r="AS200" s="12"/>
      <c r="AT200" s="76"/>
      <c r="AU200" s="76"/>
      <c r="AV200" s="75"/>
    </row>
    <row r="201" spans="1:48" ht="15.75" customHeight="1">
      <c r="A201" s="71">
        <v>2025115</v>
      </c>
      <c r="B201" s="12">
        <v>48</v>
      </c>
      <c r="C201" s="92"/>
      <c r="D201" s="12" t="s">
        <v>135</v>
      </c>
      <c r="E201" s="12" t="s">
        <v>224</v>
      </c>
      <c r="F201" s="74" t="s">
        <v>88</v>
      </c>
      <c r="G201" s="12" t="s">
        <v>4</v>
      </c>
      <c r="H201" s="12" t="s">
        <v>372</v>
      </c>
      <c r="I201" s="12" t="s">
        <v>904</v>
      </c>
      <c r="J201" s="12" t="s">
        <v>227</v>
      </c>
      <c r="K201" s="12" t="s">
        <v>52</v>
      </c>
      <c r="L201" s="12" t="s">
        <v>137</v>
      </c>
      <c r="M201" s="12" t="s">
        <v>74</v>
      </c>
      <c r="N201" s="12" t="s">
        <v>137</v>
      </c>
      <c r="O201" s="12" t="s">
        <v>137</v>
      </c>
      <c r="P201" s="12" t="s">
        <v>137</v>
      </c>
      <c r="Q201" s="74">
        <v>4</v>
      </c>
      <c r="R201" s="12" t="s">
        <v>74</v>
      </c>
      <c r="S201" s="12" t="s">
        <v>936</v>
      </c>
      <c r="T201" s="12" t="s">
        <v>137</v>
      </c>
      <c r="U201" s="12" t="s">
        <v>220</v>
      </c>
      <c r="V201" s="12" t="s">
        <v>137</v>
      </c>
      <c r="W201" s="12" t="s">
        <v>220</v>
      </c>
      <c r="X201" s="12" t="s">
        <v>137</v>
      </c>
      <c r="Y201" s="12" t="s">
        <v>137</v>
      </c>
      <c r="Z201" s="12" t="s">
        <v>74</v>
      </c>
      <c r="AA201" s="12" t="s">
        <v>244</v>
      </c>
      <c r="AB201" s="12" t="s">
        <v>237</v>
      </c>
      <c r="AC201" s="72" t="s">
        <v>137</v>
      </c>
      <c r="AD201" s="72"/>
      <c r="AE201" s="12"/>
      <c r="AF201" s="12" t="s">
        <v>550</v>
      </c>
      <c r="AG201" s="12" t="s">
        <v>233</v>
      </c>
      <c r="AH201" s="12" t="s">
        <v>937</v>
      </c>
      <c r="AI201" s="12" t="s">
        <v>74</v>
      </c>
      <c r="AJ201" s="12" t="s">
        <v>74</v>
      </c>
      <c r="AK201" s="12" t="s">
        <v>74</v>
      </c>
      <c r="AL201" s="12" t="s">
        <v>74</v>
      </c>
      <c r="AM201" s="73" t="s">
        <v>136</v>
      </c>
      <c r="AN201" s="73"/>
      <c r="AO201" s="12"/>
      <c r="AP201" s="12"/>
      <c r="AQ201" s="12"/>
      <c r="AR201" s="12"/>
      <c r="AS201" s="12"/>
      <c r="AT201" s="12"/>
      <c r="AU201" s="12"/>
      <c r="AV201" s="75"/>
    </row>
    <row r="202" spans="1:48" ht="15.75" customHeight="1">
      <c r="A202" s="71">
        <v>2025013</v>
      </c>
      <c r="B202" s="12">
        <v>42</v>
      </c>
      <c r="C202" s="12"/>
      <c r="D202" s="12" t="s">
        <v>135</v>
      </c>
      <c r="E202" s="12" t="s">
        <v>224</v>
      </c>
      <c r="F202" s="12" t="s">
        <v>95</v>
      </c>
      <c r="G202" s="12" t="s">
        <v>4</v>
      </c>
      <c r="H202" s="12" t="s">
        <v>383</v>
      </c>
      <c r="I202" s="12" t="s">
        <v>236</v>
      </c>
      <c r="J202" s="12" t="s">
        <v>74</v>
      </c>
      <c r="K202" s="12" t="s">
        <v>56</v>
      </c>
      <c r="L202" s="12" t="s">
        <v>137</v>
      </c>
      <c r="M202" s="12" t="s">
        <v>74</v>
      </c>
      <c r="N202" s="12" t="s">
        <v>74</v>
      </c>
      <c r="O202" s="12" t="s">
        <v>74</v>
      </c>
      <c r="P202" s="12" t="s">
        <v>137</v>
      </c>
      <c r="Q202" s="74">
        <v>5</v>
      </c>
      <c r="R202" s="12" t="s">
        <v>137</v>
      </c>
      <c r="S202" s="12" t="s">
        <v>220</v>
      </c>
      <c r="T202" s="12" t="s">
        <v>137</v>
      </c>
      <c r="U202" s="12" t="s">
        <v>220</v>
      </c>
      <c r="V202" s="12" t="s">
        <v>137</v>
      </c>
      <c r="W202" s="12" t="s">
        <v>220</v>
      </c>
      <c r="X202" s="12" t="s">
        <v>74</v>
      </c>
      <c r="Y202" s="12" t="s">
        <v>137</v>
      </c>
      <c r="Z202" s="12" t="s">
        <v>137</v>
      </c>
      <c r="AA202" s="12" t="s">
        <v>221</v>
      </c>
      <c r="AB202" s="12" t="s">
        <v>237</v>
      </c>
      <c r="AC202" s="72" t="s">
        <v>137</v>
      </c>
      <c r="AD202" s="72"/>
      <c r="AE202" s="12"/>
      <c r="AF202" s="12" t="s">
        <v>385</v>
      </c>
      <c r="AG202" s="12" t="s">
        <v>939</v>
      </c>
      <c r="AH202" s="12"/>
      <c r="AI202" s="12" t="s">
        <v>74</v>
      </c>
      <c r="AJ202" s="12" t="s">
        <v>74</v>
      </c>
      <c r="AK202" s="12" t="s">
        <v>74</v>
      </c>
      <c r="AL202" s="12" t="s">
        <v>74</v>
      </c>
      <c r="AM202" s="12" t="s">
        <v>74</v>
      </c>
      <c r="AN202" s="73"/>
      <c r="AO202" s="12" t="s">
        <v>783</v>
      </c>
      <c r="AP202" s="12" t="s">
        <v>248</v>
      </c>
      <c r="AQ202" s="12"/>
      <c r="AR202" s="12"/>
      <c r="AS202" s="12"/>
      <c r="AT202" s="12"/>
      <c r="AU202" s="12"/>
      <c r="AV202" s="75"/>
    </row>
    <row r="203" spans="1:48" ht="15.75" customHeight="1">
      <c r="A203" s="71">
        <v>2025300</v>
      </c>
      <c r="B203" s="72">
        <v>33</v>
      </c>
      <c r="C203" s="72"/>
      <c r="D203" s="12" t="s">
        <v>135</v>
      </c>
      <c r="E203" s="72" t="s">
        <v>224</v>
      </c>
      <c r="F203" s="72" t="s">
        <v>93</v>
      </c>
      <c r="G203" s="72" t="s">
        <v>50</v>
      </c>
      <c r="H203" s="72" t="s">
        <v>235</v>
      </c>
      <c r="I203" s="72" t="s">
        <v>256</v>
      </c>
      <c r="J203" s="72" t="s">
        <v>74</v>
      </c>
      <c r="K203" s="72" t="s">
        <v>58</v>
      </c>
      <c r="L203" s="12" t="s">
        <v>137</v>
      </c>
      <c r="M203" s="72" t="s">
        <v>74</v>
      </c>
      <c r="N203" s="72" t="s">
        <v>137</v>
      </c>
      <c r="O203" s="72" t="s">
        <v>74</v>
      </c>
      <c r="P203" s="72" t="s">
        <v>74</v>
      </c>
      <c r="Q203" s="77">
        <v>5</v>
      </c>
      <c r="R203" s="12" t="s">
        <v>74</v>
      </c>
      <c r="S203" s="72" t="s">
        <v>941</v>
      </c>
      <c r="T203" s="12" t="s">
        <v>74</v>
      </c>
      <c r="U203" s="72" t="s">
        <v>423</v>
      </c>
      <c r="V203" s="12" t="s">
        <v>137</v>
      </c>
      <c r="W203" s="12" t="s">
        <v>220</v>
      </c>
      <c r="X203" s="12" t="s">
        <v>74</v>
      </c>
      <c r="Y203" s="12" t="s">
        <v>74</v>
      </c>
      <c r="Z203" s="12" t="s">
        <v>74</v>
      </c>
      <c r="AA203" s="12" t="s">
        <v>244</v>
      </c>
      <c r="AB203" s="12" t="s">
        <v>237</v>
      </c>
      <c r="AC203" s="73" t="s">
        <v>137</v>
      </c>
      <c r="AD203" s="72"/>
      <c r="AE203" s="72"/>
      <c r="AF203" s="72" t="s">
        <v>233</v>
      </c>
      <c r="AG203" s="72" t="s">
        <v>301</v>
      </c>
      <c r="AH203" s="72" t="s">
        <v>252</v>
      </c>
      <c r="AI203" s="12" t="s">
        <v>74</v>
      </c>
      <c r="AJ203" s="73" t="s">
        <v>74</v>
      </c>
      <c r="AK203" s="73" t="s">
        <v>74</v>
      </c>
      <c r="AL203" s="72" t="s">
        <v>74</v>
      </c>
      <c r="AM203" s="12" t="s">
        <v>74</v>
      </c>
      <c r="AN203" s="73"/>
      <c r="AO203" s="74" t="s">
        <v>942</v>
      </c>
      <c r="AP203" s="72" t="s">
        <v>290</v>
      </c>
      <c r="AQ203" s="72"/>
      <c r="AR203" s="72"/>
      <c r="AS203" s="72"/>
      <c r="AT203" s="72"/>
      <c r="AU203" s="72"/>
      <c r="AV203" s="75"/>
    </row>
    <row r="204" spans="1:48" ht="15.75" customHeight="1">
      <c r="A204" s="71">
        <v>2025125</v>
      </c>
      <c r="B204" s="12">
        <v>45</v>
      </c>
      <c r="C204" s="92"/>
      <c r="D204" s="12" t="s">
        <v>135</v>
      </c>
      <c r="E204" s="12" t="s">
        <v>217</v>
      </c>
      <c r="F204" s="12" t="s">
        <v>110</v>
      </c>
      <c r="G204" s="12" t="s">
        <v>4</v>
      </c>
      <c r="H204" s="12" t="s">
        <v>372</v>
      </c>
      <c r="I204" s="12" t="s">
        <v>236</v>
      </c>
      <c r="J204" s="12" t="s">
        <v>137</v>
      </c>
      <c r="K204" s="12" t="s">
        <v>62</v>
      </c>
      <c r="L204" s="12" t="s">
        <v>137</v>
      </c>
      <c r="M204" s="12" t="s">
        <v>74</v>
      </c>
      <c r="N204" s="12" t="s">
        <v>74</v>
      </c>
      <c r="O204" s="12" t="s">
        <v>74</v>
      </c>
      <c r="P204" s="12" t="s">
        <v>137</v>
      </c>
      <c r="Q204" s="78">
        <v>6</v>
      </c>
      <c r="R204" s="12" t="s">
        <v>74</v>
      </c>
      <c r="S204" s="12" t="s">
        <v>614</v>
      </c>
      <c r="T204" s="12" t="s">
        <v>137</v>
      </c>
      <c r="U204" s="12" t="s">
        <v>220</v>
      </c>
      <c r="V204" s="12" t="s">
        <v>137</v>
      </c>
      <c r="W204" s="12" t="s">
        <v>220</v>
      </c>
      <c r="X204" s="12" t="s">
        <v>74</v>
      </c>
      <c r="Y204" s="12" t="s">
        <v>74</v>
      </c>
      <c r="Z204" s="12" t="s">
        <v>137</v>
      </c>
      <c r="AA204" s="12" t="s">
        <v>221</v>
      </c>
      <c r="AB204" s="12" t="s">
        <v>237</v>
      </c>
      <c r="AC204" s="12" t="s">
        <v>137</v>
      </c>
      <c r="AD204" s="12"/>
      <c r="AE204" s="12"/>
      <c r="AF204" s="12" t="s">
        <v>286</v>
      </c>
      <c r="AG204" s="12" t="s">
        <v>296</v>
      </c>
      <c r="AH204" s="12" t="s">
        <v>485</v>
      </c>
      <c r="AI204" s="12" t="s">
        <v>74</v>
      </c>
      <c r="AJ204" s="12" t="s">
        <v>74</v>
      </c>
      <c r="AK204" s="12" t="s">
        <v>137</v>
      </c>
      <c r="AL204" s="12" t="s">
        <v>137</v>
      </c>
      <c r="AM204" s="12" t="s">
        <v>137</v>
      </c>
      <c r="AN204" s="76" t="s">
        <v>390</v>
      </c>
      <c r="AO204" s="12"/>
      <c r="AP204" s="12"/>
      <c r="AQ204" s="12"/>
      <c r="AR204" s="12"/>
      <c r="AS204" s="12"/>
      <c r="AT204" s="12"/>
      <c r="AU204" s="12"/>
      <c r="AV204" s="75"/>
    </row>
    <row r="205" spans="1:48" ht="15.75" customHeight="1">
      <c r="A205" s="71">
        <v>2025177</v>
      </c>
      <c r="B205" s="12">
        <v>44</v>
      </c>
      <c r="C205" s="12"/>
      <c r="D205" s="12" t="s">
        <v>135</v>
      </c>
      <c r="E205" s="12" t="s">
        <v>224</v>
      </c>
      <c r="F205" s="12" t="s">
        <v>110</v>
      </c>
      <c r="G205" s="12" t="s">
        <v>4</v>
      </c>
      <c r="H205" s="12" t="s">
        <v>225</v>
      </c>
      <c r="I205" s="12" t="s">
        <v>236</v>
      </c>
      <c r="J205" s="12" t="s">
        <v>227</v>
      </c>
      <c r="K205" s="12" t="s">
        <v>62</v>
      </c>
      <c r="L205" s="12" t="s">
        <v>74</v>
      </c>
      <c r="M205" s="12" t="s">
        <v>74</v>
      </c>
      <c r="N205" s="12" t="s">
        <v>137</v>
      </c>
      <c r="O205" s="12" t="s">
        <v>74</v>
      </c>
      <c r="P205" s="12" t="s">
        <v>137</v>
      </c>
      <c r="Q205" s="74">
        <v>8</v>
      </c>
      <c r="R205" s="12" t="s">
        <v>137</v>
      </c>
      <c r="S205" s="12" t="s">
        <v>220</v>
      </c>
      <c r="T205" s="12" t="s">
        <v>137</v>
      </c>
      <c r="U205" s="12" t="s">
        <v>220</v>
      </c>
      <c r="V205" s="12" t="s">
        <v>137</v>
      </c>
      <c r="W205" s="12" t="s">
        <v>220</v>
      </c>
      <c r="X205" s="12" t="s">
        <v>74</v>
      </c>
      <c r="Y205" s="12" t="s">
        <v>137</v>
      </c>
      <c r="Z205" s="12" t="s">
        <v>137</v>
      </c>
      <c r="AA205" s="12" t="s">
        <v>221</v>
      </c>
      <c r="AB205" s="12" t="s">
        <v>237</v>
      </c>
      <c r="AC205" s="72" t="s">
        <v>137</v>
      </c>
      <c r="AD205" s="12"/>
      <c r="AE205" s="12"/>
      <c r="AF205" s="12" t="s">
        <v>731</v>
      </c>
      <c r="AG205" s="12" t="s">
        <v>945</v>
      </c>
      <c r="AH205" s="12" t="s">
        <v>512</v>
      </c>
      <c r="AI205" s="12" t="s">
        <v>74</v>
      </c>
      <c r="AJ205" s="12" t="s">
        <v>74</v>
      </c>
      <c r="AK205" s="12" t="s">
        <v>74</v>
      </c>
      <c r="AL205" s="12" t="s">
        <v>74</v>
      </c>
      <c r="AM205" s="73" t="s">
        <v>136</v>
      </c>
      <c r="AN205" s="73"/>
      <c r="AO205" s="82"/>
      <c r="AP205" s="12"/>
      <c r="AQ205" s="12"/>
      <c r="AR205" s="12"/>
      <c r="AS205" s="12"/>
      <c r="AT205" s="76"/>
      <c r="AU205" s="76"/>
      <c r="AV205" s="75"/>
    </row>
    <row r="206" spans="1:48" ht="15.75" customHeight="1">
      <c r="A206" s="71">
        <v>2025101</v>
      </c>
      <c r="B206" s="12">
        <v>35</v>
      </c>
      <c r="C206" s="92"/>
      <c r="D206" s="12" t="s">
        <v>135</v>
      </c>
      <c r="E206" s="12" t="s">
        <v>224</v>
      </c>
      <c r="F206" s="74" t="s">
        <v>97</v>
      </c>
      <c r="G206" s="12" t="s">
        <v>4</v>
      </c>
      <c r="H206" s="12" t="s">
        <v>321</v>
      </c>
      <c r="I206" s="12" t="s">
        <v>236</v>
      </c>
      <c r="J206" s="12" t="s">
        <v>137</v>
      </c>
      <c r="K206" s="12" t="s">
        <v>56</v>
      </c>
      <c r="L206" s="12" t="s">
        <v>137</v>
      </c>
      <c r="M206" s="12" t="s">
        <v>74</v>
      </c>
      <c r="N206" s="12" t="s">
        <v>74</v>
      </c>
      <c r="O206" s="12" t="s">
        <v>137</v>
      </c>
      <c r="P206" s="12" t="s">
        <v>137</v>
      </c>
      <c r="Q206" s="74">
        <v>5</v>
      </c>
      <c r="R206" s="12" t="s">
        <v>74</v>
      </c>
      <c r="S206" s="12" t="s">
        <v>947</v>
      </c>
      <c r="T206" s="12" t="s">
        <v>137</v>
      </c>
      <c r="U206" s="12" t="s">
        <v>220</v>
      </c>
      <c r="V206" s="12" t="s">
        <v>137</v>
      </c>
      <c r="W206" s="12" t="s">
        <v>220</v>
      </c>
      <c r="X206" s="12" t="s">
        <v>74</v>
      </c>
      <c r="Y206" s="12" t="s">
        <v>137</v>
      </c>
      <c r="Z206" s="12" t="s">
        <v>74</v>
      </c>
      <c r="AA206" s="12" t="s">
        <v>244</v>
      </c>
      <c r="AB206" s="12" t="s">
        <v>237</v>
      </c>
      <c r="AC206" s="72" t="s">
        <v>137</v>
      </c>
      <c r="AD206" s="12"/>
      <c r="AE206" s="12"/>
      <c r="AF206" s="12" t="s">
        <v>525</v>
      </c>
      <c r="AG206" s="12" t="s">
        <v>512</v>
      </c>
      <c r="AH206" s="12" t="s">
        <v>269</v>
      </c>
      <c r="AI206" s="12" t="s">
        <v>74</v>
      </c>
      <c r="AJ206" s="12" t="s">
        <v>74</v>
      </c>
      <c r="AK206" s="12" t="s">
        <v>74</v>
      </c>
      <c r="AL206" s="12" t="s">
        <v>74</v>
      </c>
      <c r="AM206" s="12" t="s">
        <v>74</v>
      </c>
      <c r="AN206" s="73"/>
      <c r="AO206" s="1" t="s">
        <v>948</v>
      </c>
      <c r="AP206" s="12" t="s">
        <v>248</v>
      </c>
      <c r="AQ206" s="12"/>
      <c r="AR206" s="12"/>
      <c r="AS206" s="12"/>
      <c r="AT206" s="76"/>
      <c r="AU206" s="76"/>
      <c r="AV206" s="75"/>
    </row>
    <row r="207" spans="1:48" ht="15.75" customHeight="1">
      <c r="A207" s="71">
        <v>2025146</v>
      </c>
      <c r="B207" s="12">
        <v>36</v>
      </c>
      <c r="C207" s="12"/>
      <c r="D207" s="12" t="s">
        <v>135</v>
      </c>
      <c r="E207" s="12" t="s">
        <v>224</v>
      </c>
      <c r="F207" s="12" t="s">
        <v>110</v>
      </c>
      <c r="G207" s="12" t="s">
        <v>4</v>
      </c>
      <c r="H207" s="12" t="s">
        <v>235</v>
      </c>
      <c r="I207" s="12" t="s">
        <v>236</v>
      </c>
      <c r="J207" s="12" t="s">
        <v>227</v>
      </c>
      <c r="K207" s="12" t="s">
        <v>62</v>
      </c>
      <c r="L207" s="12" t="s">
        <v>137</v>
      </c>
      <c r="M207" s="12" t="s">
        <v>74</v>
      </c>
      <c r="N207" s="12" t="s">
        <v>74</v>
      </c>
      <c r="O207" s="12" t="s">
        <v>74</v>
      </c>
      <c r="P207" s="12" t="s">
        <v>74</v>
      </c>
      <c r="Q207" s="74">
        <v>6</v>
      </c>
      <c r="R207" s="12" t="s">
        <v>137</v>
      </c>
      <c r="S207" s="12" t="str">
        <f>IF(R207="YES",YES,"Not Working")</f>
        <v>Not Working</v>
      </c>
      <c r="T207" s="12" t="s">
        <v>74</v>
      </c>
      <c r="U207" s="12" t="s">
        <v>950</v>
      </c>
      <c r="V207" s="12" t="s">
        <v>137</v>
      </c>
      <c r="W207" s="12" t="s">
        <v>220</v>
      </c>
      <c r="X207" s="12" t="s">
        <v>74</v>
      </c>
      <c r="Y207" s="12" t="s">
        <v>74</v>
      </c>
      <c r="Z207" s="12" t="s">
        <v>137</v>
      </c>
      <c r="AA207" s="12" t="s">
        <v>221</v>
      </c>
      <c r="AB207" s="12" t="s">
        <v>237</v>
      </c>
      <c r="AC207" s="72" t="s">
        <v>137</v>
      </c>
      <c r="AD207" s="12"/>
      <c r="AE207" s="12"/>
      <c r="AF207" s="12" t="s">
        <v>287</v>
      </c>
      <c r="AG207" s="12" t="s">
        <v>951</v>
      </c>
      <c r="AH207" s="12" t="s">
        <v>385</v>
      </c>
      <c r="AI207" s="12" t="s">
        <v>74</v>
      </c>
      <c r="AJ207" s="12" t="s">
        <v>74</v>
      </c>
      <c r="AK207" s="12" t="s">
        <v>74</v>
      </c>
      <c r="AL207" s="12" t="s">
        <v>74</v>
      </c>
      <c r="AM207" s="12" t="s">
        <v>74</v>
      </c>
      <c r="AN207" s="73"/>
      <c r="AO207" s="82" t="s">
        <v>952</v>
      </c>
      <c r="AP207" s="12" t="s">
        <v>248</v>
      </c>
      <c r="AQ207" s="12"/>
      <c r="AR207" s="12"/>
      <c r="AS207" s="12"/>
      <c r="AT207" s="76"/>
      <c r="AU207" s="76"/>
      <c r="AV207" s="75"/>
    </row>
    <row r="208" spans="1:48" ht="15.75" customHeight="1">
      <c r="A208" s="71">
        <v>2025190</v>
      </c>
      <c r="B208" s="92">
        <v>40</v>
      </c>
      <c r="C208" s="12"/>
      <c r="D208" s="12" t="s">
        <v>135</v>
      </c>
      <c r="E208" s="12" t="s">
        <v>224</v>
      </c>
      <c r="F208" s="12" t="s">
        <v>110</v>
      </c>
      <c r="G208" s="12" t="s">
        <v>4</v>
      </c>
      <c r="H208" s="12" t="s">
        <v>309</v>
      </c>
      <c r="I208" s="12" t="s">
        <v>236</v>
      </c>
      <c r="J208" s="12" t="s">
        <v>227</v>
      </c>
      <c r="K208" s="12" t="s">
        <v>62</v>
      </c>
      <c r="L208" s="12" t="s">
        <v>137</v>
      </c>
      <c r="M208" s="12" t="s">
        <v>74</v>
      </c>
      <c r="N208" s="12" t="s">
        <v>74</v>
      </c>
      <c r="O208" s="12" t="s">
        <v>137</v>
      </c>
      <c r="P208" s="12" t="s">
        <v>137</v>
      </c>
      <c r="Q208" s="74">
        <v>4</v>
      </c>
      <c r="R208" s="12" t="s">
        <v>74</v>
      </c>
      <c r="S208" s="12" t="s">
        <v>400</v>
      </c>
      <c r="T208" s="12" t="s">
        <v>137</v>
      </c>
      <c r="U208" s="12" t="s">
        <v>220</v>
      </c>
      <c r="V208" s="12" t="s">
        <v>137</v>
      </c>
      <c r="W208" s="12" t="s">
        <v>220</v>
      </c>
      <c r="X208" s="12" t="s">
        <v>74</v>
      </c>
      <c r="Y208" s="12" t="s">
        <v>137</v>
      </c>
      <c r="Z208" s="12" t="s">
        <v>137</v>
      </c>
      <c r="AA208" s="12" t="s">
        <v>221</v>
      </c>
      <c r="AB208" s="12" t="s">
        <v>237</v>
      </c>
      <c r="AC208" s="72" t="s">
        <v>137</v>
      </c>
      <c r="AD208" s="12"/>
      <c r="AE208" s="12"/>
      <c r="AF208" s="12" t="s">
        <v>287</v>
      </c>
      <c r="AG208" s="12" t="s">
        <v>624</v>
      </c>
      <c r="AH208" s="12" t="s">
        <v>310</v>
      </c>
      <c r="AI208" s="12" t="s">
        <v>74</v>
      </c>
      <c r="AJ208" s="12" t="s">
        <v>74</v>
      </c>
      <c r="AK208" s="12" t="s">
        <v>74</v>
      </c>
      <c r="AL208" s="12" t="s">
        <v>74</v>
      </c>
      <c r="AM208" s="12" t="s">
        <v>74</v>
      </c>
      <c r="AN208" s="73"/>
      <c r="AO208" s="82" t="s">
        <v>954</v>
      </c>
      <c r="AP208" s="12" t="s">
        <v>248</v>
      </c>
      <c r="AQ208" s="12"/>
      <c r="AR208" s="12"/>
      <c r="AS208" s="12"/>
      <c r="AT208" s="12"/>
      <c r="AU208" s="12"/>
      <c r="AV208" s="75"/>
    </row>
    <row r="209" spans="1:48" ht="15.75" customHeight="1">
      <c r="A209" s="71">
        <v>2025124</v>
      </c>
      <c r="B209" s="12">
        <v>35</v>
      </c>
      <c r="C209" s="92"/>
      <c r="D209" s="12" t="s">
        <v>135</v>
      </c>
      <c r="E209" s="12" t="s">
        <v>217</v>
      </c>
      <c r="F209" s="12" t="s">
        <v>113</v>
      </c>
      <c r="G209" s="12" t="s">
        <v>4</v>
      </c>
      <c r="H209" s="12" t="s">
        <v>632</v>
      </c>
      <c r="I209" s="12" t="s">
        <v>956</v>
      </c>
      <c r="J209" s="12" t="s">
        <v>74</v>
      </c>
      <c r="K209" s="12" t="s">
        <v>60</v>
      </c>
      <c r="L209" s="12" t="s">
        <v>137</v>
      </c>
      <c r="M209" s="12" t="s">
        <v>74</v>
      </c>
      <c r="N209" s="12" t="s">
        <v>137</v>
      </c>
      <c r="O209" s="12" t="s">
        <v>137</v>
      </c>
      <c r="P209" s="12" t="s">
        <v>137</v>
      </c>
      <c r="Q209" s="74">
        <v>12</v>
      </c>
      <c r="R209" s="12" t="s">
        <v>137</v>
      </c>
      <c r="S209" s="12" t="s">
        <v>220</v>
      </c>
      <c r="T209" s="12" t="s">
        <v>137</v>
      </c>
      <c r="U209" s="12" t="s">
        <v>220</v>
      </c>
      <c r="V209" s="12" t="s">
        <v>74</v>
      </c>
      <c r="W209" s="12" t="s">
        <v>957</v>
      </c>
      <c r="X209" s="12" t="s">
        <v>137</v>
      </c>
      <c r="Y209" s="12" t="s">
        <v>137</v>
      </c>
      <c r="Z209" s="12" t="s">
        <v>74</v>
      </c>
      <c r="AA209" s="12" t="s">
        <v>244</v>
      </c>
      <c r="AB209" s="12" t="s">
        <v>237</v>
      </c>
      <c r="AC209" s="72" t="s">
        <v>74</v>
      </c>
      <c r="AD209" s="72" t="s">
        <v>958</v>
      </c>
      <c r="AE209" s="12" t="s">
        <v>959</v>
      </c>
      <c r="AF209" s="12" t="s">
        <v>960</v>
      </c>
      <c r="AG209" s="12" t="s">
        <v>961</v>
      </c>
      <c r="AH209" s="12" t="s">
        <v>962</v>
      </c>
      <c r="AI209" s="12" t="s">
        <v>74</v>
      </c>
      <c r="AJ209" s="12" t="s">
        <v>74</v>
      </c>
      <c r="AK209" s="12" t="s">
        <v>74</v>
      </c>
      <c r="AL209" s="12" t="s">
        <v>74</v>
      </c>
      <c r="AM209" s="12" t="s">
        <v>74</v>
      </c>
      <c r="AN209" s="73"/>
      <c r="AO209" s="82" t="s">
        <v>963</v>
      </c>
      <c r="AP209" s="12" t="s">
        <v>248</v>
      </c>
      <c r="AQ209" s="12"/>
      <c r="AR209" s="12"/>
      <c r="AS209" s="12"/>
      <c r="AT209" s="12"/>
      <c r="AU209" s="12"/>
      <c r="AV209" s="75"/>
    </row>
    <row r="210" spans="1:48" ht="15.75" customHeight="1">
      <c r="A210" s="71">
        <v>2025176</v>
      </c>
      <c r="B210" s="12">
        <v>40</v>
      </c>
      <c r="C210" s="12"/>
      <c r="D210" s="12" t="s">
        <v>135</v>
      </c>
      <c r="E210" s="12" t="s">
        <v>217</v>
      </c>
      <c r="F210" s="12" t="s">
        <v>110</v>
      </c>
      <c r="G210" s="12" t="s">
        <v>4</v>
      </c>
      <c r="H210" s="12" t="s">
        <v>235</v>
      </c>
      <c r="I210" s="12" t="s">
        <v>236</v>
      </c>
      <c r="J210" s="12" t="s">
        <v>227</v>
      </c>
      <c r="K210" s="12" t="s">
        <v>62</v>
      </c>
      <c r="L210" s="12" t="s">
        <v>137</v>
      </c>
      <c r="M210" s="12" t="s">
        <v>74</v>
      </c>
      <c r="N210" s="12" t="s">
        <v>74</v>
      </c>
      <c r="O210" s="12" t="s">
        <v>137</v>
      </c>
      <c r="P210" s="12" t="s">
        <v>137</v>
      </c>
      <c r="Q210" s="74">
        <v>4</v>
      </c>
      <c r="R210" s="12" t="s">
        <v>137</v>
      </c>
      <c r="S210" s="12" t="s">
        <v>220</v>
      </c>
      <c r="T210" s="12" t="s">
        <v>137</v>
      </c>
      <c r="U210" s="12" t="s">
        <v>220</v>
      </c>
      <c r="V210" s="12" t="s">
        <v>137</v>
      </c>
      <c r="W210" s="12" t="s">
        <v>220</v>
      </c>
      <c r="X210" s="12" t="s">
        <v>74</v>
      </c>
      <c r="Y210" s="12" t="s">
        <v>74</v>
      </c>
      <c r="Z210" s="12" t="s">
        <v>74</v>
      </c>
      <c r="AA210" s="12" t="s">
        <v>251</v>
      </c>
      <c r="AB210" s="12" t="s">
        <v>237</v>
      </c>
      <c r="AC210" s="72" t="s">
        <v>137</v>
      </c>
      <c r="AD210" s="12"/>
      <c r="AE210" s="12"/>
      <c r="AF210" s="12" t="s">
        <v>876</v>
      </c>
      <c r="AG210" s="12" t="s">
        <v>424</v>
      </c>
      <c r="AH210" s="12" t="s">
        <v>300</v>
      </c>
      <c r="AI210" s="12" t="s">
        <v>74</v>
      </c>
      <c r="AJ210" s="12" t="s">
        <v>74</v>
      </c>
      <c r="AK210" s="12" t="s">
        <v>74</v>
      </c>
      <c r="AL210" s="12" t="s">
        <v>74</v>
      </c>
      <c r="AM210" s="73" t="s">
        <v>136</v>
      </c>
      <c r="AN210" s="73"/>
      <c r="AO210" s="82"/>
      <c r="AP210" s="12"/>
      <c r="AQ210" s="12"/>
      <c r="AR210" s="12"/>
      <c r="AS210" s="12"/>
      <c r="AT210" s="76"/>
      <c r="AU210" s="76"/>
      <c r="AV210" s="75"/>
    </row>
    <row r="211" spans="1:48" ht="15.75" customHeight="1">
      <c r="A211" s="71">
        <v>2025201</v>
      </c>
      <c r="B211" s="12">
        <v>46</v>
      </c>
      <c r="C211" s="12"/>
      <c r="D211" s="12" t="s">
        <v>135</v>
      </c>
      <c r="E211" s="12" t="s">
        <v>224</v>
      </c>
      <c r="F211" s="12" t="s">
        <v>110</v>
      </c>
      <c r="G211" s="12" t="s">
        <v>4</v>
      </c>
      <c r="H211" s="12" t="s">
        <v>372</v>
      </c>
      <c r="I211" s="12" t="s">
        <v>236</v>
      </c>
      <c r="J211" s="12" t="s">
        <v>227</v>
      </c>
      <c r="K211" s="12" t="s">
        <v>62</v>
      </c>
      <c r="L211" s="12" t="s">
        <v>74</v>
      </c>
      <c r="M211" s="12" t="s">
        <v>137</v>
      </c>
      <c r="N211" s="12" t="s">
        <v>74</v>
      </c>
      <c r="O211" s="12" t="s">
        <v>137</v>
      </c>
      <c r="P211" s="12" t="s">
        <v>137</v>
      </c>
      <c r="Q211" s="78">
        <v>7</v>
      </c>
      <c r="R211" s="12" t="s">
        <v>137</v>
      </c>
      <c r="S211" s="12" t="s">
        <v>220</v>
      </c>
      <c r="T211" s="12" t="s">
        <v>137</v>
      </c>
      <c r="U211" s="12" t="s">
        <v>220</v>
      </c>
      <c r="V211" s="12" t="s">
        <v>74</v>
      </c>
      <c r="W211" s="12" t="s">
        <v>329</v>
      </c>
      <c r="X211" s="12" t="s">
        <v>137</v>
      </c>
      <c r="Y211" s="12" t="s">
        <v>74</v>
      </c>
      <c r="Z211" s="12" t="s">
        <v>137</v>
      </c>
      <c r="AA211" s="12" t="s">
        <v>221</v>
      </c>
      <c r="AB211" s="12" t="s">
        <v>237</v>
      </c>
      <c r="AC211" s="72" t="s">
        <v>137</v>
      </c>
      <c r="AD211" s="72"/>
      <c r="AE211" s="12"/>
      <c r="AF211" s="12" t="s">
        <v>550</v>
      </c>
      <c r="AG211" s="12" t="s">
        <v>336</v>
      </c>
      <c r="AH211" s="12" t="s">
        <v>773</v>
      </c>
      <c r="AI211" s="12" t="s">
        <v>74</v>
      </c>
      <c r="AJ211" s="12" t="s">
        <v>74</v>
      </c>
      <c r="AK211" s="12" t="s">
        <v>74</v>
      </c>
      <c r="AL211" s="12" t="s">
        <v>74</v>
      </c>
      <c r="AM211" s="12" t="s">
        <v>74</v>
      </c>
      <c r="AN211" s="73"/>
      <c r="AO211" s="82" t="s">
        <v>966</v>
      </c>
      <c r="AP211" s="12" t="s">
        <v>248</v>
      </c>
      <c r="AQ211" s="12"/>
      <c r="AR211" s="12"/>
      <c r="AS211" s="12"/>
      <c r="AT211" s="76"/>
      <c r="AU211" s="76"/>
      <c r="AV211" s="75"/>
    </row>
    <row r="212" spans="1:48" ht="15.75" customHeight="1">
      <c r="A212" s="71">
        <v>2025129</v>
      </c>
      <c r="B212" s="12">
        <v>45</v>
      </c>
      <c r="C212" s="92"/>
      <c r="D212" s="12" t="s">
        <v>135</v>
      </c>
      <c r="E212" s="12" t="s">
        <v>224</v>
      </c>
      <c r="F212" s="12" t="s">
        <v>110</v>
      </c>
      <c r="G212" s="12" t="s">
        <v>4</v>
      </c>
      <c r="H212" s="12" t="s">
        <v>372</v>
      </c>
      <c r="I212" s="12" t="s">
        <v>236</v>
      </c>
      <c r="J212" s="12" t="s">
        <v>137</v>
      </c>
      <c r="K212" s="12" t="s">
        <v>62</v>
      </c>
      <c r="L212" s="12" t="s">
        <v>137</v>
      </c>
      <c r="M212" s="12" t="s">
        <v>74</v>
      </c>
      <c r="N212" s="12" t="s">
        <v>74</v>
      </c>
      <c r="O212" s="12" t="s">
        <v>74</v>
      </c>
      <c r="P212" s="12" t="s">
        <v>137</v>
      </c>
      <c r="Q212" s="78">
        <v>6</v>
      </c>
      <c r="R212" s="12" t="s">
        <v>74</v>
      </c>
      <c r="S212" s="12" t="s">
        <v>968</v>
      </c>
      <c r="T212" s="12" t="s">
        <v>137</v>
      </c>
      <c r="U212" s="12" t="s">
        <v>220</v>
      </c>
      <c r="V212" s="12" t="s">
        <v>137</v>
      </c>
      <c r="W212" s="12" t="s">
        <v>220</v>
      </c>
      <c r="X212" s="12" t="s">
        <v>74</v>
      </c>
      <c r="Y212" s="12" t="s">
        <v>137</v>
      </c>
      <c r="Z212" s="12" t="s">
        <v>137</v>
      </c>
      <c r="AA212" s="12" t="s">
        <v>221</v>
      </c>
      <c r="AB212" s="12" t="s">
        <v>237</v>
      </c>
      <c r="AC212" s="12" t="s">
        <v>137</v>
      </c>
      <c r="AD212" s="12"/>
      <c r="AE212" s="78"/>
      <c r="AF212" s="78" t="s">
        <v>232</v>
      </c>
      <c r="AG212" s="12" t="s">
        <v>512</v>
      </c>
      <c r="AH212" s="12" t="s">
        <v>550</v>
      </c>
      <c r="AI212" s="12" t="s">
        <v>74</v>
      </c>
      <c r="AJ212" s="12" t="s">
        <v>74</v>
      </c>
      <c r="AK212" s="12" t="s">
        <v>137</v>
      </c>
      <c r="AL212" s="12" t="s">
        <v>137</v>
      </c>
      <c r="AM212" s="12" t="s">
        <v>137</v>
      </c>
      <c r="AN212" s="76" t="s">
        <v>390</v>
      </c>
      <c r="AO212" s="1"/>
      <c r="AP212" s="12"/>
      <c r="AQ212" s="12"/>
      <c r="AR212" s="12"/>
      <c r="AS212" s="12"/>
      <c r="AT212" s="12"/>
      <c r="AU212" s="12"/>
      <c r="AV212" s="75"/>
    </row>
    <row r="213" spans="1:48" ht="15.75" customHeight="1">
      <c r="A213" s="71">
        <v>2025181</v>
      </c>
      <c r="B213" s="12">
        <v>36</v>
      </c>
      <c r="C213" s="12"/>
      <c r="D213" s="12" t="s">
        <v>135</v>
      </c>
      <c r="E213" s="12" t="s">
        <v>224</v>
      </c>
      <c r="F213" s="12" t="s">
        <v>110</v>
      </c>
      <c r="G213" s="12" t="s">
        <v>4</v>
      </c>
      <c r="H213" s="12" t="s">
        <v>383</v>
      </c>
      <c r="I213" s="12" t="s">
        <v>236</v>
      </c>
      <c r="J213" s="12" t="s">
        <v>227</v>
      </c>
      <c r="K213" s="12" t="s">
        <v>62</v>
      </c>
      <c r="L213" s="12" t="s">
        <v>137</v>
      </c>
      <c r="M213" s="12" t="s">
        <v>137</v>
      </c>
      <c r="N213" s="12" t="s">
        <v>137</v>
      </c>
      <c r="O213" s="12" t="s">
        <v>137</v>
      </c>
      <c r="P213" s="12" t="s">
        <v>137</v>
      </c>
      <c r="Q213" s="74">
        <v>6</v>
      </c>
      <c r="R213" s="12" t="s">
        <v>137</v>
      </c>
      <c r="S213" s="12" t="s">
        <v>220</v>
      </c>
      <c r="T213" s="12" t="s">
        <v>137</v>
      </c>
      <c r="U213" s="12" t="s">
        <v>220</v>
      </c>
      <c r="V213" s="12" t="s">
        <v>74</v>
      </c>
      <c r="W213" s="12" t="s">
        <v>243</v>
      </c>
      <c r="X213" s="12" t="s">
        <v>137</v>
      </c>
      <c r="Y213" s="12" t="s">
        <v>137</v>
      </c>
      <c r="Z213" s="12" t="s">
        <v>137</v>
      </c>
      <c r="AA213" s="12" t="s">
        <v>221</v>
      </c>
      <c r="AB213" s="12" t="s">
        <v>237</v>
      </c>
      <c r="AC213" s="72" t="s">
        <v>137</v>
      </c>
      <c r="AD213" s="12"/>
      <c r="AE213" s="12"/>
      <c r="AF213" s="12" t="s">
        <v>385</v>
      </c>
      <c r="AG213" s="12" t="s">
        <v>525</v>
      </c>
      <c r="AH213" s="12" t="s">
        <v>624</v>
      </c>
      <c r="AI213" s="12" t="s">
        <v>74</v>
      </c>
      <c r="AJ213" s="12" t="s">
        <v>74</v>
      </c>
      <c r="AK213" s="12" t="s">
        <v>74</v>
      </c>
      <c r="AL213" s="72" t="s">
        <v>74</v>
      </c>
      <c r="AM213" s="73" t="s">
        <v>136</v>
      </c>
      <c r="AN213" s="73"/>
      <c r="AO213" s="82" t="s">
        <v>970</v>
      </c>
      <c r="AP213" s="12" t="s">
        <v>248</v>
      </c>
      <c r="AQ213" s="12"/>
      <c r="AR213" s="12"/>
      <c r="AS213" s="12"/>
      <c r="AT213" s="76"/>
      <c r="AU213" s="76"/>
      <c r="AV213" s="75"/>
    </row>
    <row r="214" spans="1:48" ht="15.75" customHeight="1">
      <c r="A214" s="71">
        <v>2025206</v>
      </c>
      <c r="B214" s="12">
        <v>41</v>
      </c>
      <c r="C214" s="12"/>
      <c r="D214" s="12" t="s">
        <v>135</v>
      </c>
      <c r="E214" s="12" t="s">
        <v>217</v>
      </c>
      <c r="F214" s="12" t="s">
        <v>98</v>
      </c>
      <c r="G214" s="12" t="s">
        <v>4</v>
      </c>
      <c r="H214" s="12" t="s">
        <v>225</v>
      </c>
      <c r="I214" s="12" t="s">
        <v>236</v>
      </c>
      <c r="J214" s="12" t="s">
        <v>227</v>
      </c>
      <c r="K214" s="12" t="s">
        <v>52</v>
      </c>
      <c r="L214" s="12" t="s">
        <v>137</v>
      </c>
      <c r="M214" s="12" t="s">
        <v>74</v>
      </c>
      <c r="N214" s="12" t="s">
        <v>137</v>
      </c>
      <c r="O214" s="12" t="s">
        <v>74</v>
      </c>
      <c r="P214" s="12" t="s">
        <v>137</v>
      </c>
      <c r="Q214" s="78">
        <v>5</v>
      </c>
      <c r="R214" s="12" t="s">
        <v>74</v>
      </c>
      <c r="S214" s="12"/>
      <c r="T214" s="12" t="s">
        <v>137</v>
      </c>
      <c r="U214" s="12" t="s">
        <v>220</v>
      </c>
      <c r="V214" s="12" t="s">
        <v>137</v>
      </c>
      <c r="W214" s="12" t="s">
        <v>220</v>
      </c>
      <c r="X214" s="12" t="s">
        <v>74</v>
      </c>
      <c r="Y214" s="12" t="s">
        <v>137</v>
      </c>
      <c r="Z214" s="12" t="s">
        <v>137</v>
      </c>
      <c r="AA214" s="12" t="s">
        <v>221</v>
      </c>
      <c r="AB214" s="12" t="s">
        <v>237</v>
      </c>
      <c r="AC214" s="72" t="s">
        <v>137</v>
      </c>
      <c r="AD214" s="12"/>
      <c r="AE214" s="12"/>
      <c r="AF214" s="12" t="s">
        <v>233</v>
      </c>
      <c r="AG214" s="12" t="s">
        <v>972</v>
      </c>
      <c r="AH214" s="12" t="s">
        <v>973</v>
      </c>
      <c r="AI214" s="12" t="s">
        <v>74</v>
      </c>
      <c r="AJ214" s="12" t="s">
        <v>74</v>
      </c>
      <c r="AK214" s="12" t="s">
        <v>74</v>
      </c>
      <c r="AL214" s="12" t="s">
        <v>74</v>
      </c>
      <c r="AM214" s="12" t="s">
        <v>74</v>
      </c>
      <c r="AN214" s="73"/>
      <c r="AO214" s="82" t="s">
        <v>974</v>
      </c>
      <c r="AP214" s="12" t="s">
        <v>290</v>
      </c>
      <c r="AQ214" s="12"/>
      <c r="AR214" s="12"/>
      <c r="AS214" s="12"/>
      <c r="AT214" s="76"/>
      <c r="AU214" s="76"/>
      <c r="AV214" s="75"/>
    </row>
    <row r="215" spans="1:48" ht="15.75" customHeight="1">
      <c r="A215" s="71">
        <v>2025068</v>
      </c>
      <c r="B215" s="12">
        <v>38</v>
      </c>
      <c r="C215" s="12"/>
      <c r="D215" s="12" t="s">
        <v>135</v>
      </c>
      <c r="E215" s="12" t="s">
        <v>224</v>
      </c>
      <c r="F215" s="74" t="s">
        <v>81</v>
      </c>
      <c r="G215" s="12" t="s">
        <v>4</v>
      </c>
      <c r="H215" s="12" t="s">
        <v>359</v>
      </c>
      <c r="I215" s="76" t="s">
        <v>236</v>
      </c>
      <c r="J215" s="12" t="s">
        <v>74</v>
      </c>
      <c r="K215" s="12" t="s">
        <v>60</v>
      </c>
      <c r="L215" s="12" t="s">
        <v>137</v>
      </c>
      <c r="M215" s="12" t="s">
        <v>74</v>
      </c>
      <c r="N215" s="12" t="s">
        <v>74</v>
      </c>
      <c r="O215" s="12" t="s">
        <v>74</v>
      </c>
      <c r="P215" s="12" t="s">
        <v>137</v>
      </c>
      <c r="Q215" s="74">
        <v>6</v>
      </c>
      <c r="R215" s="12" t="s">
        <v>137</v>
      </c>
      <c r="S215" s="12" t="s">
        <v>220</v>
      </c>
      <c r="T215" s="12" t="s">
        <v>137</v>
      </c>
      <c r="U215" s="12" t="s">
        <v>220</v>
      </c>
      <c r="V215" s="12" t="s">
        <v>137</v>
      </c>
      <c r="W215" s="12" t="s">
        <v>220</v>
      </c>
      <c r="X215" s="12" t="s">
        <v>74</v>
      </c>
      <c r="Y215" s="12" t="s">
        <v>137</v>
      </c>
      <c r="Z215" s="12" t="s">
        <v>74</v>
      </c>
      <c r="AA215" s="12" t="s">
        <v>244</v>
      </c>
      <c r="AB215" s="12" t="s">
        <v>237</v>
      </c>
      <c r="AC215" s="72" t="s">
        <v>137</v>
      </c>
      <c r="AD215" s="12"/>
      <c r="AE215" s="12"/>
      <c r="AF215" s="12" t="s">
        <v>976</v>
      </c>
      <c r="AG215" s="12" t="s">
        <v>977</v>
      </c>
      <c r="AH215" s="12" t="s">
        <v>655</v>
      </c>
      <c r="AI215" s="12" t="s">
        <v>74</v>
      </c>
      <c r="AJ215" s="12" t="s">
        <v>74</v>
      </c>
      <c r="AK215" s="12" t="s">
        <v>74</v>
      </c>
      <c r="AL215" s="12" t="s">
        <v>74</v>
      </c>
      <c r="AM215" s="12" t="s">
        <v>74</v>
      </c>
      <c r="AN215" s="73"/>
      <c r="AO215" s="106" t="s">
        <v>978</v>
      </c>
      <c r="AP215" s="12" t="s">
        <v>248</v>
      </c>
      <c r="AQ215" s="12"/>
      <c r="AR215" s="12"/>
      <c r="AS215" s="12"/>
      <c r="AT215" s="12"/>
      <c r="AU215" s="12"/>
      <c r="AV215" s="75"/>
    </row>
    <row r="216" spans="1:48" ht="15.75" customHeight="1">
      <c r="A216" s="71">
        <v>2025168</v>
      </c>
      <c r="B216" s="12">
        <v>45</v>
      </c>
      <c r="C216" s="92"/>
      <c r="D216" s="12" t="s">
        <v>135</v>
      </c>
      <c r="E216" s="12" t="s">
        <v>217</v>
      </c>
      <c r="F216" s="12" t="s">
        <v>110</v>
      </c>
      <c r="G216" s="12" t="s">
        <v>4</v>
      </c>
      <c r="H216" s="12" t="s">
        <v>225</v>
      </c>
      <c r="I216" s="12" t="s">
        <v>236</v>
      </c>
      <c r="J216" s="12" t="s">
        <v>227</v>
      </c>
      <c r="K216" s="12" t="s">
        <v>62</v>
      </c>
      <c r="L216" s="12" t="s">
        <v>137</v>
      </c>
      <c r="M216" s="12" t="s">
        <v>74</v>
      </c>
      <c r="N216" s="12" t="s">
        <v>74</v>
      </c>
      <c r="O216" s="12" t="s">
        <v>74</v>
      </c>
      <c r="P216" s="12" t="s">
        <v>137</v>
      </c>
      <c r="Q216" s="74">
        <v>5</v>
      </c>
      <c r="R216" s="12" t="s">
        <v>137</v>
      </c>
      <c r="S216" s="12" t="s">
        <v>220</v>
      </c>
      <c r="T216" s="12" t="s">
        <v>137</v>
      </c>
      <c r="U216" s="12" t="s">
        <v>220</v>
      </c>
      <c r="V216" s="12" t="s">
        <v>74</v>
      </c>
      <c r="W216" s="12" t="s">
        <v>980</v>
      </c>
      <c r="X216" s="12" t="s">
        <v>74</v>
      </c>
      <c r="Y216" s="12" t="s">
        <v>137</v>
      </c>
      <c r="Z216" s="12" t="s">
        <v>137</v>
      </c>
      <c r="AA216" s="12" t="s">
        <v>221</v>
      </c>
      <c r="AB216" s="12" t="s">
        <v>237</v>
      </c>
      <c r="AC216" s="72" t="s">
        <v>137</v>
      </c>
      <c r="AD216" s="72"/>
      <c r="AE216" s="12"/>
      <c r="AF216" s="12" t="s">
        <v>289</v>
      </c>
      <c r="AG216" s="12" t="s">
        <v>981</v>
      </c>
      <c r="AH216" s="12" t="s">
        <v>897</v>
      </c>
      <c r="AI216" s="12" t="s">
        <v>74</v>
      </c>
      <c r="AJ216" s="12" t="s">
        <v>74</v>
      </c>
      <c r="AK216" s="12" t="s">
        <v>74</v>
      </c>
      <c r="AL216" s="12" t="s">
        <v>74</v>
      </c>
      <c r="AM216" s="73" t="s">
        <v>136</v>
      </c>
      <c r="AN216" s="73"/>
      <c r="AO216" s="82" t="s">
        <v>982</v>
      </c>
      <c r="AP216" s="12" t="s">
        <v>290</v>
      </c>
      <c r="AQ216" s="12"/>
      <c r="AR216" s="12"/>
      <c r="AS216" s="12"/>
      <c r="AT216" s="12"/>
      <c r="AU216" s="12"/>
      <c r="AV216" s="75"/>
    </row>
    <row r="217" spans="1:48" ht="15.75" customHeight="1">
      <c r="A217" s="71">
        <v>2025069</v>
      </c>
      <c r="B217" s="12">
        <v>35</v>
      </c>
      <c r="C217" s="12"/>
      <c r="D217" s="12" t="s">
        <v>135</v>
      </c>
      <c r="E217" s="12" t="s">
        <v>217</v>
      </c>
      <c r="F217" s="74" t="s">
        <v>81</v>
      </c>
      <c r="G217" s="12" t="s">
        <v>4</v>
      </c>
      <c r="H217" s="12" t="s">
        <v>235</v>
      </c>
      <c r="I217" s="76" t="s">
        <v>236</v>
      </c>
      <c r="J217" s="12" t="s">
        <v>74</v>
      </c>
      <c r="K217" s="12" t="s">
        <v>60</v>
      </c>
      <c r="L217" s="12" t="s">
        <v>74</v>
      </c>
      <c r="M217" s="12" t="s">
        <v>74</v>
      </c>
      <c r="N217" s="12" t="s">
        <v>74</v>
      </c>
      <c r="O217" s="12" t="s">
        <v>74</v>
      </c>
      <c r="P217" s="12" t="s">
        <v>137</v>
      </c>
      <c r="Q217" s="74">
        <v>4</v>
      </c>
      <c r="R217" s="12" t="s">
        <v>137</v>
      </c>
      <c r="S217" s="12" t="s">
        <v>220</v>
      </c>
      <c r="T217" s="12" t="s">
        <v>137</v>
      </c>
      <c r="U217" s="12" t="s">
        <v>220</v>
      </c>
      <c r="V217" s="12" t="s">
        <v>137</v>
      </c>
      <c r="W217" s="12" t="s">
        <v>220</v>
      </c>
      <c r="X217" s="12" t="s">
        <v>74</v>
      </c>
      <c r="Y217" s="12" t="s">
        <v>74</v>
      </c>
      <c r="Z217" s="12" t="s">
        <v>137</v>
      </c>
      <c r="AA217" s="12" t="s">
        <v>221</v>
      </c>
      <c r="AB217" s="12" t="s">
        <v>237</v>
      </c>
      <c r="AC217" s="72" t="s">
        <v>137</v>
      </c>
      <c r="AD217" s="12"/>
      <c r="AE217" s="12"/>
      <c r="AF217" s="12" t="s">
        <v>245</v>
      </c>
      <c r="AG217" s="12" t="s">
        <v>296</v>
      </c>
      <c r="AH217" s="12" t="s">
        <v>276</v>
      </c>
      <c r="AI217" s="12" t="s">
        <v>74</v>
      </c>
      <c r="AJ217" s="12" t="s">
        <v>74</v>
      </c>
      <c r="AK217" s="12" t="s">
        <v>74</v>
      </c>
      <c r="AL217" s="12" t="s">
        <v>74</v>
      </c>
      <c r="AM217" s="12" t="s">
        <v>74</v>
      </c>
      <c r="AN217" s="73"/>
      <c r="AO217" s="1" t="s">
        <v>984</v>
      </c>
      <c r="AP217" s="12" t="s">
        <v>248</v>
      </c>
      <c r="AQ217" s="12"/>
      <c r="AR217" s="12"/>
      <c r="AS217" s="12"/>
      <c r="AT217" s="12"/>
      <c r="AU217" s="12"/>
      <c r="AV217" s="75"/>
    </row>
    <row r="218" spans="1:48" ht="15.75" customHeight="1">
      <c r="A218" s="71">
        <v>2025042</v>
      </c>
      <c r="B218" s="83">
        <v>39</v>
      </c>
      <c r="C218" s="76"/>
      <c r="D218" s="12" t="s">
        <v>135</v>
      </c>
      <c r="E218" s="76" t="s">
        <v>224</v>
      </c>
      <c r="F218" s="74" t="s">
        <v>79</v>
      </c>
      <c r="G218" s="12" t="s">
        <v>4</v>
      </c>
      <c r="H218" s="12" t="s">
        <v>359</v>
      </c>
      <c r="I218" s="76" t="s">
        <v>236</v>
      </c>
      <c r="J218" s="12" t="s">
        <v>137</v>
      </c>
      <c r="K218" s="12" t="s">
        <v>56</v>
      </c>
      <c r="L218" s="12" t="s">
        <v>137</v>
      </c>
      <c r="M218" s="12" t="s">
        <v>74</v>
      </c>
      <c r="N218" s="76" t="s">
        <v>74</v>
      </c>
      <c r="O218" s="76" t="s">
        <v>74</v>
      </c>
      <c r="P218" s="76" t="s">
        <v>74</v>
      </c>
      <c r="Q218" s="74">
        <v>5</v>
      </c>
      <c r="R218" s="12" t="s">
        <v>137</v>
      </c>
      <c r="S218" s="12" t="str">
        <f>IF(R218="YES",YES,"Not Working")</f>
        <v>Not Working</v>
      </c>
      <c r="T218" s="12" t="s">
        <v>74</v>
      </c>
      <c r="U218" s="12" t="s">
        <v>243</v>
      </c>
      <c r="V218" s="12" t="s">
        <v>137</v>
      </c>
      <c r="W218" s="12" t="s">
        <v>220</v>
      </c>
      <c r="X218" s="12" t="s">
        <v>74</v>
      </c>
      <c r="Y218" s="12" t="s">
        <v>137</v>
      </c>
      <c r="Z218" s="12" t="s">
        <v>137</v>
      </c>
      <c r="AA218" s="12" t="s">
        <v>221</v>
      </c>
      <c r="AB218" s="12" t="s">
        <v>237</v>
      </c>
      <c r="AC218" s="72" t="s">
        <v>137</v>
      </c>
      <c r="AD218" s="72"/>
      <c r="AE218" s="76"/>
      <c r="AF218" s="76" t="s">
        <v>986</v>
      </c>
      <c r="AG218" s="76" t="s">
        <v>429</v>
      </c>
      <c r="AH218" s="12" t="s">
        <v>987</v>
      </c>
      <c r="AI218" s="12" t="s">
        <v>74</v>
      </c>
      <c r="AJ218" s="12" t="s">
        <v>74</v>
      </c>
      <c r="AK218" s="76" t="s">
        <v>74</v>
      </c>
      <c r="AL218" s="76" t="s">
        <v>74</v>
      </c>
      <c r="AM218" s="12" t="s">
        <v>74</v>
      </c>
      <c r="AN218" s="73"/>
      <c r="AO218" s="82" t="s">
        <v>988</v>
      </c>
      <c r="AP218" s="76" t="s">
        <v>248</v>
      </c>
      <c r="AQ218" s="76"/>
      <c r="AR218" s="12"/>
      <c r="AS218" s="12"/>
      <c r="AT218" s="76"/>
      <c r="AU218" s="76"/>
      <c r="AV218" s="75"/>
    </row>
    <row r="219" spans="1:48" ht="15.75" customHeight="1">
      <c r="A219" s="71">
        <v>2025063</v>
      </c>
      <c r="B219" s="12">
        <v>41</v>
      </c>
      <c r="C219" s="12"/>
      <c r="D219" s="12" t="s">
        <v>135</v>
      </c>
      <c r="E219" s="12" t="s">
        <v>224</v>
      </c>
      <c r="F219" s="74" t="s">
        <v>81</v>
      </c>
      <c r="G219" s="12" t="s">
        <v>4</v>
      </c>
      <c r="H219" s="12" t="s">
        <v>235</v>
      </c>
      <c r="I219" s="76" t="s">
        <v>236</v>
      </c>
      <c r="J219" s="12" t="s">
        <v>74</v>
      </c>
      <c r="K219" s="12" t="s">
        <v>60</v>
      </c>
      <c r="L219" s="12" t="s">
        <v>74</v>
      </c>
      <c r="M219" s="12" t="s">
        <v>74</v>
      </c>
      <c r="N219" s="12" t="s">
        <v>74</v>
      </c>
      <c r="O219" s="12" t="s">
        <v>74</v>
      </c>
      <c r="P219" s="12" t="s">
        <v>137</v>
      </c>
      <c r="Q219" s="74">
        <v>4</v>
      </c>
      <c r="R219" s="12" t="s">
        <v>74</v>
      </c>
      <c r="S219" s="12" t="s">
        <v>990</v>
      </c>
      <c r="T219" s="12" t="s">
        <v>137</v>
      </c>
      <c r="U219" s="12" t="s">
        <v>220</v>
      </c>
      <c r="V219" s="12" t="s">
        <v>137</v>
      </c>
      <c r="W219" s="12" t="s">
        <v>220</v>
      </c>
      <c r="X219" s="12" t="s">
        <v>74</v>
      </c>
      <c r="Y219" s="12" t="s">
        <v>74</v>
      </c>
      <c r="Z219" s="12" t="s">
        <v>137</v>
      </c>
      <c r="AA219" s="12" t="s">
        <v>221</v>
      </c>
      <c r="AB219" s="12" t="s">
        <v>237</v>
      </c>
      <c r="AC219" s="72" t="s">
        <v>137</v>
      </c>
      <c r="AD219" s="12"/>
      <c r="AE219" s="12"/>
      <c r="AF219" s="12" t="s">
        <v>233</v>
      </c>
      <c r="AG219" s="12" t="s">
        <v>507</v>
      </c>
      <c r="AH219" s="12" t="s">
        <v>991</v>
      </c>
      <c r="AI219" s="12" t="s">
        <v>74</v>
      </c>
      <c r="AJ219" s="12" t="s">
        <v>74</v>
      </c>
      <c r="AK219" s="12" t="s">
        <v>74</v>
      </c>
      <c r="AL219" s="12" t="s">
        <v>74</v>
      </c>
      <c r="AM219" s="12" t="s">
        <v>74</v>
      </c>
      <c r="AN219" s="73"/>
      <c r="AO219" s="12" t="s">
        <v>289</v>
      </c>
      <c r="AP219" s="12" t="s">
        <v>290</v>
      </c>
      <c r="AQ219" s="12"/>
      <c r="AR219" s="12"/>
      <c r="AS219" s="12"/>
      <c r="AT219" s="12"/>
      <c r="AU219" s="12"/>
      <c r="AV219" s="75"/>
    </row>
    <row r="220" spans="1:48" ht="15.75" customHeight="1">
      <c r="A220" s="71">
        <v>2025018</v>
      </c>
      <c r="B220" s="12">
        <v>36</v>
      </c>
      <c r="C220" s="92"/>
      <c r="D220" s="12" t="s">
        <v>135</v>
      </c>
      <c r="E220" s="12" t="s">
        <v>224</v>
      </c>
      <c r="F220" s="74" t="s">
        <v>77</v>
      </c>
      <c r="G220" s="12" t="s">
        <v>4</v>
      </c>
      <c r="H220" s="12" t="s">
        <v>383</v>
      </c>
      <c r="I220" s="12" t="s">
        <v>236</v>
      </c>
      <c r="J220" s="12" t="s">
        <v>74</v>
      </c>
      <c r="K220" s="12" t="s">
        <v>60</v>
      </c>
      <c r="L220" s="12" t="s">
        <v>137</v>
      </c>
      <c r="M220" s="12" t="s">
        <v>74</v>
      </c>
      <c r="N220" s="12" t="s">
        <v>74</v>
      </c>
      <c r="O220" s="12" t="s">
        <v>74</v>
      </c>
      <c r="P220" s="12" t="s">
        <v>137</v>
      </c>
      <c r="Q220" s="74">
        <v>3</v>
      </c>
      <c r="R220" s="12" t="s">
        <v>74</v>
      </c>
      <c r="S220" s="12" t="s">
        <v>713</v>
      </c>
      <c r="T220" s="12" t="s">
        <v>74</v>
      </c>
      <c r="U220" s="12" t="s">
        <v>243</v>
      </c>
      <c r="V220" s="12" t="s">
        <v>137</v>
      </c>
      <c r="W220" s="12" t="s">
        <v>220</v>
      </c>
      <c r="X220" s="12" t="s">
        <v>74</v>
      </c>
      <c r="Y220" s="12" t="s">
        <v>137</v>
      </c>
      <c r="Z220" s="12" t="s">
        <v>74</v>
      </c>
      <c r="AA220" s="12" t="s">
        <v>244</v>
      </c>
      <c r="AB220" s="12" t="s">
        <v>376</v>
      </c>
      <c r="AC220" s="72" t="s">
        <v>137</v>
      </c>
      <c r="AD220" s="72" t="s">
        <v>23</v>
      </c>
      <c r="AE220" s="12"/>
      <c r="AF220" s="12" t="s">
        <v>385</v>
      </c>
      <c r="AG220" s="12" t="s">
        <v>408</v>
      </c>
      <c r="AH220" s="12" t="s">
        <v>525</v>
      </c>
      <c r="AI220" s="12" t="s">
        <v>74</v>
      </c>
      <c r="AJ220" s="12" t="s">
        <v>74</v>
      </c>
      <c r="AK220" s="12" t="s">
        <v>74</v>
      </c>
      <c r="AL220" s="76" t="s">
        <v>74</v>
      </c>
      <c r="AM220" s="12" t="s">
        <v>74</v>
      </c>
      <c r="AN220" s="73"/>
      <c r="AO220" s="74" t="s">
        <v>993</v>
      </c>
      <c r="AP220" s="12" t="s">
        <v>248</v>
      </c>
      <c r="AQ220" s="12"/>
      <c r="AR220" s="12"/>
      <c r="AS220" s="12"/>
      <c r="AT220" s="78"/>
      <c r="AU220" s="78"/>
      <c r="AV220" s="75"/>
    </row>
    <row r="221" spans="1:48" ht="15.75" customHeight="1">
      <c r="A221" s="71">
        <v>2025314</v>
      </c>
      <c r="B221" s="72">
        <v>40</v>
      </c>
      <c r="C221" s="72"/>
      <c r="D221" s="12" t="s">
        <v>135</v>
      </c>
      <c r="E221" s="72" t="s">
        <v>224</v>
      </c>
      <c r="F221" s="72" t="s">
        <v>140</v>
      </c>
      <c r="G221" s="72" t="s">
        <v>4</v>
      </c>
      <c r="H221" s="72" t="s">
        <v>323</v>
      </c>
      <c r="I221" s="72" t="s">
        <v>324</v>
      </c>
      <c r="J221" s="12" t="s">
        <v>137</v>
      </c>
      <c r="K221" s="12" t="s">
        <v>54</v>
      </c>
      <c r="L221" s="12" t="s">
        <v>137</v>
      </c>
      <c r="M221" s="72" t="s">
        <v>74</v>
      </c>
      <c r="N221" s="72" t="s">
        <v>137</v>
      </c>
      <c r="O221" s="72" t="s">
        <v>137</v>
      </c>
      <c r="P221" s="72" t="s">
        <v>137</v>
      </c>
      <c r="Q221" s="77">
        <v>2</v>
      </c>
      <c r="R221" s="12" t="s">
        <v>137</v>
      </c>
      <c r="S221" s="12" t="s">
        <v>220</v>
      </c>
      <c r="T221" s="12" t="s">
        <v>137</v>
      </c>
      <c r="U221" s="12" t="s">
        <v>220</v>
      </c>
      <c r="V221" s="12" t="s">
        <v>137</v>
      </c>
      <c r="W221" s="12" t="s">
        <v>220</v>
      </c>
      <c r="X221" s="12" t="s">
        <v>74</v>
      </c>
      <c r="Y221" s="12" t="s">
        <v>137</v>
      </c>
      <c r="Z221" s="12" t="s">
        <v>74</v>
      </c>
      <c r="AA221" s="12" t="s">
        <v>244</v>
      </c>
      <c r="AB221" s="12" t="s">
        <v>237</v>
      </c>
      <c r="AC221" s="72" t="s">
        <v>137</v>
      </c>
      <c r="AD221" s="72"/>
      <c r="AE221" s="72"/>
      <c r="AF221" s="72" t="s">
        <v>995</v>
      </c>
      <c r="AG221" s="72" t="s">
        <v>996</v>
      </c>
      <c r="AH221" s="72" t="s">
        <v>997</v>
      </c>
      <c r="AI221" s="12" t="s">
        <v>74</v>
      </c>
      <c r="AJ221" s="72" t="s">
        <v>74</v>
      </c>
      <c r="AK221" s="72" t="s">
        <v>74</v>
      </c>
      <c r="AL221" s="72" t="s">
        <v>74</v>
      </c>
      <c r="AM221" s="12" t="s">
        <v>74</v>
      </c>
      <c r="AN221" s="73"/>
      <c r="AO221" s="82" t="s">
        <v>998</v>
      </c>
      <c r="AP221" s="72" t="s">
        <v>241</v>
      </c>
      <c r="AQ221" s="72"/>
      <c r="AR221" s="72"/>
      <c r="AS221" s="72"/>
      <c r="AT221" s="72"/>
      <c r="AU221" s="72"/>
      <c r="AV221" s="75"/>
    </row>
    <row r="222" spans="1:48" ht="15.75" customHeight="1">
      <c r="A222" s="71">
        <v>2025158</v>
      </c>
      <c r="B222" s="12">
        <v>44</v>
      </c>
      <c r="C222" s="12"/>
      <c r="D222" s="12" t="s">
        <v>135</v>
      </c>
      <c r="E222" s="12" t="s">
        <v>217</v>
      </c>
      <c r="F222" s="12" t="s">
        <v>110</v>
      </c>
      <c r="G222" s="12" t="s">
        <v>4</v>
      </c>
      <c r="H222" s="12" t="s">
        <v>372</v>
      </c>
      <c r="I222" s="12" t="s">
        <v>236</v>
      </c>
      <c r="J222" s="12" t="s">
        <v>227</v>
      </c>
      <c r="K222" s="12" t="s">
        <v>62</v>
      </c>
      <c r="L222" s="12" t="s">
        <v>137</v>
      </c>
      <c r="M222" s="12" t="s">
        <v>74</v>
      </c>
      <c r="N222" s="12" t="s">
        <v>74</v>
      </c>
      <c r="O222" s="12" t="s">
        <v>74</v>
      </c>
      <c r="P222" s="12" t="s">
        <v>137</v>
      </c>
      <c r="Q222" s="74">
        <v>5</v>
      </c>
      <c r="R222" s="12" t="s">
        <v>137</v>
      </c>
      <c r="S222" s="12" t="str">
        <f>IF(R222="YES",YES,"Not Working")</f>
        <v>Not Working</v>
      </c>
      <c r="T222" s="12" t="s">
        <v>74</v>
      </c>
      <c r="U222" s="12" t="s">
        <v>256</v>
      </c>
      <c r="V222" s="12" t="s">
        <v>137</v>
      </c>
      <c r="W222" s="12" t="s">
        <v>220</v>
      </c>
      <c r="X222" s="12" t="s">
        <v>74</v>
      </c>
      <c r="Y222" s="12" t="s">
        <v>74</v>
      </c>
      <c r="Z222" s="12" t="s">
        <v>137</v>
      </c>
      <c r="AA222" s="12" t="s">
        <v>221</v>
      </c>
      <c r="AB222" s="12" t="s">
        <v>237</v>
      </c>
      <c r="AC222" s="72" t="s">
        <v>137</v>
      </c>
      <c r="AD222" s="12"/>
      <c r="AE222" s="1"/>
      <c r="AF222" s="12" t="s">
        <v>336</v>
      </c>
      <c r="AG222" s="12" t="s">
        <v>296</v>
      </c>
      <c r="AH222" s="12" t="s">
        <v>459</v>
      </c>
      <c r="AI222" s="12" t="s">
        <v>74</v>
      </c>
      <c r="AJ222" s="12" t="s">
        <v>74</v>
      </c>
      <c r="AK222" s="12" t="s">
        <v>74</v>
      </c>
      <c r="AL222" s="12" t="s">
        <v>74</v>
      </c>
      <c r="AM222" s="73" t="s">
        <v>136</v>
      </c>
      <c r="AN222" s="73"/>
      <c r="AO222" s="75"/>
      <c r="AP222" s="12"/>
      <c r="AQ222" s="12"/>
      <c r="AR222" s="12"/>
      <c r="AS222" s="12"/>
      <c r="AT222" s="76"/>
      <c r="AU222" s="76"/>
      <c r="AV222" s="75"/>
    </row>
    <row r="223" spans="1:48" ht="15.75" customHeight="1">
      <c r="A223" s="71">
        <v>2025135</v>
      </c>
      <c r="B223" s="12">
        <v>37</v>
      </c>
      <c r="C223" s="12"/>
      <c r="D223" s="12" t="s">
        <v>135</v>
      </c>
      <c r="E223" s="12" t="s">
        <v>217</v>
      </c>
      <c r="F223" s="12" t="s">
        <v>110</v>
      </c>
      <c r="G223" s="12" t="s">
        <v>4</v>
      </c>
      <c r="H223" s="12" t="s">
        <v>264</v>
      </c>
      <c r="I223" s="12" t="s">
        <v>236</v>
      </c>
      <c r="J223" s="12" t="s">
        <v>227</v>
      </c>
      <c r="K223" s="12" t="s">
        <v>62</v>
      </c>
      <c r="L223" s="12" t="s">
        <v>137</v>
      </c>
      <c r="M223" s="12" t="s">
        <v>74</v>
      </c>
      <c r="N223" s="12" t="s">
        <v>137</v>
      </c>
      <c r="O223" s="12" t="s">
        <v>74</v>
      </c>
      <c r="P223" s="12" t="s">
        <v>137</v>
      </c>
      <c r="Q223" s="78">
        <v>8</v>
      </c>
      <c r="R223" s="12" t="s">
        <v>74</v>
      </c>
      <c r="S223" s="12" t="s">
        <v>1001</v>
      </c>
      <c r="T223" s="12" t="s">
        <v>137</v>
      </c>
      <c r="U223" s="12" t="s">
        <v>220</v>
      </c>
      <c r="V223" s="12" t="s">
        <v>137</v>
      </c>
      <c r="W223" s="12" t="s">
        <v>220</v>
      </c>
      <c r="X223" s="12" t="s">
        <v>74</v>
      </c>
      <c r="Y223" s="12" t="s">
        <v>137</v>
      </c>
      <c r="Z223" s="12" t="s">
        <v>137</v>
      </c>
      <c r="AA223" s="12" t="s">
        <v>221</v>
      </c>
      <c r="AB223" s="12" t="s">
        <v>237</v>
      </c>
      <c r="AC223" s="72" t="s">
        <v>137</v>
      </c>
      <c r="AD223" s="72"/>
      <c r="AE223" s="12"/>
      <c r="AF223" s="12" t="s">
        <v>550</v>
      </c>
      <c r="AG223" s="12" t="s">
        <v>276</v>
      </c>
      <c r="AH223" s="12" t="s">
        <v>269</v>
      </c>
      <c r="AI223" s="12" t="s">
        <v>74</v>
      </c>
      <c r="AJ223" s="12" t="s">
        <v>74</v>
      </c>
      <c r="AK223" s="12" t="s">
        <v>74</v>
      </c>
      <c r="AL223" s="12" t="s">
        <v>74</v>
      </c>
      <c r="AM223" s="73" t="s">
        <v>136</v>
      </c>
      <c r="AN223" s="73"/>
      <c r="AO223" s="82" t="s">
        <v>1002</v>
      </c>
      <c r="AP223" s="12" t="s">
        <v>248</v>
      </c>
      <c r="AQ223" s="12"/>
      <c r="AR223" s="12"/>
      <c r="AS223" s="12"/>
      <c r="AT223" s="76"/>
      <c r="AU223" s="76"/>
      <c r="AV223" s="75"/>
    </row>
    <row r="224" spans="1:48" ht="15.75" customHeight="1">
      <c r="A224" s="71">
        <v>2025273</v>
      </c>
      <c r="B224" s="72">
        <v>48</v>
      </c>
      <c r="C224" s="72"/>
      <c r="D224" s="12" t="s">
        <v>135</v>
      </c>
      <c r="E224" s="73" t="s">
        <v>217</v>
      </c>
      <c r="F224" s="73" t="s">
        <v>90</v>
      </c>
      <c r="G224" s="73" t="s">
        <v>4</v>
      </c>
      <c r="H224" s="73" t="s">
        <v>517</v>
      </c>
      <c r="I224" s="73" t="s">
        <v>333</v>
      </c>
      <c r="J224" s="12" t="s">
        <v>137</v>
      </c>
      <c r="K224" s="12" t="s">
        <v>54</v>
      </c>
      <c r="L224" s="12" t="s">
        <v>137</v>
      </c>
      <c r="M224" s="73" t="s">
        <v>74</v>
      </c>
      <c r="N224" s="73" t="s">
        <v>74</v>
      </c>
      <c r="O224" s="73" t="s">
        <v>74</v>
      </c>
      <c r="P224" s="73" t="s">
        <v>137</v>
      </c>
      <c r="Q224" s="80">
        <v>3</v>
      </c>
      <c r="R224" s="12" t="s">
        <v>74</v>
      </c>
      <c r="S224" s="73" t="s">
        <v>1004</v>
      </c>
      <c r="T224" s="12" t="s">
        <v>137</v>
      </c>
      <c r="U224" s="12" t="s">
        <v>220</v>
      </c>
      <c r="V224" s="12" t="s">
        <v>74</v>
      </c>
      <c r="W224" s="73" t="s">
        <v>1004</v>
      </c>
      <c r="X224" s="12" t="s">
        <v>74</v>
      </c>
      <c r="Y224" s="12" t="s">
        <v>137</v>
      </c>
      <c r="Z224" s="12" t="s">
        <v>74</v>
      </c>
      <c r="AA224" s="12" t="s">
        <v>244</v>
      </c>
      <c r="AB224" s="73" t="s">
        <v>237</v>
      </c>
      <c r="AC224" s="72" t="s">
        <v>137</v>
      </c>
      <c r="AD224" s="73"/>
      <c r="AE224" s="73"/>
      <c r="AF224" s="73" t="s">
        <v>425</v>
      </c>
      <c r="AG224" s="73" t="s">
        <v>233</v>
      </c>
      <c r="AH224" s="73" t="s">
        <v>1005</v>
      </c>
      <c r="AI224" s="73" t="s">
        <v>74</v>
      </c>
      <c r="AJ224" s="73" t="s">
        <v>74</v>
      </c>
      <c r="AK224" s="72" t="s">
        <v>74</v>
      </c>
      <c r="AL224" s="72"/>
      <c r="AM224" s="73" t="s">
        <v>136</v>
      </c>
      <c r="AN224" s="73"/>
      <c r="AO224" s="73"/>
      <c r="AP224" s="73"/>
      <c r="AQ224" s="73"/>
      <c r="AR224" s="73"/>
      <c r="AS224" s="73"/>
      <c r="AT224" s="73"/>
      <c r="AU224" s="73"/>
      <c r="AV224" s="81"/>
    </row>
    <row r="225" spans="1:48" ht="15.75" customHeight="1">
      <c r="A225" s="71">
        <v>2025098</v>
      </c>
      <c r="B225" s="12">
        <v>35</v>
      </c>
      <c r="C225" s="92"/>
      <c r="D225" s="12" t="s">
        <v>135</v>
      </c>
      <c r="E225" s="12" t="s">
        <v>217</v>
      </c>
      <c r="F225" s="74" t="s">
        <v>97</v>
      </c>
      <c r="G225" s="12" t="s">
        <v>4</v>
      </c>
      <c r="H225" s="12" t="s">
        <v>321</v>
      </c>
      <c r="I225" s="12" t="s">
        <v>236</v>
      </c>
      <c r="J225" s="12" t="s">
        <v>137</v>
      </c>
      <c r="K225" s="12" t="s">
        <v>56</v>
      </c>
      <c r="L225" s="12" t="s">
        <v>137</v>
      </c>
      <c r="M225" s="76" t="s">
        <v>74</v>
      </c>
      <c r="N225" s="12" t="s">
        <v>74</v>
      </c>
      <c r="O225" s="12" t="s">
        <v>74</v>
      </c>
      <c r="P225" s="12" t="s">
        <v>74</v>
      </c>
      <c r="Q225" s="74">
        <v>5</v>
      </c>
      <c r="R225" s="12" t="s">
        <v>74</v>
      </c>
      <c r="S225" s="12" t="s">
        <v>389</v>
      </c>
      <c r="T225" s="12" t="s">
        <v>74</v>
      </c>
      <c r="U225" s="12" t="s">
        <v>1007</v>
      </c>
      <c r="V225" s="12" t="s">
        <v>137</v>
      </c>
      <c r="W225" s="12" t="s">
        <v>220</v>
      </c>
      <c r="X225" s="12" t="s">
        <v>74</v>
      </c>
      <c r="Y225" s="12" t="s">
        <v>74</v>
      </c>
      <c r="Z225" s="12" t="s">
        <v>137</v>
      </c>
      <c r="AA225" s="12" t="s">
        <v>221</v>
      </c>
      <c r="AB225" s="12" t="s">
        <v>237</v>
      </c>
      <c r="AC225" s="72" t="s">
        <v>137</v>
      </c>
      <c r="AD225" s="12"/>
      <c r="AE225" s="12"/>
      <c r="AF225" s="12" t="s">
        <v>567</v>
      </c>
      <c r="AG225" s="12" t="s">
        <v>1008</v>
      </c>
      <c r="AH225" s="12"/>
      <c r="AI225" s="12" t="s">
        <v>74</v>
      </c>
      <c r="AJ225" s="12" t="s">
        <v>74</v>
      </c>
      <c r="AK225" s="12" t="s">
        <v>74</v>
      </c>
      <c r="AL225" s="12" t="s">
        <v>74</v>
      </c>
      <c r="AM225" s="73" t="s">
        <v>136</v>
      </c>
      <c r="AN225" s="73"/>
      <c r="AO225" s="82"/>
      <c r="AP225" s="12"/>
      <c r="AQ225" s="12"/>
      <c r="AR225" s="12"/>
      <c r="AS225" s="12"/>
      <c r="AT225" s="76"/>
      <c r="AU225" s="76"/>
      <c r="AV225" s="75"/>
    </row>
    <row r="226" spans="1:48" ht="15.75" customHeight="1">
      <c r="A226" s="71">
        <v>2025067</v>
      </c>
      <c r="B226" s="12">
        <v>47</v>
      </c>
      <c r="C226" s="12"/>
      <c r="D226" s="12" t="s">
        <v>135</v>
      </c>
      <c r="E226" s="12" t="s">
        <v>217</v>
      </c>
      <c r="F226" s="74" t="s">
        <v>81</v>
      </c>
      <c r="G226" s="12" t="s">
        <v>4</v>
      </c>
      <c r="H226" s="12" t="s">
        <v>225</v>
      </c>
      <c r="I226" s="76" t="s">
        <v>236</v>
      </c>
      <c r="J226" s="12" t="s">
        <v>74</v>
      </c>
      <c r="K226" s="12" t="s">
        <v>60</v>
      </c>
      <c r="L226" s="12" t="s">
        <v>74</v>
      </c>
      <c r="M226" s="12" t="s">
        <v>74</v>
      </c>
      <c r="N226" s="12" t="s">
        <v>74</v>
      </c>
      <c r="O226" s="12" t="s">
        <v>74</v>
      </c>
      <c r="P226" s="12" t="s">
        <v>137</v>
      </c>
      <c r="Q226" s="74">
        <v>8</v>
      </c>
      <c r="R226" s="12" t="s">
        <v>74</v>
      </c>
      <c r="S226" s="12" t="s">
        <v>1010</v>
      </c>
      <c r="T226" s="12" t="s">
        <v>74</v>
      </c>
      <c r="U226" s="12" t="s">
        <v>243</v>
      </c>
      <c r="V226" s="12" t="s">
        <v>137</v>
      </c>
      <c r="W226" s="12" t="s">
        <v>220</v>
      </c>
      <c r="X226" s="12" t="s">
        <v>74</v>
      </c>
      <c r="Y226" s="12" t="s">
        <v>74</v>
      </c>
      <c r="Z226" s="12" t="s">
        <v>74</v>
      </c>
      <c r="AA226" s="12" t="s">
        <v>244</v>
      </c>
      <c r="AB226" s="12" t="s">
        <v>237</v>
      </c>
      <c r="AC226" s="72" t="s">
        <v>137</v>
      </c>
      <c r="AD226" s="12"/>
      <c r="AE226" s="12"/>
      <c r="AF226" s="12" t="s">
        <v>233</v>
      </c>
      <c r="AG226" s="12" t="s">
        <v>551</v>
      </c>
      <c r="AH226" s="12" t="s">
        <v>1011</v>
      </c>
      <c r="AI226" s="12" t="s">
        <v>74</v>
      </c>
      <c r="AJ226" s="12" t="s">
        <v>74</v>
      </c>
      <c r="AK226" s="12" t="s">
        <v>74</v>
      </c>
      <c r="AL226" s="12" t="s">
        <v>74</v>
      </c>
      <c r="AM226" s="12" t="s">
        <v>74</v>
      </c>
      <c r="AN226" s="73"/>
      <c r="AO226" s="1" t="s">
        <v>289</v>
      </c>
      <c r="AP226" s="12" t="s">
        <v>290</v>
      </c>
      <c r="AQ226" s="12"/>
      <c r="AR226" s="12"/>
      <c r="AS226" s="12"/>
      <c r="AT226" s="12"/>
      <c r="AU226" s="12"/>
      <c r="AV226" s="75"/>
    </row>
    <row r="227" spans="1:48" ht="15.75" customHeight="1">
      <c r="A227" s="71">
        <v>2025155</v>
      </c>
      <c r="B227" s="12">
        <v>45</v>
      </c>
      <c r="C227" s="12"/>
      <c r="D227" s="12" t="s">
        <v>135</v>
      </c>
      <c r="E227" s="12" t="s">
        <v>217</v>
      </c>
      <c r="F227" s="12" t="s">
        <v>110</v>
      </c>
      <c r="G227" s="12" t="s">
        <v>4</v>
      </c>
      <c r="H227" s="12" t="s">
        <v>372</v>
      </c>
      <c r="I227" s="12" t="s">
        <v>236</v>
      </c>
      <c r="J227" s="12" t="s">
        <v>137</v>
      </c>
      <c r="K227" s="12" t="s">
        <v>62</v>
      </c>
      <c r="L227" s="12" t="s">
        <v>137</v>
      </c>
      <c r="M227" s="12" t="s">
        <v>74</v>
      </c>
      <c r="N227" s="12" t="s">
        <v>74</v>
      </c>
      <c r="O227" s="12" t="s">
        <v>74</v>
      </c>
      <c r="P227" s="12" t="s">
        <v>74</v>
      </c>
      <c r="Q227" s="74">
        <v>7</v>
      </c>
      <c r="R227" s="12" t="s">
        <v>137</v>
      </c>
      <c r="S227" s="12" t="str">
        <f>IF(R227="YES",YES,"Not Working")</f>
        <v>Not Working</v>
      </c>
      <c r="T227" s="12" t="s">
        <v>74</v>
      </c>
      <c r="U227" s="12" t="s">
        <v>229</v>
      </c>
      <c r="V227" s="12" t="s">
        <v>137</v>
      </c>
      <c r="W227" s="12" t="s">
        <v>220</v>
      </c>
      <c r="X227" s="12" t="s">
        <v>74</v>
      </c>
      <c r="Y227" s="12" t="s">
        <v>74</v>
      </c>
      <c r="Z227" s="12" t="s">
        <v>137</v>
      </c>
      <c r="AA227" s="12" t="s">
        <v>221</v>
      </c>
      <c r="AB227" s="12" t="s">
        <v>237</v>
      </c>
      <c r="AC227" s="12" t="s">
        <v>137</v>
      </c>
      <c r="AD227" s="12"/>
      <c r="AE227" s="12"/>
      <c r="AF227" s="12" t="s">
        <v>518</v>
      </c>
      <c r="AG227" s="12" t="s">
        <v>474</v>
      </c>
      <c r="AH227" s="12" t="s">
        <v>551</v>
      </c>
      <c r="AI227" s="12" t="s">
        <v>74</v>
      </c>
      <c r="AJ227" s="12" t="s">
        <v>74</v>
      </c>
      <c r="AK227" s="12" t="s">
        <v>137</v>
      </c>
      <c r="AL227" s="12" t="s">
        <v>137</v>
      </c>
      <c r="AM227" s="12" t="s">
        <v>137</v>
      </c>
      <c r="AN227" s="76" t="s">
        <v>390</v>
      </c>
      <c r="AO227" s="82"/>
      <c r="AP227" s="12"/>
      <c r="AQ227" s="12"/>
      <c r="AR227" s="12"/>
      <c r="AS227" s="12"/>
      <c r="AT227" s="76"/>
      <c r="AU227" s="76"/>
      <c r="AV227" s="75"/>
    </row>
    <row r="228" spans="1:48" ht="15.75" customHeight="1">
      <c r="A228" s="71">
        <v>2025046</v>
      </c>
      <c r="B228" s="12">
        <v>41</v>
      </c>
      <c r="C228" s="12"/>
      <c r="D228" s="12" t="s">
        <v>135</v>
      </c>
      <c r="E228" s="12" t="s">
        <v>217</v>
      </c>
      <c r="F228" s="74" t="s">
        <v>97</v>
      </c>
      <c r="G228" s="12" t="s">
        <v>4</v>
      </c>
      <c r="H228" s="12" t="s">
        <v>321</v>
      </c>
      <c r="I228" s="76" t="s">
        <v>236</v>
      </c>
      <c r="J228" s="12" t="s">
        <v>137</v>
      </c>
      <c r="K228" s="12" t="s">
        <v>56</v>
      </c>
      <c r="L228" s="12" t="s">
        <v>137</v>
      </c>
      <c r="M228" s="76" t="s">
        <v>137</v>
      </c>
      <c r="N228" s="12" t="s">
        <v>74</v>
      </c>
      <c r="O228" s="12" t="s">
        <v>137</v>
      </c>
      <c r="P228" s="12" t="s">
        <v>137</v>
      </c>
      <c r="Q228" s="74">
        <v>3</v>
      </c>
      <c r="R228" s="12" t="s">
        <v>137</v>
      </c>
      <c r="S228" s="12" t="s">
        <v>220</v>
      </c>
      <c r="T228" s="12" t="s">
        <v>137</v>
      </c>
      <c r="U228" s="12" t="s">
        <v>220</v>
      </c>
      <c r="V228" s="12" t="s">
        <v>137</v>
      </c>
      <c r="W228" s="12" t="s">
        <v>220</v>
      </c>
      <c r="X228" s="12" t="s">
        <v>137</v>
      </c>
      <c r="Y228" s="12" t="s">
        <v>137</v>
      </c>
      <c r="Z228" s="12" t="s">
        <v>137</v>
      </c>
      <c r="AA228" s="12" t="s">
        <v>221</v>
      </c>
      <c r="AB228" s="12" t="s">
        <v>237</v>
      </c>
      <c r="AC228" s="72" t="s">
        <v>137</v>
      </c>
      <c r="AD228" s="72"/>
      <c r="AE228" s="12"/>
      <c r="AF228" s="12" t="s">
        <v>385</v>
      </c>
      <c r="AG228" s="12" t="s">
        <v>269</v>
      </c>
      <c r="AH228" s="12" t="s">
        <v>1014</v>
      </c>
      <c r="AI228" s="12" t="s">
        <v>74</v>
      </c>
      <c r="AJ228" s="12" t="s">
        <v>74</v>
      </c>
      <c r="AK228" s="12" t="s">
        <v>74</v>
      </c>
      <c r="AL228" s="76" t="s">
        <v>74</v>
      </c>
      <c r="AM228" s="73" t="s">
        <v>136</v>
      </c>
      <c r="AN228" s="73"/>
      <c r="AO228" s="1"/>
      <c r="AP228" s="12"/>
      <c r="AQ228" s="76"/>
      <c r="AR228" s="12"/>
      <c r="AS228" s="12"/>
      <c r="AT228" s="76"/>
      <c r="AU228" s="76"/>
      <c r="AV228" s="75"/>
    </row>
    <row r="229" spans="1:48" ht="15.75" customHeight="1">
      <c r="A229" s="71">
        <v>2025037</v>
      </c>
      <c r="B229" s="72">
        <v>37</v>
      </c>
      <c r="C229" s="72"/>
      <c r="D229" s="12" t="s">
        <v>135</v>
      </c>
      <c r="E229" s="72" t="s">
        <v>224</v>
      </c>
      <c r="F229" s="77" t="s">
        <v>115</v>
      </c>
      <c r="G229" s="72" t="s">
        <v>4</v>
      </c>
      <c r="H229" s="72" t="s">
        <v>225</v>
      </c>
      <c r="I229" s="72" t="s">
        <v>236</v>
      </c>
      <c r="J229" s="12" t="s">
        <v>74</v>
      </c>
      <c r="K229" s="12" t="s">
        <v>60</v>
      </c>
      <c r="L229" s="12" t="s">
        <v>137</v>
      </c>
      <c r="M229" s="72" t="s">
        <v>74</v>
      </c>
      <c r="N229" s="72" t="s">
        <v>137</v>
      </c>
      <c r="O229" s="72" t="s">
        <v>74</v>
      </c>
      <c r="P229" s="72" t="s">
        <v>137</v>
      </c>
      <c r="Q229" s="77">
        <v>2</v>
      </c>
      <c r="R229" s="12" t="s">
        <v>137</v>
      </c>
      <c r="S229" s="12" t="s">
        <v>220</v>
      </c>
      <c r="T229" s="12" t="s">
        <v>137</v>
      </c>
      <c r="U229" s="12" t="s">
        <v>220</v>
      </c>
      <c r="V229" s="12" t="s">
        <v>137</v>
      </c>
      <c r="W229" s="12" t="s">
        <v>220</v>
      </c>
      <c r="X229" s="12" t="s">
        <v>74</v>
      </c>
      <c r="Y229" s="12" t="s">
        <v>137</v>
      </c>
      <c r="Z229" s="12" t="s">
        <v>74</v>
      </c>
      <c r="AA229" s="12" t="s">
        <v>244</v>
      </c>
      <c r="AB229" s="72" t="s">
        <v>376</v>
      </c>
      <c r="AC229" s="72" t="s">
        <v>137</v>
      </c>
      <c r="AD229" s="72"/>
      <c r="AE229" s="72"/>
      <c r="AF229" s="72" t="s">
        <v>296</v>
      </c>
      <c r="AG229" s="72" t="s">
        <v>551</v>
      </c>
      <c r="AH229" s="72" t="s">
        <v>908</v>
      </c>
      <c r="AI229" s="72" t="s">
        <v>74</v>
      </c>
      <c r="AJ229" s="72" t="s">
        <v>74</v>
      </c>
      <c r="AK229" s="73" t="s">
        <v>74</v>
      </c>
      <c r="AL229" s="73" t="s">
        <v>74</v>
      </c>
      <c r="AM229" s="73" t="s">
        <v>136</v>
      </c>
      <c r="AN229" s="73"/>
      <c r="AO229" s="107" t="s">
        <v>984</v>
      </c>
      <c r="AP229" s="72" t="s">
        <v>248</v>
      </c>
      <c r="AQ229" s="72"/>
      <c r="AR229" s="72"/>
      <c r="AS229" s="72"/>
      <c r="AT229" s="73"/>
      <c r="AU229" s="73"/>
      <c r="AV229" s="75"/>
    </row>
    <row r="230" spans="1:48" ht="15.75" customHeight="1">
      <c r="A230" s="71">
        <v>2025071</v>
      </c>
      <c r="B230" s="12">
        <v>39</v>
      </c>
      <c r="C230" s="12"/>
      <c r="D230" s="12" t="s">
        <v>135</v>
      </c>
      <c r="E230" s="12" t="s">
        <v>224</v>
      </c>
      <c r="F230" s="12" t="s">
        <v>87</v>
      </c>
      <c r="G230" s="12" t="s">
        <v>4</v>
      </c>
      <c r="H230" s="12" t="s">
        <v>349</v>
      </c>
      <c r="I230" s="12" t="s">
        <v>226</v>
      </c>
      <c r="J230" s="12" t="s">
        <v>227</v>
      </c>
      <c r="K230" s="12" t="s">
        <v>52</v>
      </c>
      <c r="L230" s="12" t="s">
        <v>137</v>
      </c>
      <c r="M230" s="12" t="s">
        <v>74</v>
      </c>
      <c r="N230" s="12" t="s">
        <v>137</v>
      </c>
      <c r="O230" s="12" t="s">
        <v>74</v>
      </c>
      <c r="P230" s="12" t="s">
        <v>137</v>
      </c>
      <c r="Q230" s="74">
        <v>8</v>
      </c>
      <c r="R230" s="12" t="s">
        <v>137</v>
      </c>
      <c r="S230" s="12" t="s">
        <v>220</v>
      </c>
      <c r="T230" s="12" t="s">
        <v>137</v>
      </c>
      <c r="U230" s="12" t="s">
        <v>220</v>
      </c>
      <c r="V230" s="12" t="s">
        <v>137</v>
      </c>
      <c r="W230" s="12" t="s">
        <v>220</v>
      </c>
      <c r="X230" s="12" t="s">
        <v>74</v>
      </c>
      <c r="Y230" s="12" t="s">
        <v>137</v>
      </c>
      <c r="Z230" s="12" t="s">
        <v>74</v>
      </c>
      <c r="AA230" s="12" t="s">
        <v>244</v>
      </c>
      <c r="AB230" s="12" t="s">
        <v>237</v>
      </c>
      <c r="AC230" s="72" t="s">
        <v>137</v>
      </c>
      <c r="AD230" s="12"/>
      <c r="AE230" s="12"/>
      <c r="AF230" s="12" t="s">
        <v>1017</v>
      </c>
      <c r="AG230" s="12" t="s">
        <v>352</v>
      </c>
      <c r="AH230" s="12"/>
      <c r="AI230" s="12" t="s">
        <v>74</v>
      </c>
      <c r="AJ230" s="12" t="s">
        <v>74</v>
      </c>
      <c r="AK230" s="12" t="s">
        <v>74</v>
      </c>
      <c r="AL230" s="12" t="s">
        <v>74</v>
      </c>
      <c r="AM230" s="73" t="s">
        <v>136</v>
      </c>
      <c r="AN230" s="73"/>
      <c r="AO230" s="1"/>
      <c r="AP230" s="12"/>
      <c r="AQ230" s="12"/>
      <c r="AR230" s="12"/>
      <c r="AS230" s="12"/>
      <c r="AT230" s="76"/>
      <c r="AU230" s="76"/>
      <c r="AV230" s="75"/>
    </row>
    <row r="231" spans="1:48" ht="15.75" customHeight="1">
      <c r="A231" s="71">
        <v>2025202</v>
      </c>
      <c r="B231" s="12">
        <v>35</v>
      </c>
      <c r="C231" s="12"/>
      <c r="D231" s="12" t="s">
        <v>135</v>
      </c>
      <c r="E231" s="12" t="s">
        <v>217</v>
      </c>
      <c r="F231" s="12" t="s">
        <v>110</v>
      </c>
      <c r="G231" s="12" t="s">
        <v>4</v>
      </c>
      <c r="H231" s="12" t="s">
        <v>359</v>
      </c>
      <c r="I231" s="12" t="s">
        <v>236</v>
      </c>
      <c r="J231" s="12" t="s">
        <v>227</v>
      </c>
      <c r="K231" s="12" t="s">
        <v>62</v>
      </c>
      <c r="L231" s="12" t="s">
        <v>137</v>
      </c>
      <c r="M231" s="12" t="s">
        <v>74</v>
      </c>
      <c r="N231" s="12" t="s">
        <v>74</v>
      </c>
      <c r="O231" s="12" t="s">
        <v>74</v>
      </c>
      <c r="P231" s="12" t="s">
        <v>74</v>
      </c>
      <c r="Q231" s="74">
        <v>4</v>
      </c>
      <c r="R231" s="12" t="s">
        <v>137</v>
      </c>
      <c r="S231" s="12" t="s">
        <v>220</v>
      </c>
      <c r="T231" s="12" t="s">
        <v>137</v>
      </c>
      <c r="U231" s="12" t="s">
        <v>220</v>
      </c>
      <c r="V231" s="12" t="s">
        <v>137</v>
      </c>
      <c r="W231" s="12" t="s">
        <v>220</v>
      </c>
      <c r="X231" s="12" t="s">
        <v>137</v>
      </c>
      <c r="Y231" s="12" t="s">
        <v>137</v>
      </c>
      <c r="Z231" s="12" t="s">
        <v>137</v>
      </c>
      <c r="AA231" s="12" t="s">
        <v>221</v>
      </c>
      <c r="AB231" s="12" t="s">
        <v>237</v>
      </c>
      <c r="AC231" s="72" t="s">
        <v>137</v>
      </c>
      <c r="AD231" s="72"/>
      <c r="AE231" s="12"/>
      <c r="AF231" s="12" t="s">
        <v>567</v>
      </c>
      <c r="AG231" s="12" t="s">
        <v>310</v>
      </c>
      <c r="AH231" s="12" t="s">
        <v>624</v>
      </c>
      <c r="AI231" s="12" t="s">
        <v>74</v>
      </c>
      <c r="AJ231" s="12" t="s">
        <v>74</v>
      </c>
      <c r="AK231" s="12" t="s">
        <v>74</v>
      </c>
      <c r="AL231" s="12" t="s">
        <v>74</v>
      </c>
      <c r="AM231" s="12" t="s">
        <v>74</v>
      </c>
      <c r="AN231" s="73"/>
      <c r="AO231" s="82" t="s">
        <v>1019</v>
      </c>
      <c r="AP231" s="12" t="s">
        <v>248</v>
      </c>
      <c r="AQ231" s="12"/>
      <c r="AR231" s="12"/>
      <c r="AS231" s="12"/>
      <c r="AT231" s="76"/>
      <c r="AU231" s="76"/>
      <c r="AV231" s="75"/>
    </row>
    <row r="232" spans="1:48" ht="15.75" customHeight="1">
      <c r="A232" s="71">
        <v>2025151</v>
      </c>
      <c r="B232" s="12">
        <v>36</v>
      </c>
      <c r="C232" s="12"/>
      <c r="D232" s="12" t="s">
        <v>135</v>
      </c>
      <c r="E232" s="12" t="s">
        <v>217</v>
      </c>
      <c r="F232" s="12" t="s">
        <v>110</v>
      </c>
      <c r="G232" s="12" t="s">
        <v>4</v>
      </c>
      <c r="H232" s="12" t="s">
        <v>225</v>
      </c>
      <c r="I232" s="12" t="s">
        <v>236</v>
      </c>
      <c r="J232" s="12" t="s">
        <v>227</v>
      </c>
      <c r="K232" s="12" t="s">
        <v>62</v>
      </c>
      <c r="L232" s="12" t="s">
        <v>137</v>
      </c>
      <c r="M232" s="12" t="s">
        <v>74</v>
      </c>
      <c r="N232" s="12" t="s">
        <v>137</v>
      </c>
      <c r="O232" s="12" t="s">
        <v>74</v>
      </c>
      <c r="P232" s="12" t="s">
        <v>137</v>
      </c>
      <c r="Q232" s="78">
        <v>2</v>
      </c>
      <c r="R232" s="12" t="s">
        <v>137</v>
      </c>
      <c r="S232" s="12" t="s">
        <v>220</v>
      </c>
      <c r="T232" s="12" t="s">
        <v>137</v>
      </c>
      <c r="U232" s="12" t="s">
        <v>220</v>
      </c>
      <c r="V232" s="12" t="s">
        <v>137</v>
      </c>
      <c r="W232" s="12" t="s">
        <v>220</v>
      </c>
      <c r="X232" s="12" t="s">
        <v>74</v>
      </c>
      <c r="Y232" s="12" t="s">
        <v>137</v>
      </c>
      <c r="Z232" s="12" t="s">
        <v>74</v>
      </c>
      <c r="AA232" s="12" t="s">
        <v>244</v>
      </c>
      <c r="AB232" s="12" t="s">
        <v>237</v>
      </c>
      <c r="AC232" s="72" t="s">
        <v>137</v>
      </c>
      <c r="AD232" s="12"/>
      <c r="AE232" s="12"/>
      <c r="AF232" s="12" t="s">
        <v>1021</v>
      </c>
      <c r="AG232" s="12" t="s">
        <v>439</v>
      </c>
      <c r="AH232" s="12" t="s">
        <v>231</v>
      </c>
      <c r="AI232" s="12" t="s">
        <v>74</v>
      </c>
      <c r="AJ232" s="12" t="s">
        <v>74</v>
      </c>
      <c r="AK232" s="12" t="s">
        <v>74</v>
      </c>
      <c r="AL232" s="12" t="s">
        <v>74</v>
      </c>
      <c r="AM232" s="73" t="s">
        <v>136</v>
      </c>
      <c r="AN232" s="73"/>
      <c r="AO232" s="82" t="s">
        <v>1022</v>
      </c>
      <c r="AP232" s="12" t="s">
        <v>248</v>
      </c>
      <c r="AQ232" s="12"/>
      <c r="AR232" s="12"/>
      <c r="AS232" s="12"/>
      <c r="AT232" s="76"/>
      <c r="AU232" s="76"/>
      <c r="AV232" s="75"/>
    </row>
    <row r="233" spans="1:48" ht="15.75" customHeight="1">
      <c r="A233" s="71">
        <v>2025009</v>
      </c>
      <c r="B233" s="12">
        <v>36</v>
      </c>
      <c r="C233" s="12"/>
      <c r="D233" s="12" t="s">
        <v>135</v>
      </c>
      <c r="E233" s="12" t="s">
        <v>217</v>
      </c>
      <c r="F233" s="12" t="s">
        <v>95</v>
      </c>
      <c r="G233" s="12" t="s">
        <v>4</v>
      </c>
      <c r="H233" s="12" t="s">
        <v>225</v>
      </c>
      <c r="I233" s="12" t="s">
        <v>236</v>
      </c>
      <c r="J233" s="12" t="s">
        <v>74</v>
      </c>
      <c r="K233" s="12" t="s">
        <v>56</v>
      </c>
      <c r="L233" s="12" t="s">
        <v>137</v>
      </c>
      <c r="M233" s="12" t="s">
        <v>74</v>
      </c>
      <c r="N233" s="12" t="s">
        <v>74</v>
      </c>
      <c r="O233" s="12" t="s">
        <v>74</v>
      </c>
      <c r="P233" s="12" t="s">
        <v>137</v>
      </c>
      <c r="Q233" s="74">
        <v>2</v>
      </c>
      <c r="R233" s="12" t="s">
        <v>74</v>
      </c>
      <c r="S233" s="12" t="s">
        <v>1024</v>
      </c>
      <c r="T233" s="12" t="s">
        <v>137</v>
      </c>
      <c r="U233" s="12" t="s">
        <v>220</v>
      </c>
      <c r="V233" s="12" t="s">
        <v>137</v>
      </c>
      <c r="W233" s="12" t="s">
        <v>220</v>
      </c>
      <c r="X233" s="12" t="s">
        <v>74</v>
      </c>
      <c r="Y233" s="12" t="s">
        <v>137</v>
      </c>
      <c r="Z233" s="12" t="s">
        <v>74</v>
      </c>
      <c r="AA233" s="12" t="s">
        <v>244</v>
      </c>
      <c r="AB233" s="12" t="s">
        <v>237</v>
      </c>
      <c r="AC233" s="72" t="s">
        <v>137</v>
      </c>
      <c r="AD233" s="72"/>
      <c r="AE233" s="12"/>
      <c r="AF233" s="12" t="s">
        <v>1025</v>
      </c>
      <c r="AG233" s="12" t="s">
        <v>296</v>
      </c>
      <c r="AH233" s="12" t="s">
        <v>336</v>
      </c>
      <c r="AI233" s="12" t="s">
        <v>74</v>
      </c>
      <c r="AJ233" s="12" t="s">
        <v>74</v>
      </c>
      <c r="AK233" s="12" t="s">
        <v>74</v>
      </c>
      <c r="AL233" s="12" t="s">
        <v>74</v>
      </c>
      <c r="AM233" s="12" t="s">
        <v>74</v>
      </c>
      <c r="AN233" s="73"/>
      <c r="AO233" s="1" t="s">
        <v>1026</v>
      </c>
      <c r="AP233" s="12" t="s">
        <v>248</v>
      </c>
      <c r="AQ233" s="12"/>
      <c r="AR233" s="12"/>
      <c r="AS233" s="12"/>
      <c r="AT233" s="12"/>
      <c r="AU233" s="12"/>
      <c r="AV233" s="75"/>
    </row>
    <row r="234" spans="1:48" ht="15.75" customHeight="1">
      <c r="A234" s="71">
        <v>2025159</v>
      </c>
      <c r="B234" s="76">
        <v>35</v>
      </c>
      <c r="C234" s="76"/>
      <c r="D234" s="12" t="s">
        <v>135</v>
      </c>
      <c r="E234" s="76" t="s">
        <v>224</v>
      </c>
      <c r="F234" s="12" t="s">
        <v>110</v>
      </c>
      <c r="G234" s="12" t="s">
        <v>4</v>
      </c>
      <c r="H234" s="12" t="s">
        <v>359</v>
      </c>
      <c r="I234" s="12" t="s">
        <v>236</v>
      </c>
      <c r="J234" s="12" t="s">
        <v>227</v>
      </c>
      <c r="K234" s="12" t="s">
        <v>62</v>
      </c>
      <c r="L234" s="12" t="s">
        <v>137</v>
      </c>
      <c r="M234" s="109" t="s">
        <v>74</v>
      </c>
      <c r="N234" s="109" t="s">
        <v>74</v>
      </c>
      <c r="O234" s="108" t="s">
        <v>74</v>
      </c>
      <c r="P234" s="108" t="s">
        <v>74</v>
      </c>
      <c r="Q234" s="110">
        <v>6</v>
      </c>
      <c r="R234" s="12" t="s">
        <v>74</v>
      </c>
      <c r="S234" s="12"/>
      <c r="T234" s="12" t="s">
        <v>74</v>
      </c>
      <c r="U234" s="108" t="s">
        <v>1028</v>
      </c>
      <c r="V234" s="12" t="s">
        <v>137</v>
      </c>
      <c r="W234" s="12" t="s">
        <v>220</v>
      </c>
      <c r="X234" s="12" t="s">
        <v>74</v>
      </c>
      <c r="Y234" s="12" t="s">
        <v>74</v>
      </c>
      <c r="Z234" s="12" t="s">
        <v>137</v>
      </c>
      <c r="AA234" s="12" t="s">
        <v>221</v>
      </c>
      <c r="AB234" s="12" t="s">
        <v>237</v>
      </c>
      <c r="AC234" s="72" t="s">
        <v>137</v>
      </c>
      <c r="AD234" s="111"/>
      <c r="AE234" s="108"/>
      <c r="AF234" s="108" t="s">
        <v>1029</v>
      </c>
      <c r="AG234" s="108" t="s">
        <v>897</v>
      </c>
      <c r="AH234" s="108" t="s">
        <v>1030</v>
      </c>
      <c r="AI234" s="12" t="s">
        <v>74</v>
      </c>
      <c r="AJ234" s="12" t="s">
        <v>74</v>
      </c>
      <c r="AK234" s="12" t="s">
        <v>74</v>
      </c>
      <c r="AL234" s="76" t="s">
        <v>74</v>
      </c>
      <c r="AM234" s="12" t="s">
        <v>74</v>
      </c>
      <c r="AN234" s="73"/>
      <c r="AO234" s="74" t="s">
        <v>1031</v>
      </c>
      <c r="AP234" s="76" t="s">
        <v>248</v>
      </c>
      <c r="AQ234" s="76"/>
      <c r="AR234" s="76"/>
      <c r="AS234" s="76"/>
      <c r="AT234" s="76"/>
      <c r="AU234" s="76"/>
      <c r="AV234" s="75"/>
    </row>
    <row r="235" spans="1:48" ht="15.75" customHeight="1">
      <c r="A235" s="71">
        <v>2025152</v>
      </c>
      <c r="B235" s="12">
        <v>47</v>
      </c>
      <c r="C235" s="12"/>
      <c r="D235" s="12" t="s">
        <v>135</v>
      </c>
      <c r="E235" s="12" t="s">
        <v>224</v>
      </c>
      <c r="F235" s="12" t="s">
        <v>110</v>
      </c>
      <c r="G235" s="12" t="s">
        <v>4</v>
      </c>
      <c r="H235" s="12" t="s">
        <v>372</v>
      </c>
      <c r="I235" s="12" t="s">
        <v>236</v>
      </c>
      <c r="J235" s="12" t="s">
        <v>227</v>
      </c>
      <c r="K235" s="12" t="s">
        <v>62</v>
      </c>
      <c r="L235" s="12" t="s">
        <v>74</v>
      </c>
      <c r="M235" s="112" t="s">
        <v>74</v>
      </c>
      <c r="N235" s="97" t="s">
        <v>74</v>
      </c>
      <c r="O235" s="97" t="s">
        <v>74</v>
      </c>
      <c r="P235" s="97" t="s">
        <v>137</v>
      </c>
      <c r="Q235" s="113">
        <v>3</v>
      </c>
      <c r="R235" s="12" t="s">
        <v>74</v>
      </c>
      <c r="S235" s="12" t="s">
        <v>1033</v>
      </c>
      <c r="T235" s="12" t="s">
        <v>137</v>
      </c>
      <c r="U235" s="12" t="s">
        <v>220</v>
      </c>
      <c r="V235" s="12" t="s">
        <v>137</v>
      </c>
      <c r="W235" s="12" t="s">
        <v>220</v>
      </c>
      <c r="X235" s="12" t="s">
        <v>74</v>
      </c>
      <c r="Y235" s="12" t="s">
        <v>74</v>
      </c>
      <c r="Z235" s="12" t="s">
        <v>137</v>
      </c>
      <c r="AA235" s="12" t="s">
        <v>221</v>
      </c>
      <c r="AB235" s="12" t="s">
        <v>237</v>
      </c>
      <c r="AC235" s="114" t="s">
        <v>137</v>
      </c>
      <c r="AD235" s="114"/>
      <c r="AE235" s="97"/>
      <c r="AF235" s="97" t="s">
        <v>836</v>
      </c>
      <c r="AG235" s="97" t="s">
        <v>439</v>
      </c>
      <c r="AH235" s="97" t="s">
        <v>767</v>
      </c>
      <c r="AI235" s="12" t="s">
        <v>74</v>
      </c>
      <c r="AJ235" s="12" t="s">
        <v>74</v>
      </c>
      <c r="AK235" s="12" t="s">
        <v>74</v>
      </c>
      <c r="AL235" s="12" t="s">
        <v>74</v>
      </c>
      <c r="AM235" s="73" t="s">
        <v>136</v>
      </c>
      <c r="AN235" s="73"/>
      <c r="AO235" s="12"/>
      <c r="AP235" s="12"/>
      <c r="AQ235" s="12"/>
      <c r="AR235" s="12"/>
      <c r="AS235" s="12"/>
      <c r="AT235" s="76"/>
      <c r="AU235" s="76"/>
      <c r="AV235" s="75"/>
    </row>
    <row r="236" spans="1:48" ht="15.75" customHeight="1">
      <c r="A236" s="71">
        <v>2025128</v>
      </c>
      <c r="B236" s="12">
        <v>41</v>
      </c>
      <c r="C236" s="92"/>
      <c r="D236" s="12" t="s">
        <v>135</v>
      </c>
      <c r="E236" s="12" t="s">
        <v>224</v>
      </c>
      <c r="F236" s="12" t="s">
        <v>110</v>
      </c>
      <c r="G236" s="12" t="s">
        <v>4</v>
      </c>
      <c r="H236" s="12" t="s">
        <v>372</v>
      </c>
      <c r="I236" s="12" t="s">
        <v>236</v>
      </c>
      <c r="J236" s="12" t="s">
        <v>227</v>
      </c>
      <c r="K236" s="12" t="s">
        <v>62</v>
      </c>
      <c r="L236" s="12" t="s">
        <v>74</v>
      </c>
      <c r="M236" s="97" t="s">
        <v>74</v>
      </c>
      <c r="N236" s="97" t="s">
        <v>137</v>
      </c>
      <c r="O236" s="97" t="s">
        <v>74</v>
      </c>
      <c r="P236" s="97" t="s">
        <v>137</v>
      </c>
      <c r="Q236" s="113">
        <v>6</v>
      </c>
      <c r="R236" s="12" t="s">
        <v>74</v>
      </c>
      <c r="S236" s="97"/>
      <c r="T236" s="12" t="s">
        <v>137</v>
      </c>
      <c r="U236" s="12" t="s">
        <v>220</v>
      </c>
      <c r="V236" s="12" t="s">
        <v>137</v>
      </c>
      <c r="W236" s="12" t="s">
        <v>220</v>
      </c>
      <c r="X236" s="12" t="s">
        <v>74</v>
      </c>
      <c r="Y236" s="12" t="s">
        <v>137</v>
      </c>
      <c r="Z236" s="12" t="s">
        <v>74</v>
      </c>
      <c r="AA236" s="12" t="s">
        <v>244</v>
      </c>
      <c r="AB236" s="12" t="s">
        <v>237</v>
      </c>
      <c r="AC236" s="114" t="s">
        <v>137</v>
      </c>
      <c r="AD236" s="114"/>
      <c r="AE236" s="97"/>
      <c r="AF236" s="97" t="s">
        <v>262</v>
      </c>
      <c r="AG236" s="97" t="s">
        <v>336</v>
      </c>
      <c r="AH236" s="97" t="s">
        <v>301</v>
      </c>
      <c r="AI236" s="12" t="s">
        <v>74</v>
      </c>
      <c r="AJ236" s="12" t="s">
        <v>74</v>
      </c>
      <c r="AK236" s="97" t="s">
        <v>74</v>
      </c>
      <c r="AL236" s="12" t="s">
        <v>74</v>
      </c>
      <c r="AM236" s="73" t="s">
        <v>136</v>
      </c>
      <c r="AN236" s="73"/>
      <c r="AO236" s="82" t="s">
        <v>1035</v>
      </c>
      <c r="AP236" s="12" t="s">
        <v>248</v>
      </c>
      <c r="AQ236" s="12"/>
      <c r="AR236" s="12"/>
      <c r="AS236" s="12"/>
      <c r="AT236" s="12"/>
      <c r="AU236" s="12"/>
      <c r="AV236" s="1"/>
    </row>
    <row r="237" spans="1:48" ht="15.75" customHeight="1">
      <c r="A237" s="71">
        <v>2025156</v>
      </c>
      <c r="B237" s="12">
        <v>42</v>
      </c>
      <c r="C237" s="12"/>
      <c r="D237" s="12" t="s">
        <v>135</v>
      </c>
      <c r="E237" s="12" t="s">
        <v>224</v>
      </c>
      <c r="F237" s="12" t="s">
        <v>110</v>
      </c>
      <c r="G237" s="12" t="s">
        <v>4</v>
      </c>
      <c r="H237" s="12" t="s">
        <v>372</v>
      </c>
      <c r="I237" s="12" t="s">
        <v>236</v>
      </c>
      <c r="J237" s="12" t="s">
        <v>227</v>
      </c>
      <c r="K237" s="12" t="s">
        <v>62</v>
      </c>
      <c r="L237" s="12" t="s">
        <v>74</v>
      </c>
      <c r="M237" s="97" t="s">
        <v>137</v>
      </c>
      <c r="N237" s="97" t="s">
        <v>137</v>
      </c>
      <c r="O237" s="97" t="s">
        <v>137</v>
      </c>
      <c r="P237" s="97" t="s">
        <v>137</v>
      </c>
      <c r="Q237" s="113">
        <v>3</v>
      </c>
      <c r="R237" s="12" t="s">
        <v>137</v>
      </c>
      <c r="S237" s="97" t="s">
        <v>220</v>
      </c>
      <c r="T237" s="12" t="s">
        <v>137</v>
      </c>
      <c r="U237" s="12" t="s">
        <v>220</v>
      </c>
      <c r="V237" s="12" t="s">
        <v>137</v>
      </c>
      <c r="W237" s="12" t="s">
        <v>220</v>
      </c>
      <c r="X237" s="12" t="s">
        <v>137</v>
      </c>
      <c r="Y237" s="12" t="s">
        <v>137</v>
      </c>
      <c r="Z237" s="12" t="s">
        <v>74</v>
      </c>
      <c r="AA237" s="12" t="s">
        <v>244</v>
      </c>
      <c r="AB237" s="12" t="s">
        <v>237</v>
      </c>
      <c r="AC237" s="114" t="s">
        <v>137</v>
      </c>
      <c r="AD237" s="114"/>
      <c r="AE237" s="97"/>
      <c r="AF237" s="97" t="s">
        <v>233</v>
      </c>
      <c r="AG237" s="97" t="s">
        <v>1037</v>
      </c>
      <c r="AH237" s="97" t="s">
        <v>1038</v>
      </c>
      <c r="AI237" s="12" t="s">
        <v>74</v>
      </c>
      <c r="AJ237" s="12" t="s">
        <v>74</v>
      </c>
      <c r="AK237" s="12" t="s">
        <v>74</v>
      </c>
      <c r="AL237" s="12" t="s">
        <v>74</v>
      </c>
      <c r="AM237" s="73" t="s">
        <v>136</v>
      </c>
      <c r="AN237" s="73"/>
      <c r="AO237" s="82" t="s">
        <v>1039</v>
      </c>
      <c r="AP237" s="12" t="s">
        <v>248</v>
      </c>
      <c r="AQ237" s="12"/>
      <c r="AR237" s="12"/>
      <c r="AS237" s="12"/>
      <c r="AT237" s="76"/>
      <c r="AU237" s="76"/>
      <c r="AV237" s="1"/>
    </row>
    <row r="238" spans="1:48" ht="15.75" customHeight="1">
      <c r="A238" s="71">
        <v>2025143</v>
      </c>
      <c r="B238" s="12">
        <v>45</v>
      </c>
      <c r="C238" s="12"/>
      <c r="D238" s="12" t="s">
        <v>135</v>
      </c>
      <c r="E238" s="12" t="s">
        <v>224</v>
      </c>
      <c r="F238" s="12" t="s">
        <v>110</v>
      </c>
      <c r="G238" s="12" t="s">
        <v>4</v>
      </c>
      <c r="H238" s="12" t="s">
        <v>225</v>
      </c>
      <c r="I238" s="12" t="s">
        <v>236</v>
      </c>
      <c r="J238" s="12" t="s">
        <v>227</v>
      </c>
      <c r="K238" s="12" t="s">
        <v>62</v>
      </c>
      <c r="L238" s="12" t="s">
        <v>137</v>
      </c>
      <c r="M238" s="97" t="s">
        <v>74</v>
      </c>
      <c r="N238" s="97" t="s">
        <v>137</v>
      </c>
      <c r="O238" s="97" t="s">
        <v>74</v>
      </c>
      <c r="P238" s="97" t="s">
        <v>137</v>
      </c>
      <c r="Q238" s="113"/>
      <c r="R238" s="12" t="s">
        <v>74</v>
      </c>
      <c r="S238" s="12"/>
      <c r="T238" s="12" t="s">
        <v>137</v>
      </c>
      <c r="U238" s="12" t="s">
        <v>220</v>
      </c>
      <c r="V238" s="12" t="s">
        <v>137</v>
      </c>
      <c r="W238" s="12" t="s">
        <v>220</v>
      </c>
      <c r="X238" s="12" t="s">
        <v>74</v>
      </c>
      <c r="Y238" s="12" t="s">
        <v>137</v>
      </c>
      <c r="Z238" s="12" t="s">
        <v>74</v>
      </c>
      <c r="AA238" s="12" t="s">
        <v>244</v>
      </c>
      <c r="AB238" s="12" t="s">
        <v>237</v>
      </c>
      <c r="AC238" s="114" t="s">
        <v>137</v>
      </c>
      <c r="AD238" s="114"/>
      <c r="AE238" s="97"/>
      <c r="AF238" s="115" t="s">
        <v>1041</v>
      </c>
      <c r="AG238" s="97" t="s">
        <v>336</v>
      </c>
      <c r="AH238" s="97" t="s">
        <v>232</v>
      </c>
      <c r="AI238" s="12" t="s">
        <v>74</v>
      </c>
      <c r="AJ238" s="12" t="s">
        <v>74</v>
      </c>
      <c r="AK238" s="97" t="s">
        <v>74</v>
      </c>
      <c r="AL238" s="12" t="s">
        <v>74</v>
      </c>
      <c r="AM238" s="12" t="s">
        <v>74</v>
      </c>
      <c r="AN238" s="73"/>
      <c r="AO238" s="82" t="s">
        <v>1042</v>
      </c>
      <c r="AP238" s="12" t="s">
        <v>248</v>
      </c>
      <c r="AQ238" s="12"/>
      <c r="AR238" s="12"/>
      <c r="AS238" s="12"/>
      <c r="AT238" s="76"/>
      <c r="AU238" s="76"/>
      <c r="AV238" s="1"/>
    </row>
    <row r="239" spans="1:48" ht="15.75" customHeight="1">
      <c r="A239" s="71">
        <v>2025276</v>
      </c>
      <c r="B239" s="72">
        <v>37</v>
      </c>
      <c r="C239" s="72"/>
      <c r="D239" s="12" t="s">
        <v>135</v>
      </c>
      <c r="E239" s="81" t="s">
        <v>224</v>
      </c>
      <c r="F239" s="73" t="s">
        <v>90</v>
      </c>
      <c r="G239" s="73" t="s">
        <v>4</v>
      </c>
      <c r="H239" s="73" t="s">
        <v>235</v>
      </c>
      <c r="I239" s="73" t="s">
        <v>333</v>
      </c>
      <c r="J239" s="12" t="s">
        <v>137</v>
      </c>
      <c r="K239" s="12" t="s">
        <v>54</v>
      </c>
      <c r="L239" s="12" t="s">
        <v>137</v>
      </c>
      <c r="M239" s="117" t="s">
        <v>74</v>
      </c>
      <c r="N239" s="117" t="s">
        <v>74</v>
      </c>
      <c r="O239" s="117" t="s">
        <v>74</v>
      </c>
      <c r="P239" s="117" t="s">
        <v>74</v>
      </c>
      <c r="Q239" s="116">
        <v>8</v>
      </c>
      <c r="R239" s="12" t="s">
        <v>137</v>
      </c>
      <c r="S239" s="12" t="s">
        <v>220</v>
      </c>
      <c r="T239" s="12" t="s">
        <v>137</v>
      </c>
      <c r="U239" s="12" t="s">
        <v>220</v>
      </c>
      <c r="V239" s="12" t="s">
        <v>74</v>
      </c>
      <c r="W239" s="73" t="s">
        <v>1044</v>
      </c>
      <c r="X239" s="12" t="s">
        <v>74</v>
      </c>
      <c r="Y239" s="12" t="s">
        <v>137</v>
      </c>
      <c r="Z239" s="12" t="s">
        <v>137</v>
      </c>
      <c r="AA239" s="12" t="s">
        <v>221</v>
      </c>
      <c r="AB239" s="73" t="s">
        <v>237</v>
      </c>
      <c r="AC239" s="114" t="s">
        <v>137</v>
      </c>
      <c r="AD239" s="117"/>
      <c r="AE239" s="117"/>
      <c r="AF239" s="117" t="s">
        <v>937</v>
      </c>
      <c r="AG239" s="117" t="s">
        <v>550</v>
      </c>
      <c r="AH239" s="117" t="s">
        <v>232</v>
      </c>
      <c r="AI239" s="73" t="s">
        <v>74</v>
      </c>
      <c r="AJ239" s="73" t="s">
        <v>74</v>
      </c>
      <c r="AK239" s="114" t="s">
        <v>74</v>
      </c>
      <c r="AL239" s="114"/>
      <c r="AM239" s="12" t="s">
        <v>74</v>
      </c>
      <c r="AN239" s="73"/>
      <c r="AO239" s="74" t="s">
        <v>1045</v>
      </c>
      <c r="AP239" s="73" t="s">
        <v>248</v>
      </c>
      <c r="AQ239" s="73"/>
      <c r="AR239" s="73"/>
      <c r="AS239" s="73"/>
      <c r="AT239" s="73"/>
      <c r="AU239" s="73"/>
      <c r="AV239" s="1"/>
    </row>
    <row r="240" spans="1:48" ht="15.75" customHeight="1">
      <c r="A240" s="71">
        <v>2025064</v>
      </c>
      <c r="B240" s="12">
        <v>45</v>
      </c>
      <c r="C240" s="12"/>
      <c r="D240" s="12" t="s">
        <v>135</v>
      </c>
      <c r="E240" s="12" t="s">
        <v>224</v>
      </c>
      <c r="F240" s="74" t="s">
        <v>81</v>
      </c>
      <c r="G240" s="12" t="s">
        <v>4</v>
      </c>
      <c r="H240" s="12" t="s">
        <v>225</v>
      </c>
      <c r="I240" s="76" t="s">
        <v>236</v>
      </c>
      <c r="J240" s="12" t="s">
        <v>74</v>
      </c>
      <c r="K240" s="12" t="s">
        <v>60</v>
      </c>
      <c r="L240" s="12" t="s">
        <v>74</v>
      </c>
      <c r="M240" s="97" t="s">
        <v>74</v>
      </c>
      <c r="N240" s="97" t="s">
        <v>137</v>
      </c>
      <c r="O240" s="97" t="s">
        <v>74</v>
      </c>
      <c r="P240" s="97" t="s">
        <v>137</v>
      </c>
      <c r="Q240" s="113">
        <v>3</v>
      </c>
      <c r="R240" s="12" t="s">
        <v>137</v>
      </c>
      <c r="S240" s="12" t="s">
        <v>220</v>
      </c>
      <c r="T240" s="12" t="s">
        <v>137</v>
      </c>
      <c r="U240" s="97" t="s">
        <v>220</v>
      </c>
      <c r="V240" s="12" t="s">
        <v>74</v>
      </c>
      <c r="W240" s="12" t="s">
        <v>1047</v>
      </c>
      <c r="X240" s="12" t="s">
        <v>74</v>
      </c>
      <c r="Y240" s="12" t="s">
        <v>137</v>
      </c>
      <c r="Z240" s="12" t="s">
        <v>74</v>
      </c>
      <c r="AA240" s="12" t="s">
        <v>251</v>
      </c>
      <c r="AB240" s="12" t="s">
        <v>237</v>
      </c>
      <c r="AC240" s="114" t="s">
        <v>137</v>
      </c>
      <c r="AD240" s="97"/>
      <c r="AE240" s="97"/>
      <c r="AF240" s="97" t="s">
        <v>551</v>
      </c>
      <c r="AG240" s="97" t="s">
        <v>596</v>
      </c>
      <c r="AH240" s="97" t="s">
        <v>287</v>
      </c>
      <c r="AI240" s="12" t="s">
        <v>74</v>
      </c>
      <c r="AJ240" s="12" t="s">
        <v>74</v>
      </c>
      <c r="AK240" s="12" t="s">
        <v>74</v>
      </c>
      <c r="AL240" s="12" t="s">
        <v>74</v>
      </c>
      <c r="AM240" s="73" t="s">
        <v>136</v>
      </c>
      <c r="AN240" s="73"/>
      <c r="AO240" s="1"/>
      <c r="AP240" s="12"/>
      <c r="AQ240" s="12"/>
      <c r="AR240" s="12"/>
      <c r="AS240" s="12"/>
      <c r="AT240" s="12"/>
      <c r="AU240" s="12"/>
      <c r="AV240" s="1"/>
    </row>
    <row r="241" spans="1:48" ht="15.75" customHeight="1">
      <c r="A241" s="71">
        <v>2025012</v>
      </c>
      <c r="B241" s="12">
        <v>36</v>
      </c>
      <c r="C241" s="12"/>
      <c r="D241" s="12" t="s">
        <v>135</v>
      </c>
      <c r="E241" s="12" t="s">
        <v>224</v>
      </c>
      <c r="F241" s="12" t="s">
        <v>95</v>
      </c>
      <c r="G241" s="12" t="s">
        <v>4</v>
      </c>
      <c r="H241" s="12" t="s">
        <v>225</v>
      </c>
      <c r="I241" s="12" t="s">
        <v>236</v>
      </c>
      <c r="J241" s="12" t="s">
        <v>74</v>
      </c>
      <c r="K241" s="12" t="s">
        <v>56</v>
      </c>
      <c r="L241" s="12" t="s">
        <v>137</v>
      </c>
      <c r="M241" s="97" t="s">
        <v>74</v>
      </c>
      <c r="N241" s="97" t="s">
        <v>74</v>
      </c>
      <c r="O241" s="97" t="s">
        <v>74</v>
      </c>
      <c r="P241" s="97" t="s">
        <v>74</v>
      </c>
      <c r="Q241" s="113">
        <v>3</v>
      </c>
      <c r="R241" s="12" t="s">
        <v>137</v>
      </c>
      <c r="S241" s="12" t="str">
        <f>IF(R241="YES",YES,"Not Working")</f>
        <v>Not Working</v>
      </c>
      <c r="T241" s="12" t="s">
        <v>74</v>
      </c>
      <c r="U241" s="12" t="s">
        <v>1049</v>
      </c>
      <c r="V241" s="12" t="s">
        <v>137</v>
      </c>
      <c r="W241" s="12" t="s">
        <v>220</v>
      </c>
      <c r="X241" s="12" t="s">
        <v>74</v>
      </c>
      <c r="Y241" s="12" t="s">
        <v>74</v>
      </c>
      <c r="Z241" s="12" t="s">
        <v>74</v>
      </c>
      <c r="AA241" s="12" t="s">
        <v>244</v>
      </c>
      <c r="AB241" s="12" t="s">
        <v>237</v>
      </c>
      <c r="AC241" s="114" t="s">
        <v>137</v>
      </c>
      <c r="AD241" s="114"/>
      <c r="AE241" s="115"/>
      <c r="AF241" s="115" t="s">
        <v>233</v>
      </c>
      <c r="AG241" s="97" t="s">
        <v>1050</v>
      </c>
      <c r="AH241" s="97" t="s">
        <v>481</v>
      </c>
      <c r="AI241" s="12" t="s">
        <v>74</v>
      </c>
      <c r="AJ241" s="12" t="s">
        <v>74</v>
      </c>
      <c r="AK241" s="12" t="s">
        <v>74</v>
      </c>
      <c r="AL241" s="12" t="s">
        <v>74</v>
      </c>
      <c r="AM241" s="12" t="s">
        <v>74</v>
      </c>
      <c r="AN241" s="73"/>
      <c r="AO241" s="1" t="s">
        <v>1051</v>
      </c>
      <c r="AP241" s="12" t="s">
        <v>290</v>
      </c>
      <c r="AQ241" s="12"/>
      <c r="AR241" s="12"/>
      <c r="AS241" s="12"/>
      <c r="AT241" s="12"/>
      <c r="AU241" s="12"/>
      <c r="AV241" s="75"/>
    </row>
    <row r="242" spans="1:48" ht="15.75" customHeight="1">
      <c r="A242" s="71">
        <v>2025172</v>
      </c>
      <c r="B242" s="12">
        <v>35</v>
      </c>
      <c r="C242" s="92"/>
      <c r="D242" s="12" t="s">
        <v>135</v>
      </c>
      <c r="E242" s="12" t="s">
        <v>224</v>
      </c>
      <c r="F242" s="12" t="s">
        <v>110</v>
      </c>
      <c r="G242" s="12" t="s">
        <v>4</v>
      </c>
      <c r="H242" s="12" t="s">
        <v>309</v>
      </c>
      <c r="I242" s="12" t="s">
        <v>236</v>
      </c>
      <c r="J242" s="12" t="s">
        <v>227</v>
      </c>
      <c r="K242" s="12" t="s">
        <v>62</v>
      </c>
      <c r="L242" s="12" t="s">
        <v>137</v>
      </c>
      <c r="M242" s="97" t="s">
        <v>74</v>
      </c>
      <c r="N242" s="97" t="s">
        <v>74</v>
      </c>
      <c r="O242" s="97" t="s">
        <v>74</v>
      </c>
      <c r="P242" s="97" t="s">
        <v>137</v>
      </c>
      <c r="Q242" s="113">
        <v>3</v>
      </c>
      <c r="R242" s="12" t="s">
        <v>137</v>
      </c>
      <c r="S242" s="97" t="s">
        <v>220</v>
      </c>
      <c r="T242" s="12" t="s">
        <v>137</v>
      </c>
      <c r="U242" s="12" t="s">
        <v>220</v>
      </c>
      <c r="V242" s="12" t="s">
        <v>137</v>
      </c>
      <c r="W242" s="12" t="s">
        <v>220</v>
      </c>
      <c r="X242" s="12" t="s">
        <v>74</v>
      </c>
      <c r="Y242" s="12" t="s">
        <v>137</v>
      </c>
      <c r="Z242" s="12" t="s">
        <v>74</v>
      </c>
      <c r="AA242" s="12" t="s">
        <v>244</v>
      </c>
      <c r="AB242" s="12" t="s">
        <v>237</v>
      </c>
      <c r="AC242" s="114" t="s">
        <v>137</v>
      </c>
      <c r="AD242" s="97"/>
      <c r="AE242" s="97"/>
      <c r="AF242" s="97" t="s">
        <v>1053</v>
      </c>
      <c r="AG242" s="97" t="s">
        <v>1054</v>
      </c>
      <c r="AH242" s="97" t="s">
        <v>897</v>
      </c>
      <c r="AI242" s="12" t="s">
        <v>74</v>
      </c>
      <c r="AJ242" s="12" t="s">
        <v>74</v>
      </c>
      <c r="AK242" s="12" t="s">
        <v>74</v>
      </c>
      <c r="AL242" s="12" t="s">
        <v>74</v>
      </c>
      <c r="AM242" s="12" t="s">
        <v>74</v>
      </c>
      <c r="AN242" s="73"/>
      <c r="AO242" s="82" t="s">
        <v>1055</v>
      </c>
      <c r="AP242" s="12" t="s">
        <v>248</v>
      </c>
      <c r="AQ242" s="12"/>
      <c r="AR242" s="12"/>
      <c r="AS242" s="12"/>
      <c r="AT242" s="12"/>
      <c r="AU242" s="12"/>
      <c r="AV242" s="75"/>
    </row>
    <row r="243" spans="1:48" ht="15.75" customHeight="1">
      <c r="A243" s="71">
        <v>2025198</v>
      </c>
      <c r="B243" s="12">
        <v>44</v>
      </c>
      <c r="C243" s="12"/>
      <c r="D243" s="12" t="s">
        <v>135</v>
      </c>
      <c r="E243" s="12" t="s">
        <v>224</v>
      </c>
      <c r="F243" s="12" t="s">
        <v>110</v>
      </c>
      <c r="G243" s="12" t="s">
        <v>4</v>
      </c>
      <c r="H243" s="12" t="s">
        <v>372</v>
      </c>
      <c r="I243" s="12" t="s">
        <v>236</v>
      </c>
      <c r="J243" s="12" t="s">
        <v>227</v>
      </c>
      <c r="K243" s="12" t="s">
        <v>62</v>
      </c>
      <c r="L243" s="12" t="s">
        <v>74</v>
      </c>
      <c r="M243" s="97" t="s">
        <v>74</v>
      </c>
      <c r="N243" s="97" t="s">
        <v>74</v>
      </c>
      <c r="O243" s="97" t="s">
        <v>74</v>
      </c>
      <c r="P243" s="97" t="s">
        <v>137</v>
      </c>
      <c r="Q243" s="115">
        <v>5</v>
      </c>
      <c r="R243" s="12" t="s">
        <v>137</v>
      </c>
      <c r="S243" s="12" t="s">
        <v>220</v>
      </c>
      <c r="T243" s="12" t="s">
        <v>137</v>
      </c>
      <c r="U243" s="12" t="s">
        <v>220</v>
      </c>
      <c r="V243" s="12" t="s">
        <v>137</v>
      </c>
      <c r="W243" s="12" t="s">
        <v>220</v>
      </c>
      <c r="X243" s="12" t="s">
        <v>74</v>
      </c>
      <c r="Y243" s="12" t="s">
        <v>137</v>
      </c>
      <c r="Z243" s="12" t="s">
        <v>137</v>
      </c>
      <c r="AA243" s="12" t="s">
        <v>221</v>
      </c>
      <c r="AB243" s="12" t="s">
        <v>237</v>
      </c>
      <c r="AC243" s="114" t="s">
        <v>137</v>
      </c>
      <c r="AD243" s="114"/>
      <c r="AE243" s="97"/>
      <c r="AF243" s="97" t="s">
        <v>385</v>
      </c>
      <c r="AG243" s="97" t="s">
        <v>425</v>
      </c>
      <c r="AH243" s="97" t="s">
        <v>269</v>
      </c>
      <c r="AI243" s="12" t="s">
        <v>74</v>
      </c>
      <c r="AJ243" s="12" t="s">
        <v>74</v>
      </c>
      <c r="AK243" s="12" t="s">
        <v>74</v>
      </c>
      <c r="AL243" s="12" t="s">
        <v>74</v>
      </c>
      <c r="AM243" s="12" t="s">
        <v>74</v>
      </c>
      <c r="AN243" s="73"/>
      <c r="AO243" s="74" t="s">
        <v>1057</v>
      </c>
      <c r="AP243" s="12" t="s">
        <v>248</v>
      </c>
      <c r="AQ243" s="12"/>
      <c r="AR243" s="12"/>
      <c r="AS243" s="12"/>
      <c r="AT243" s="76"/>
      <c r="AU243" s="76"/>
      <c r="AV243" s="75"/>
    </row>
    <row r="244" spans="1:48" ht="15.75" customHeight="1">
      <c r="A244" s="71">
        <v>2025096</v>
      </c>
      <c r="B244" s="92">
        <v>37</v>
      </c>
      <c r="C244" s="12"/>
      <c r="D244" s="12" t="s">
        <v>135</v>
      </c>
      <c r="E244" s="12" t="s">
        <v>224</v>
      </c>
      <c r="F244" s="74" t="s">
        <v>97</v>
      </c>
      <c r="G244" s="12" t="s">
        <v>4</v>
      </c>
      <c r="H244" s="12" t="s">
        <v>255</v>
      </c>
      <c r="I244" s="12" t="s">
        <v>236</v>
      </c>
      <c r="J244" s="12" t="s">
        <v>137</v>
      </c>
      <c r="K244" s="12" t="s">
        <v>56</v>
      </c>
      <c r="L244" s="12" t="s">
        <v>137</v>
      </c>
      <c r="M244" s="97" t="s">
        <v>74</v>
      </c>
      <c r="N244" s="97" t="s">
        <v>74</v>
      </c>
      <c r="O244" s="97" t="s">
        <v>74</v>
      </c>
      <c r="P244" s="97" t="s">
        <v>137</v>
      </c>
      <c r="Q244" s="113">
        <v>6</v>
      </c>
      <c r="R244" s="12" t="s">
        <v>137</v>
      </c>
      <c r="S244" s="12" t="s">
        <v>220</v>
      </c>
      <c r="T244" s="12" t="s">
        <v>137</v>
      </c>
      <c r="U244" s="12" t="s">
        <v>220</v>
      </c>
      <c r="V244" s="12" t="s">
        <v>137</v>
      </c>
      <c r="W244" s="12" t="s">
        <v>220</v>
      </c>
      <c r="X244" s="12" t="s">
        <v>74</v>
      </c>
      <c r="Y244" s="12" t="s">
        <v>137</v>
      </c>
      <c r="Z244" s="12" t="s">
        <v>137</v>
      </c>
      <c r="AA244" s="12" t="s">
        <v>221</v>
      </c>
      <c r="AB244" s="12" t="s">
        <v>237</v>
      </c>
      <c r="AC244" s="114" t="s">
        <v>137</v>
      </c>
      <c r="AD244" s="97"/>
      <c r="AE244" s="97"/>
      <c r="AF244" s="97" t="s">
        <v>269</v>
      </c>
      <c r="AG244" s="97" t="s">
        <v>352</v>
      </c>
      <c r="AH244" s="97" t="s">
        <v>655</v>
      </c>
      <c r="AI244" s="12" t="s">
        <v>74</v>
      </c>
      <c r="AJ244" s="12" t="s">
        <v>74</v>
      </c>
      <c r="AK244" s="12" t="s">
        <v>74</v>
      </c>
      <c r="AL244" s="12" t="s">
        <v>74</v>
      </c>
      <c r="AM244" s="12" t="s">
        <v>74</v>
      </c>
      <c r="AN244" s="73"/>
      <c r="AO244" s="1" t="s">
        <v>1059</v>
      </c>
      <c r="AP244" s="12" t="s">
        <v>248</v>
      </c>
      <c r="AQ244" s="93"/>
      <c r="AR244" s="12"/>
      <c r="AS244" s="12"/>
      <c r="AT244" s="12"/>
      <c r="AU244" s="12"/>
      <c r="AV244" s="75"/>
    </row>
    <row r="245" spans="1:48" ht="15.75" customHeight="1">
      <c r="A245" s="71">
        <v>2025231</v>
      </c>
      <c r="B245" s="12">
        <v>39</v>
      </c>
      <c r="C245" s="12"/>
      <c r="D245" s="12" t="s">
        <v>135</v>
      </c>
      <c r="E245" s="12" t="s">
        <v>224</v>
      </c>
      <c r="F245" s="74" t="s">
        <v>91</v>
      </c>
      <c r="G245" s="12" t="s">
        <v>4</v>
      </c>
      <c r="H245" s="12" t="s">
        <v>225</v>
      </c>
      <c r="I245" s="12" t="s">
        <v>333</v>
      </c>
      <c r="J245" s="12" t="s">
        <v>227</v>
      </c>
      <c r="K245" s="12" t="s">
        <v>52</v>
      </c>
      <c r="L245" s="12" t="s">
        <v>137</v>
      </c>
      <c r="M245" s="112" t="s">
        <v>74</v>
      </c>
      <c r="N245" s="97" t="s">
        <v>74</v>
      </c>
      <c r="O245" s="97" t="s">
        <v>74</v>
      </c>
      <c r="P245" s="97" t="s">
        <v>74</v>
      </c>
      <c r="Q245" s="113">
        <v>4</v>
      </c>
      <c r="R245" s="12" t="s">
        <v>137</v>
      </c>
      <c r="S245" s="97" t="s">
        <v>471</v>
      </c>
      <c r="T245" s="12" t="s">
        <v>74</v>
      </c>
      <c r="U245" s="12" t="s">
        <v>1061</v>
      </c>
      <c r="V245" s="12" t="s">
        <v>74</v>
      </c>
      <c r="W245" s="12" t="s">
        <v>243</v>
      </c>
      <c r="X245" s="12" t="s">
        <v>137</v>
      </c>
      <c r="Y245" s="12" t="s">
        <v>74</v>
      </c>
      <c r="Z245" s="12" t="s">
        <v>74</v>
      </c>
      <c r="AA245" s="12" t="s">
        <v>244</v>
      </c>
      <c r="AB245" s="12" t="s">
        <v>237</v>
      </c>
      <c r="AC245" s="114" t="s">
        <v>137</v>
      </c>
      <c r="AD245" s="97"/>
      <c r="AE245" s="97"/>
      <c r="AF245" s="117" t="s">
        <v>933</v>
      </c>
      <c r="AG245" s="97" t="s">
        <v>1062</v>
      </c>
      <c r="AH245" s="97" t="s">
        <v>439</v>
      </c>
      <c r="AI245" s="12" t="s">
        <v>74</v>
      </c>
      <c r="AJ245" s="12" t="s">
        <v>74</v>
      </c>
      <c r="AK245" s="12" t="s">
        <v>74</v>
      </c>
      <c r="AL245" s="12" t="s">
        <v>74</v>
      </c>
      <c r="AM245" s="12" t="s">
        <v>74</v>
      </c>
      <c r="AN245" s="73"/>
      <c r="AO245" s="82" t="s">
        <v>1063</v>
      </c>
      <c r="AP245" s="12" t="s">
        <v>290</v>
      </c>
      <c r="AQ245" s="12"/>
      <c r="AR245" s="12"/>
      <c r="AS245" s="12"/>
      <c r="AT245" s="76"/>
      <c r="AU245" s="76"/>
      <c r="AV245" s="1"/>
    </row>
    <row r="246" spans="1:48" ht="15.75" customHeight="1">
      <c r="A246" s="71">
        <v>2025065</v>
      </c>
      <c r="B246" s="12">
        <v>47</v>
      </c>
      <c r="C246" s="12"/>
      <c r="D246" s="12" t="s">
        <v>135</v>
      </c>
      <c r="E246" s="12" t="s">
        <v>217</v>
      </c>
      <c r="F246" s="74" t="s">
        <v>81</v>
      </c>
      <c r="G246" s="12" t="s">
        <v>4</v>
      </c>
      <c r="H246" s="12" t="s">
        <v>235</v>
      </c>
      <c r="I246" s="76" t="s">
        <v>236</v>
      </c>
      <c r="J246" s="12" t="s">
        <v>74</v>
      </c>
      <c r="K246" s="12" t="s">
        <v>60</v>
      </c>
      <c r="L246" s="12" t="s">
        <v>74</v>
      </c>
      <c r="M246" s="97" t="s">
        <v>74</v>
      </c>
      <c r="N246" s="97" t="s">
        <v>74</v>
      </c>
      <c r="O246" s="97" t="s">
        <v>74</v>
      </c>
      <c r="P246" s="97" t="s">
        <v>137</v>
      </c>
      <c r="Q246" s="113">
        <v>3</v>
      </c>
      <c r="R246" s="12" t="s">
        <v>74</v>
      </c>
      <c r="S246" s="12" t="s">
        <v>1065</v>
      </c>
      <c r="T246" s="12" t="s">
        <v>137</v>
      </c>
      <c r="U246" s="12" t="s">
        <v>220</v>
      </c>
      <c r="V246" s="12" t="s">
        <v>137</v>
      </c>
      <c r="W246" s="12" t="s">
        <v>220</v>
      </c>
      <c r="X246" s="12" t="s">
        <v>74</v>
      </c>
      <c r="Y246" s="12" t="s">
        <v>137</v>
      </c>
      <c r="Z246" s="12" t="s">
        <v>137</v>
      </c>
      <c r="AA246" s="12" t="s">
        <v>221</v>
      </c>
      <c r="AB246" s="12" t="s">
        <v>230</v>
      </c>
      <c r="AC246" s="114" t="s">
        <v>137</v>
      </c>
      <c r="AD246" s="97"/>
      <c r="AE246" s="97"/>
      <c r="AF246" s="97" t="s">
        <v>233</v>
      </c>
      <c r="AG246" s="97" t="s">
        <v>336</v>
      </c>
      <c r="AH246" s="97" t="s">
        <v>459</v>
      </c>
      <c r="AI246" s="12" t="s">
        <v>74</v>
      </c>
      <c r="AJ246" s="12" t="s">
        <v>74</v>
      </c>
      <c r="AK246" s="12" t="s">
        <v>74</v>
      </c>
      <c r="AL246" s="12" t="s">
        <v>74</v>
      </c>
      <c r="AM246" s="12" t="s">
        <v>74</v>
      </c>
      <c r="AN246" s="73"/>
      <c r="AO246" s="1" t="s">
        <v>289</v>
      </c>
      <c r="AP246" s="12" t="s">
        <v>290</v>
      </c>
      <c r="AQ246" s="12"/>
      <c r="AR246" s="12"/>
      <c r="AS246" s="12"/>
      <c r="AT246" s="12"/>
      <c r="AU246" s="12"/>
      <c r="AV246" s="1"/>
    </row>
    <row r="247" spans="1:48" ht="15.75" customHeight="1">
      <c r="A247" s="71">
        <v>2025142</v>
      </c>
      <c r="B247" s="12">
        <v>36</v>
      </c>
      <c r="C247" s="12"/>
      <c r="D247" s="12" t="s">
        <v>135</v>
      </c>
      <c r="E247" s="12" t="s">
        <v>217</v>
      </c>
      <c r="F247" s="12" t="s">
        <v>110</v>
      </c>
      <c r="G247" s="12" t="s">
        <v>4</v>
      </c>
      <c r="H247" s="12" t="s">
        <v>235</v>
      </c>
      <c r="I247" s="12" t="s">
        <v>236</v>
      </c>
      <c r="J247" s="12" t="s">
        <v>227</v>
      </c>
      <c r="K247" s="12" t="s">
        <v>62</v>
      </c>
      <c r="L247" s="12" t="s">
        <v>137</v>
      </c>
      <c r="M247" s="97" t="s">
        <v>137</v>
      </c>
      <c r="N247" s="97" t="s">
        <v>137</v>
      </c>
      <c r="O247" s="97" t="s">
        <v>137</v>
      </c>
      <c r="P247" s="97" t="s">
        <v>137</v>
      </c>
      <c r="Q247" s="115">
        <v>6</v>
      </c>
      <c r="R247" s="12" t="s">
        <v>137</v>
      </c>
      <c r="S247" s="12" t="s">
        <v>220</v>
      </c>
      <c r="T247" s="12" t="s">
        <v>137</v>
      </c>
      <c r="U247" s="12" t="s">
        <v>220</v>
      </c>
      <c r="V247" s="12" t="s">
        <v>74</v>
      </c>
      <c r="W247" s="12" t="s">
        <v>243</v>
      </c>
      <c r="X247" s="12" t="s">
        <v>137</v>
      </c>
      <c r="Y247" s="12" t="s">
        <v>137</v>
      </c>
      <c r="Z247" s="12" t="s">
        <v>137</v>
      </c>
      <c r="AA247" s="12" t="s">
        <v>221</v>
      </c>
      <c r="AB247" s="12" t="s">
        <v>237</v>
      </c>
      <c r="AC247" s="114" t="s">
        <v>137</v>
      </c>
      <c r="AD247" s="114"/>
      <c r="AE247" s="97"/>
      <c r="AF247" s="97" t="s">
        <v>296</v>
      </c>
      <c r="AG247" s="97" t="s">
        <v>232</v>
      </c>
      <c r="AH247" s="97"/>
      <c r="AI247" s="12" t="s">
        <v>74</v>
      </c>
      <c r="AJ247" s="12" t="s">
        <v>74</v>
      </c>
      <c r="AK247" s="12" t="s">
        <v>74</v>
      </c>
      <c r="AL247" s="12" t="s">
        <v>74</v>
      </c>
      <c r="AM247" s="12" t="s">
        <v>74</v>
      </c>
      <c r="AN247" s="73"/>
      <c r="AO247" s="82" t="s">
        <v>1067</v>
      </c>
      <c r="AP247" s="12" t="s">
        <v>248</v>
      </c>
      <c r="AQ247" s="12"/>
      <c r="AR247" s="12"/>
      <c r="AS247" s="12"/>
      <c r="AT247" s="76"/>
      <c r="AU247" s="76"/>
      <c r="AV247" s="1"/>
    </row>
    <row r="248" spans="1:48" ht="15.75" customHeight="1">
      <c r="A248" s="71">
        <v>2025139</v>
      </c>
      <c r="B248" s="12">
        <v>45</v>
      </c>
      <c r="C248" s="12"/>
      <c r="D248" s="12" t="s">
        <v>135</v>
      </c>
      <c r="E248" s="12" t="s">
        <v>224</v>
      </c>
      <c r="F248" s="12" t="s">
        <v>110</v>
      </c>
      <c r="G248" s="12" t="s">
        <v>4</v>
      </c>
      <c r="H248" s="12" t="s">
        <v>321</v>
      </c>
      <c r="I248" s="12" t="s">
        <v>236</v>
      </c>
      <c r="J248" s="12" t="s">
        <v>227</v>
      </c>
      <c r="K248" s="12" t="s">
        <v>62</v>
      </c>
      <c r="L248" s="12" t="s">
        <v>137</v>
      </c>
      <c r="M248" s="97" t="s">
        <v>74</v>
      </c>
      <c r="N248" s="97" t="s">
        <v>74</v>
      </c>
      <c r="O248" s="97" t="s">
        <v>74</v>
      </c>
      <c r="P248" s="97" t="s">
        <v>137</v>
      </c>
      <c r="Q248" s="113">
        <v>7</v>
      </c>
      <c r="R248" s="12" t="s">
        <v>137</v>
      </c>
      <c r="S248" s="97" t="str">
        <f>IF(R248="YES",YES,"Not Working")</f>
        <v>Not Working</v>
      </c>
      <c r="T248" s="12" t="s">
        <v>74</v>
      </c>
      <c r="U248" s="97" t="s">
        <v>1069</v>
      </c>
      <c r="V248" s="12" t="s">
        <v>137</v>
      </c>
      <c r="W248" s="12" t="s">
        <v>220</v>
      </c>
      <c r="X248" s="12" t="s">
        <v>74</v>
      </c>
      <c r="Y248" s="12" t="s">
        <v>137</v>
      </c>
      <c r="Z248" s="12" t="s">
        <v>74</v>
      </c>
      <c r="AA248" s="12" t="s">
        <v>244</v>
      </c>
      <c r="AB248" s="12" t="s">
        <v>237</v>
      </c>
      <c r="AC248" s="114" t="s">
        <v>137</v>
      </c>
      <c r="AD248" s="114"/>
      <c r="AE248" s="115"/>
      <c r="AF248" s="115" t="s">
        <v>1041</v>
      </c>
      <c r="AG248" s="97" t="s">
        <v>1070</v>
      </c>
      <c r="AH248" s="97" t="s">
        <v>624</v>
      </c>
      <c r="AI248" s="12" t="s">
        <v>74</v>
      </c>
      <c r="AJ248" s="12" t="s">
        <v>74</v>
      </c>
      <c r="AK248" s="12" t="s">
        <v>74</v>
      </c>
      <c r="AL248" s="12" t="s">
        <v>74</v>
      </c>
      <c r="AM248" s="12" t="s">
        <v>74</v>
      </c>
      <c r="AN248" s="73"/>
      <c r="AO248" s="82" t="s">
        <v>1071</v>
      </c>
      <c r="AP248" s="12" t="s">
        <v>570</v>
      </c>
      <c r="AQ248" s="12"/>
      <c r="AR248" s="12"/>
      <c r="AS248" s="12"/>
      <c r="AT248" s="76"/>
      <c r="AU248" s="76"/>
      <c r="AV248" s="1"/>
    </row>
    <row r="249" spans="1:48" ht="15.75" customHeight="1">
      <c r="A249" s="71">
        <v>2025023</v>
      </c>
      <c r="B249" s="12">
        <v>36</v>
      </c>
      <c r="C249" s="12"/>
      <c r="D249" s="12" t="s">
        <v>135</v>
      </c>
      <c r="E249" s="12" t="s">
        <v>217</v>
      </c>
      <c r="F249" s="74" t="s">
        <v>77</v>
      </c>
      <c r="G249" s="12" t="s">
        <v>4</v>
      </c>
      <c r="H249" s="12" t="s">
        <v>225</v>
      </c>
      <c r="I249" s="12" t="s">
        <v>236</v>
      </c>
      <c r="J249" s="12" t="s">
        <v>74</v>
      </c>
      <c r="K249" s="12" t="s">
        <v>60</v>
      </c>
      <c r="L249" s="12" t="s">
        <v>74</v>
      </c>
      <c r="M249" s="97" t="s">
        <v>74</v>
      </c>
      <c r="N249" s="97" t="s">
        <v>74</v>
      </c>
      <c r="O249" s="97" t="s">
        <v>74</v>
      </c>
      <c r="P249" s="97" t="s">
        <v>74</v>
      </c>
      <c r="Q249" s="113">
        <v>4</v>
      </c>
      <c r="R249" s="12" t="s">
        <v>74</v>
      </c>
      <c r="S249" s="97" t="s">
        <v>1073</v>
      </c>
      <c r="T249" s="12" t="s">
        <v>74</v>
      </c>
      <c r="U249" s="97" t="s">
        <v>243</v>
      </c>
      <c r="V249" s="12" t="s">
        <v>137</v>
      </c>
      <c r="W249" s="12" t="s">
        <v>220</v>
      </c>
      <c r="X249" s="12" t="s">
        <v>74</v>
      </c>
      <c r="Y249" s="12" t="s">
        <v>74</v>
      </c>
      <c r="Z249" s="12" t="s">
        <v>137</v>
      </c>
      <c r="AA249" s="12" t="s">
        <v>221</v>
      </c>
      <c r="AB249" s="12" t="s">
        <v>237</v>
      </c>
      <c r="AC249" s="114" t="s">
        <v>137</v>
      </c>
      <c r="AD249" s="114" t="s">
        <v>23</v>
      </c>
      <c r="AE249" s="97"/>
      <c r="AF249" s="97" t="s">
        <v>1074</v>
      </c>
      <c r="AG249" s="97" t="s">
        <v>551</v>
      </c>
      <c r="AH249" s="97" t="s">
        <v>296</v>
      </c>
      <c r="AI249" s="12" t="s">
        <v>74</v>
      </c>
      <c r="AJ249" s="12" t="s">
        <v>74</v>
      </c>
      <c r="AK249" s="12" t="s">
        <v>74</v>
      </c>
      <c r="AL249" s="76" t="s">
        <v>74</v>
      </c>
      <c r="AM249" s="12" t="s">
        <v>74</v>
      </c>
      <c r="AN249" s="73"/>
      <c r="AO249" s="1" t="s">
        <v>1075</v>
      </c>
      <c r="AP249" s="12" t="s">
        <v>248</v>
      </c>
      <c r="AQ249" s="12"/>
      <c r="AR249" s="12"/>
      <c r="AS249" s="12"/>
      <c r="AT249" s="76"/>
      <c r="AU249" s="76"/>
      <c r="AV249" s="1"/>
    </row>
    <row r="250" spans="1:48" ht="15.75" customHeight="1">
      <c r="A250" s="71">
        <v>2025120</v>
      </c>
      <c r="B250" s="12">
        <v>38</v>
      </c>
      <c r="C250" s="92"/>
      <c r="D250" s="12" t="s">
        <v>135</v>
      </c>
      <c r="E250" s="12" t="s">
        <v>217</v>
      </c>
      <c r="F250" s="12" t="s">
        <v>102</v>
      </c>
      <c r="G250" s="12" t="s">
        <v>4</v>
      </c>
      <c r="H250" s="12" t="s">
        <v>599</v>
      </c>
      <c r="I250" s="12" t="s">
        <v>470</v>
      </c>
      <c r="J250" s="12" t="s">
        <v>227</v>
      </c>
      <c r="K250" s="12" t="s">
        <v>56</v>
      </c>
      <c r="L250" s="12" t="s">
        <v>137</v>
      </c>
      <c r="M250" s="97" t="s">
        <v>74</v>
      </c>
      <c r="N250" s="97" t="s">
        <v>74</v>
      </c>
      <c r="O250" s="97" t="s">
        <v>74</v>
      </c>
      <c r="P250" s="97" t="s">
        <v>74</v>
      </c>
      <c r="Q250" s="115">
        <v>6</v>
      </c>
      <c r="R250" s="12" t="s">
        <v>137</v>
      </c>
      <c r="S250" s="12" t="s">
        <v>220</v>
      </c>
      <c r="T250" s="12" t="s">
        <v>137</v>
      </c>
      <c r="U250" s="97" t="s">
        <v>220</v>
      </c>
      <c r="V250" s="12" t="s">
        <v>137</v>
      </c>
      <c r="W250" s="12" t="s">
        <v>220</v>
      </c>
      <c r="X250" s="12" t="s">
        <v>137</v>
      </c>
      <c r="Y250" s="12" t="s">
        <v>74</v>
      </c>
      <c r="Z250" s="12" t="s">
        <v>137</v>
      </c>
      <c r="AA250" s="12" t="s">
        <v>221</v>
      </c>
      <c r="AB250" s="97" t="s">
        <v>237</v>
      </c>
      <c r="AC250" s="114" t="s">
        <v>137</v>
      </c>
      <c r="AD250" s="114"/>
      <c r="AE250" s="97"/>
      <c r="AF250" s="97" t="s">
        <v>551</v>
      </c>
      <c r="AG250" s="97" t="s">
        <v>610</v>
      </c>
      <c r="AH250" s="97" t="s">
        <v>336</v>
      </c>
      <c r="AI250" s="12" t="s">
        <v>74</v>
      </c>
      <c r="AJ250" s="12" t="s">
        <v>74</v>
      </c>
      <c r="AK250" s="12" t="s">
        <v>74</v>
      </c>
      <c r="AL250" s="12" t="s">
        <v>74</v>
      </c>
      <c r="AM250" s="12" t="s">
        <v>74</v>
      </c>
      <c r="AN250" s="73"/>
      <c r="AO250" s="74" t="s">
        <v>1077</v>
      </c>
      <c r="AP250" s="12"/>
      <c r="AQ250" s="12"/>
      <c r="AR250" s="12"/>
      <c r="AS250" s="12"/>
      <c r="AT250" s="12"/>
      <c r="AU250" s="12"/>
      <c r="AV250" s="75"/>
    </row>
    <row r="251" spans="1:48" ht="15.75" customHeight="1">
      <c r="A251" s="71">
        <v>2025332</v>
      </c>
      <c r="B251" s="12"/>
      <c r="C251" s="12"/>
      <c r="D251" s="12" t="s">
        <v>135</v>
      </c>
      <c r="E251" s="12" t="s">
        <v>224</v>
      </c>
      <c r="F251" s="72" t="s">
        <v>75</v>
      </c>
      <c r="G251" s="72" t="s">
        <v>4</v>
      </c>
      <c r="H251" s="12"/>
      <c r="I251" s="12" t="s">
        <v>588</v>
      </c>
      <c r="J251" s="72"/>
      <c r="K251" s="72" t="s">
        <v>58</v>
      </c>
      <c r="L251" s="12" t="s">
        <v>137</v>
      </c>
      <c r="M251" s="97" t="s">
        <v>74</v>
      </c>
      <c r="N251" s="97" t="s">
        <v>74</v>
      </c>
      <c r="O251" s="97" t="s">
        <v>74</v>
      </c>
      <c r="P251" s="97" t="s">
        <v>137</v>
      </c>
      <c r="Q251" s="113">
        <v>6</v>
      </c>
      <c r="R251" s="12" t="s">
        <v>74</v>
      </c>
      <c r="S251" s="12" t="s">
        <v>1079</v>
      </c>
      <c r="T251" s="12" t="s">
        <v>137</v>
      </c>
      <c r="U251" s="12" t="s">
        <v>220</v>
      </c>
      <c r="V251" s="12" t="s">
        <v>137</v>
      </c>
      <c r="W251" s="12" t="s">
        <v>220</v>
      </c>
      <c r="X251" s="12" t="s">
        <v>74</v>
      </c>
      <c r="Y251" s="12" t="s">
        <v>137</v>
      </c>
      <c r="Z251" s="12" t="s">
        <v>137</v>
      </c>
      <c r="AA251" s="12" t="s">
        <v>221</v>
      </c>
      <c r="AB251" s="97" t="s">
        <v>237</v>
      </c>
      <c r="AC251" s="97" t="s">
        <v>74</v>
      </c>
      <c r="AD251" s="97" t="s">
        <v>23</v>
      </c>
      <c r="AE251" s="97"/>
      <c r="AF251" s="97" t="s">
        <v>233</v>
      </c>
      <c r="AG251" s="97" t="s">
        <v>512</v>
      </c>
      <c r="AH251" s="97" t="s">
        <v>1080</v>
      </c>
      <c r="AI251" s="12" t="s">
        <v>74</v>
      </c>
      <c r="AJ251" s="12" t="s">
        <v>74</v>
      </c>
      <c r="AK251" s="12" t="s">
        <v>74</v>
      </c>
      <c r="AL251" s="12" t="s">
        <v>74</v>
      </c>
      <c r="AM251" s="73" t="s">
        <v>136</v>
      </c>
      <c r="AN251" s="73"/>
      <c r="AO251" s="74" t="s">
        <v>1081</v>
      </c>
      <c r="AP251" s="12" t="s">
        <v>248</v>
      </c>
      <c r="AQ251" s="12"/>
      <c r="AR251" s="12"/>
      <c r="AS251" s="12"/>
      <c r="AT251" s="12"/>
      <c r="AU251" s="12"/>
      <c r="AV251" s="75"/>
    </row>
    <row r="252" spans="1:48" ht="15" customHeight="1">
      <c r="A252" s="71">
        <v>2025007</v>
      </c>
      <c r="B252" s="12">
        <v>42</v>
      </c>
      <c r="C252" s="12"/>
      <c r="D252" s="12" t="s">
        <v>135</v>
      </c>
      <c r="E252" s="12" t="s">
        <v>217</v>
      </c>
      <c r="F252" s="12" t="s">
        <v>95</v>
      </c>
      <c r="G252" s="12" t="s">
        <v>4</v>
      </c>
      <c r="H252" s="12" t="s">
        <v>225</v>
      </c>
      <c r="I252" s="12" t="s">
        <v>236</v>
      </c>
      <c r="J252" s="12" t="s">
        <v>74</v>
      </c>
      <c r="K252" s="12" t="s">
        <v>56</v>
      </c>
      <c r="L252" s="12" t="s">
        <v>137</v>
      </c>
      <c r="M252" s="97" t="s">
        <v>74</v>
      </c>
      <c r="N252" s="97" t="s">
        <v>74</v>
      </c>
      <c r="O252" s="97" t="s">
        <v>74</v>
      </c>
      <c r="P252" s="97" t="s">
        <v>74</v>
      </c>
      <c r="Q252" s="113">
        <v>4</v>
      </c>
      <c r="R252" s="12" t="s">
        <v>74</v>
      </c>
      <c r="S252" s="97" t="s">
        <v>493</v>
      </c>
      <c r="T252" s="12" t="s">
        <v>74</v>
      </c>
      <c r="U252" s="12" t="s">
        <v>900</v>
      </c>
      <c r="V252" s="12" t="s">
        <v>137</v>
      </c>
      <c r="W252" s="12" t="s">
        <v>220</v>
      </c>
      <c r="X252" s="12" t="s">
        <v>74</v>
      </c>
      <c r="Y252" s="12" t="s">
        <v>74</v>
      </c>
      <c r="Z252" s="12" t="s">
        <v>74</v>
      </c>
      <c r="AA252" s="12" t="s">
        <v>244</v>
      </c>
      <c r="AB252" s="97" t="s">
        <v>237</v>
      </c>
      <c r="AC252" s="114" t="s">
        <v>137</v>
      </c>
      <c r="AD252" s="114"/>
      <c r="AE252" s="115"/>
      <c r="AF252" s="115" t="s">
        <v>1083</v>
      </c>
      <c r="AG252" s="97" t="s">
        <v>300</v>
      </c>
      <c r="AH252" s="97" t="s">
        <v>1084</v>
      </c>
      <c r="AI252" s="12" t="s">
        <v>74</v>
      </c>
      <c r="AJ252" s="12" t="s">
        <v>74</v>
      </c>
      <c r="AK252" s="12" t="s">
        <v>74</v>
      </c>
      <c r="AL252" s="12" t="s">
        <v>74</v>
      </c>
      <c r="AM252" s="73" t="s">
        <v>136</v>
      </c>
      <c r="AN252" s="73"/>
      <c r="AO252" s="1"/>
      <c r="AP252" s="12"/>
      <c r="AQ252" s="12"/>
      <c r="AR252" s="12"/>
      <c r="AS252" s="12"/>
      <c r="AT252" s="12"/>
      <c r="AU252" s="12"/>
      <c r="AV252" s="75"/>
    </row>
    <row r="253" spans="1:48" ht="15" customHeight="1">
      <c r="A253" s="71">
        <v>2025085</v>
      </c>
      <c r="B253" s="12">
        <v>44</v>
      </c>
      <c r="C253" s="12"/>
      <c r="D253" s="12" t="s">
        <v>135</v>
      </c>
      <c r="E253" s="12" t="s">
        <v>224</v>
      </c>
      <c r="F253" s="12" t="s">
        <v>97</v>
      </c>
      <c r="G253" s="12" t="s">
        <v>4</v>
      </c>
      <c r="H253" s="12" t="s">
        <v>235</v>
      </c>
      <c r="I253" s="12" t="s">
        <v>236</v>
      </c>
      <c r="J253" s="12" t="s">
        <v>227</v>
      </c>
      <c r="K253" s="12" t="s">
        <v>56</v>
      </c>
      <c r="L253" s="12" t="s">
        <v>137</v>
      </c>
      <c r="M253" s="97" t="s">
        <v>74</v>
      </c>
      <c r="N253" s="97" t="s">
        <v>74</v>
      </c>
      <c r="O253" s="97" t="s">
        <v>137</v>
      </c>
      <c r="P253" s="97" t="s">
        <v>74</v>
      </c>
      <c r="Q253" s="113">
        <v>3</v>
      </c>
      <c r="R253" s="12" t="s">
        <v>137</v>
      </c>
      <c r="S253" s="12" t="str">
        <f>IF(R253="YES",YES,"Not Working")</f>
        <v>Not Working</v>
      </c>
      <c r="T253" s="12" t="s">
        <v>74</v>
      </c>
      <c r="U253" s="12" t="s">
        <v>1086</v>
      </c>
      <c r="V253" s="12" t="s">
        <v>74</v>
      </c>
      <c r="W253" s="12" t="s">
        <v>1087</v>
      </c>
      <c r="X253" s="12" t="s">
        <v>137</v>
      </c>
      <c r="Y253" s="12" t="s">
        <v>74</v>
      </c>
      <c r="Z253" s="12" t="s">
        <v>137</v>
      </c>
      <c r="AA253" s="12" t="s">
        <v>221</v>
      </c>
      <c r="AB253" s="97" t="s">
        <v>237</v>
      </c>
      <c r="AC253" s="114" t="s">
        <v>137</v>
      </c>
      <c r="AD253" s="97"/>
      <c r="AE253" s="97"/>
      <c r="AF253" s="97" t="s">
        <v>233</v>
      </c>
      <c r="AG253" s="97" t="s">
        <v>232</v>
      </c>
      <c r="AH253" s="97" t="s">
        <v>296</v>
      </c>
      <c r="AI253" s="12" t="s">
        <v>74</v>
      </c>
      <c r="AJ253" s="12" t="s">
        <v>74</v>
      </c>
      <c r="AK253" s="12" t="s">
        <v>74</v>
      </c>
      <c r="AL253" s="12" t="s">
        <v>74</v>
      </c>
      <c r="AM253" s="12" t="s">
        <v>74</v>
      </c>
      <c r="AN253" s="73"/>
      <c r="AO253" s="118" t="s">
        <v>289</v>
      </c>
      <c r="AP253" s="12" t="s">
        <v>290</v>
      </c>
      <c r="AQ253" s="12"/>
      <c r="AR253" s="12"/>
      <c r="AS253" s="12"/>
      <c r="AT253" s="76"/>
      <c r="AU253" s="76"/>
      <c r="AV253" s="75"/>
    </row>
    <row r="254" spans="1:48" ht="15" customHeight="1">
      <c r="A254" s="71">
        <v>2025014</v>
      </c>
      <c r="B254" s="12">
        <v>44</v>
      </c>
      <c r="C254" s="12"/>
      <c r="D254" s="12" t="s">
        <v>135</v>
      </c>
      <c r="E254" s="12" t="s">
        <v>217</v>
      </c>
      <c r="F254" s="12" t="s">
        <v>95</v>
      </c>
      <c r="G254" s="12" t="s">
        <v>4</v>
      </c>
      <c r="H254" s="12" t="s">
        <v>225</v>
      </c>
      <c r="I254" s="12" t="s">
        <v>236</v>
      </c>
      <c r="J254" s="12" t="s">
        <v>74</v>
      </c>
      <c r="K254" s="12" t="s">
        <v>56</v>
      </c>
      <c r="L254" s="12" t="s">
        <v>137</v>
      </c>
      <c r="M254" s="97" t="s">
        <v>74</v>
      </c>
      <c r="N254" s="97" t="s">
        <v>74</v>
      </c>
      <c r="O254" s="97" t="s">
        <v>74</v>
      </c>
      <c r="P254" s="97" t="s">
        <v>74</v>
      </c>
      <c r="Q254" s="113">
        <v>4</v>
      </c>
      <c r="R254" s="12" t="s">
        <v>74</v>
      </c>
      <c r="S254" s="97" t="s">
        <v>400</v>
      </c>
      <c r="T254" s="12" t="s">
        <v>74</v>
      </c>
      <c r="U254" s="12" t="s">
        <v>1089</v>
      </c>
      <c r="V254" s="12" t="s">
        <v>137</v>
      </c>
      <c r="W254" s="97" t="s">
        <v>220</v>
      </c>
      <c r="X254" s="12" t="s">
        <v>74</v>
      </c>
      <c r="Y254" s="12" t="s">
        <v>74</v>
      </c>
      <c r="Z254" s="12" t="s">
        <v>74</v>
      </c>
      <c r="AA254" s="12" t="s">
        <v>244</v>
      </c>
      <c r="AB254" s="97" t="s">
        <v>237</v>
      </c>
      <c r="AC254" s="114" t="s">
        <v>137</v>
      </c>
      <c r="AD254" s="114"/>
      <c r="AE254" s="97"/>
      <c r="AF254" s="97" t="s">
        <v>286</v>
      </c>
      <c r="AG254" s="97" t="s">
        <v>1090</v>
      </c>
      <c r="AH254" s="97" t="s">
        <v>803</v>
      </c>
      <c r="AI254" s="12" t="s">
        <v>74</v>
      </c>
      <c r="AJ254" s="12" t="s">
        <v>74</v>
      </c>
      <c r="AK254" s="12" t="s">
        <v>74</v>
      </c>
      <c r="AL254" s="12" t="s">
        <v>74</v>
      </c>
      <c r="AM254" s="73" t="s">
        <v>136</v>
      </c>
      <c r="AN254" s="73"/>
      <c r="AO254" s="80"/>
      <c r="AP254" s="12"/>
      <c r="AQ254" s="12"/>
      <c r="AR254" s="12"/>
      <c r="AS254" s="12"/>
      <c r="AT254" s="12"/>
      <c r="AU254" s="12"/>
      <c r="AV254" s="75"/>
    </row>
    <row r="255" spans="1:48" ht="15" customHeight="1">
      <c r="A255" s="71">
        <v>2025292</v>
      </c>
      <c r="B255" s="72">
        <v>38</v>
      </c>
      <c r="C255" s="72"/>
      <c r="D255" s="12" t="s">
        <v>135</v>
      </c>
      <c r="E255" s="73" t="s">
        <v>224</v>
      </c>
      <c r="F255" s="73" t="s">
        <v>83</v>
      </c>
      <c r="G255" s="73" t="s">
        <v>4</v>
      </c>
      <c r="H255" s="73" t="s">
        <v>517</v>
      </c>
      <c r="I255" s="73" t="s">
        <v>470</v>
      </c>
      <c r="J255" s="12" t="s">
        <v>137</v>
      </c>
      <c r="K255" s="12" t="s">
        <v>54</v>
      </c>
      <c r="L255" s="12" t="s">
        <v>137</v>
      </c>
      <c r="M255" s="117" t="s">
        <v>74</v>
      </c>
      <c r="N255" s="117" t="s">
        <v>137</v>
      </c>
      <c r="O255" s="117" t="s">
        <v>137</v>
      </c>
      <c r="P255" s="117" t="s">
        <v>137</v>
      </c>
      <c r="Q255" s="116">
        <v>2</v>
      </c>
      <c r="R255" s="12" t="s">
        <v>137</v>
      </c>
      <c r="S255" s="97" t="s">
        <v>220</v>
      </c>
      <c r="T255" s="12" t="s">
        <v>137</v>
      </c>
      <c r="U255" s="12" t="s">
        <v>220</v>
      </c>
      <c r="V255" s="12" t="s">
        <v>74</v>
      </c>
      <c r="W255" s="73" t="s">
        <v>1092</v>
      </c>
      <c r="X255" s="12" t="s">
        <v>74</v>
      </c>
      <c r="Y255" s="12" t="s">
        <v>137</v>
      </c>
      <c r="Z255" s="12" t="s">
        <v>137</v>
      </c>
      <c r="AA255" s="12" t="s">
        <v>221</v>
      </c>
      <c r="AB255" s="117" t="s">
        <v>237</v>
      </c>
      <c r="AC255" s="117" t="s">
        <v>137</v>
      </c>
      <c r="AD255" s="117"/>
      <c r="AE255" s="117"/>
      <c r="AF255" s="117" t="s">
        <v>425</v>
      </c>
      <c r="AG255" s="117" t="s">
        <v>1093</v>
      </c>
      <c r="AH255" s="117"/>
      <c r="AI255" s="73" t="s">
        <v>74</v>
      </c>
      <c r="AJ255" s="73" t="s">
        <v>74</v>
      </c>
      <c r="AK255" s="73" t="s">
        <v>74</v>
      </c>
      <c r="AL255" s="73"/>
      <c r="AM255" s="73" t="s">
        <v>136</v>
      </c>
      <c r="AN255" s="73"/>
      <c r="AO255" s="81"/>
      <c r="AP255" s="73"/>
      <c r="AQ255" s="73"/>
      <c r="AR255" s="73"/>
      <c r="AS255" s="73"/>
      <c r="AT255" s="73"/>
      <c r="AU255" s="73"/>
      <c r="AV255" s="49"/>
    </row>
    <row r="256" spans="1:48" ht="15" customHeight="1">
      <c r="A256" s="71">
        <v>2025057</v>
      </c>
      <c r="B256" s="83">
        <v>44</v>
      </c>
      <c r="C256" s="12"/>
      <c r="D256" s="12" t="s">
        <v>135</v>
      </c>
      <c r="E256" s="12" t="s">
        <v>217</v>
      </c>
      <c r="F256" s="74" t="s">
        <v>81</v>
      </c>
      <c r="G256" s="12" t="s">
        <v>4</v>
      </c>
      <c r="H256" s="12" t="s">
        <v>372</v>
      </c>
      <c r="I256" s="76" t="s">
        <v>236</v>
      </c>
      <c r="J256" s="12" t="s">
        <v>74</v>
      </c>
      <c r="K256" s="12" t="s">
        <v>60</v>
      </c>
      <c r="L256" s="12" t="s">
        <v>74</v>
      </c>
      <c r="M256" s="9" t="s">
        <v>137</v>
      </c>
      <c r="N256" s="97" t="s">
        <v>137</v>
      </c>
      <c r="O256" s="97" t="s">
        <v>137</v>
      </c>
      <c r="P256" s="97" t="s">
        <v>137</v>
      </c>
      <c r="Q256" s="119">
        <v>3</v>
      </c>
      <c r="R256" s="12" t="s">
        <v>137</v>
      </c>
      <c r="S256" s="12" t="s">
        <v>220</v>
      </c>
      <c r="T256" s="12" t="s">
        <v>137</v>
      </c>
      <c r="U256" s="12" t="s">
        <v>220</v>
      </c>
      <c r="V256" s="12" t="s">
        <v>137</v>
      </c>
      <c r="W256" s="97" t="s">
        <v>220</v>
      </c>
      <c r="X256" s="12" t="s">
        <v>137</v>
      </c>
      <c r="Y256" s="12" t="s">
        <v>137</v>
      </c>
      <c r="Z256" s="12" t="s">
        <v>74</v>
      </c>
      <c r="AA256" s="12" t="s">
        <v>244</v>
      </c>
      <c r="AB256" s="97" t="s">
        <v>237</v>
      </c>
      <c r="AC256" s="72" t="s">
        <v>137</v>
      </c>
      <c r="AD256" s="97"/>
      <c r="AE256" s="12"/>
      <c r="AF256" s="12" t="s">
        <v>550</v>
      </c>
      <c r="AG256" s="12" t="s">
        <v>385</v>
      </c>
      <c r="AH256" s="12" t="s">
        <v>923</v>
      </c>
      <c r="AI256" s="12" t="s">
        <v>74</v>
      </c>
      <c r="AJ256" s="12" t="s">
        <v>74</v>
      </c>
      <c r="AK256" s="12" t="s">
        <v>74</v>
      </c>
      <c r="AL256" s="12" t="s">
        <v>74</v>
      </c>
      <c r="AM256" s="12" t="s">
        <v>74</v>
      </c>
      <c r="AN256" s="73"/>
      <c r="AO256" s="1" t="s">
        <v>794</v>
      </c>
      <c r="AP256" s="12" t="s">
        <v>248</v>
      </c>
      <c r="AQ256" s="120"/>
      <c r="AR256" s="12"/>
      <c r="AS256" s="12"/>
      <c r="AT256" s="12"/>
      <c r="AU256" s="12"/>
      <c r="AV256" s="75"/>
    </row>
    <row r="257" spans="1:48" ht="15" customHeight="1">
      <c r="A257" s="71">
        <v>2025545</v>
      </c>
      <c r="B257" s="12"/>
      <c r="C257" s="12">
        <v>46</v>
      </c>
      <c r="D257" s="12" t="s">
        <v>134</v>
      </c>
      <c r="E257" s="12" t="s">
        <v>217</v>
      </c>
      <c r="F257" s="12" t="s">
        <v>110</v>
      </c>
      <c r="G257" s="12" t="s">
        <v>4</v>
      </c>
      <c r="H257" s="12" t="s">
        <v>372</v>
      </c>
      <c r="I257" s="12" t="s">
        <v>236</v>
      </c>
      <c r="J257" s="12"/>
      <c r="K257" s="12" t="s">
        <v>62</v>
      </c>
      <c r="L257" s="12" t="s">
        <v>74</v>
      </c>
      <c r="M257" s="9" t="s">
        <v>74</v>
      </c>
      <c r="N257" s="97" t="s">
        <v>74</v>
      </c>
      <c r="O257" s="97" t="s">
        <v>137</v>
      </c>
      <c r="P257" s="97" t="s">
        <v>74</v>
      </c>
      <c r="Q257" s="119">
        <v>2</v>
      </c>
      <c r="R257" s="12" t="s">
        <v>74</v>
      </c>
      <c r="S257" s="12" t="s">
        <v>1096</v>
      </c>
      <c r="T257" s="12" t="s">
        <v>74</v>
      </c>
      <c r="U257" s="12" t="s">
        <v>1097</v>
      </c>
      <c r="V257" s="12" t="s">
        <v>137</v>
      </c>
      <c r="W257" s="12" t="s">
        <v>220</v>
      </c>
      <c r="X257" s="12" t="s">
        <v>74</v>
      </c>
      <c r="Y257" s="12" t="s">
        <v>74</v>
      </c>
      <c r="Z257" s="12" t="s">
        <v>74</v>
      </c>
      <c r="AA257" s="12" t="s">
        <v>244</v>
      </c>
      <c r="AB257" s="97" t="s">
        <v>237</v>
      </c>
      <c r="AC257" s="97" t="s">
        <v>74</v>
      </c>
      <c r="AD257" s="97" t="s">
        <v>1098</v>
      </c>
      <c r="AE257" s="12"/>
      <c r="AF257" s="12" t="s">
        <v>1099</v>
      </c>
      <c r="AG257" s="12" t="s">
        <v>1100</v>
      </c>
      <c r="AH257" s="12" t="s">
        <v>262</v>
      </c>
      <c r="AI257" s="12" t="s">
        <v>74</v>
      </c>
      <c r="AJ257" s="12" t="s">
        <v>74</v>
      </c>
      <c r="AK257" s="12" t="s">
        <v>74</v>
      </c>
      <c r="AL257" s="12"/>
      <c r="AM257" s="12"/>
      <c r="AN257" s="76"/>
      <c r="AO257" s="1"/>
      <c r="AP257" s="12"/>
      <c r="AQ257" s="44"/>
      <c r="AR257" s="12"/>
      <c r="AS257" s="12"/>
      <c r="AT257" s="12"/>
      <c r="AU257" s="12"/>
      <c r="AV257" s="75"/>
    </row>
    <row r="258" spans="1:48" ht="15" customHeight="1">
      <c r="A258" s="71">
        <v>2025026</v>
      </c>
      <c r="B258" s="12">
        <v>38</v>
      </c>
      <c r="C258" s="12"/>
      <c r="D258" s="12" t="s">
        <v>135</v>
      </c>
      <c r="E258" s="12" t="s">
        <v>224</v>
      </c>
      <c r="F258" s="74" t="s">
        <v>77</v>
      </c>
      <c r="G258" s="12" t="s">
        <v>4</v>
      </c>
      <c r="H258" s="12" t="s">
        <v>235</v>
      </c>
      <c r="I258" s="12" t="s">
        <v>236</v>
      </c>
      <c r="J258" s="12" t="s">
        <v>74</v>
      </c>
      <c r="K258" s="12" t="s">
        <v>60</v>
      </c>
      <c r="L258" s="12" t="s">
        <v>74</v>
      </c>
      <c r="M258" s="12" t="s">
        <v>74</v>
      </c>
      <c r="N258" s="12" t="s">
        <v>137</v>
      </c>
      <c r="O258" s="12" t="s">
        <v>74</v>
      </c>
      <c r="P258" s="12" t="s">
        <v>137</v>
      </c>
      <c r="Q258" s="74">
        <v>3</v>
      </c>
      <c r="R258" s="12" t="s">
        <v>74</v>
      </c>
      <c r="S258" s="12" t="s">
        <v>1102</v>
      </c>
      <c r="T258" s="12" t="s">
        <v>137</v>
      </c>
      <c r="U258" s="12" t="s">
        <v>220</v>
      </c>
      <c r="V258" s="12" t="s">
        <v>137</v>
      </c>
      <c r="W258" s="12" t="s">
        <v>220</v>
      </c>
      <c r="X258" s="12" t="s">
        <v>74</v>
      </c>
      <c r="Y258" s="12" t="s">
        <v>137</v>
      </c>
      <c r="Z258" s="12" t="s">
        <v>74</v>
      </c>
      <c r="AA258" s="12" t="s">
        <v>244</v>
      </c>
      <c r="AB258" s="12" t="s">
        <v>237</v>
      </c>
      <c r="AC258" s="72" t="s">
        <v>137</v>
      </c>
      <c r="AD258" s="72" t="s">
        <v>23</v>
      </c>
      <c r="AE258" s="12"/>
      <c r="AF258" s="12" t="s">
        <v>296</v>
      </c>
      <c r="AG258" s="76" t="s">
        <v>301</v>
      </c>
      <c r="AH258" s="12" t="s">
        <v>336</v>
      </c>
      <c r="AI258" s="12" t="s">
        <v>74</v>
      </c>
      <c r="AJ258" s="12" t="s">
        <v>74</v>
      </c>
      <c r="AK258" s="76" t="s">
        <v>74</v>
      </c>
      <c r="AL258" s="76" t="s">
        <v>74</v>
      </c>
      <c r="AM258" s="12" t="s">
        <v>74</v>
      </c>
      <c r="AN258" s="73"/>
      <c r="AO258" s="1" t="s">
        <v>984</v>
      </c>
      <c r="AP258" s="12" t="s">
        <v>248</v>
      </c>
      <c r="AQ258" s="12"/>
      <c r="AR258" s="12"/>
      <c r="AS258" s="12"/>
      <c r="AT258" s="76"/>
      <c r="AU258" s="76"/>
      <c r="AV258" s="75"/>
    </row>
    <row r="259" spans="1:48" ht="15" customHeight="1">
      <c r="A259" s="71">
        <v>2025255</v>
      </c>
      <c r="B259" s="92">
        <v>37</v>
      </c>
      <c r="C259" s="12"/>
      <c r="D259" s="12" t="s">
        <v>135</v>
      </c>
      <c r="E259" s="12" t="s">
        <v>224</v>
      </c>
      <c r="F259" s="74" t="s">
        <v>101</v>
      </c>
      <c r="G259" s="12" t="s">
        <v>4</v>
      </c>
      <c r="H259" s="12" t="s">
        <v>427</v>
      </c>
      <c r="I259" s="12" t="s">
        <v>333</v>
      </c>
      <c r="J259" s="12" t="s">
        <v>74</v>
      </c>
      <c r="K259" s="12" t="s">
        <v>54</v>
      </c>
      <c r="L259" s="12" t="s">
        <v>137</v>
      </c>
      <c r="M259" s="12" t="s">
        <v>74</v>
      </c>
      <c r="N259" s="12" t="s">
        <v>74</v>
      </c>
      <c r="O259" s="12" t="s">
        <v>74</v>
      </c>
      <c r="P259" s="12" t="s">
        <v>137</v>
      </c>
      <c r="Q259" s="74">
        <v>3</v>
      </c>
      <c r="R259" s="12" t="s">
        <v>137</v>
      </c>
      <c r="S259" s="12" t="str">
        <f>IF(R259="YES",YES,"Not Working")</f>
        <v>Not Working</v>
      </c>
      <c r="T259" s="12" t="s">
        <v>74</v>
      </c>
      <c r="U259" s="12" t="s">
        <v>243</v>
      </c>
      <c r="V259" s="12" t="s">
        <v>137</v>
      </c>
      <c r="W259" s="12" t="s">
        <v>220</v>
      </c>
      <c r="X259" s="12" t="s">
        <v>137</v>
      </c>
      <c r="Y259" s="12" t="s">
        <v>74</v>
      </c>
      <c r="Z259" s="12" t="s">
        <v>74</v>
      </c>
      <c r="AA259" s="12" t="s">
        <v>244</v>
      </c>
      <c r="AB259" s="12" t="s">
        <v>237</v>
      </c>
      <c r="AC259" s="97" t="s">
        <v>137</v>
      </c>
      <c r="AD259" s="12"/>
      <c r="AE259" s="12"/>
      <c r="AF259" s="12" t="s">
        <v>245</v>
      </c>
      <c r="AG259" s="12" t="s">
        <v>274</v>
      </c>
      <c r="AH259" s="12" t="s">
        <v>252</v>
      </c>
      <c r="AI259" s="12" t="s">
        <v>74</v>
      </c>
      <c r="AJ259" s="12" t="s">
        <v>74</v>
      </c>
      <c r="AK259" s="12" t="s">
        <v>74</v>
      </c>
      <c r="AL259" s="12" t="s">
        <v>74</v>
      </c>
      <c r="AM259" s="12" t="s">
        <v>74</v>
      </c>
      <c r="AN259" s="73"/>
      <c r="AO259" s="82" t="s">
        <v>1104</v>
      </c>
      <c r="AP259" s="12" t="s">
        <v>248</v>
      </c>
      <c r="AQ259" s="12"/>
      <c r="AR259" s="12"/>
      <c r="AS259" s="12"/>
      <c r="AT259" s="12"/>
      <c r="AU259" s="12"/>
      <c r="AV259" s="75"/>
    </row>
    <row r="260" spans="1:48" ht="15" customHeight="1">
      <c r="A260" s="71">
        <v>2025126</v>
      </c>
      <c r="B260" s="12">
        <v>47</v>
      </c>
      <c r="C260" s="92"/>
      <c r="D260" s="12" t="s">
        <v>135</v>
      </c>
      <c r="E260" s="12" t="s">
        <v>217</v>
      </c>
      <c r="F260" s="12" t="s">
        <v>110</v>
      </c>
      <c r="G260" s="12" t="s">
        <v>4</v>
      </c>
      <c r="H260" s="12" t="s">
        <v>372</v>
      </c>
      <c r="I260" s="12" t="s">
        <v>236</v>
      </c>
      <c r="J260" s="12" t="s">
        <v>137</v>
      </c>
      <c r="K260" s="12" t="s">
        <v>62</v>
      </c>
      <c r="L260" s="12" t="s">
        <v>137</v>
      </c>
      <c r="M260" s="12" t="s">
        <v>74</v>
      </c>
      <c r="N260" s="12" t="s">
        <v>74</v>
      </c>
      <c r="O260" s="12" t="s">
        <v>74</v>
      </c>
      <c r="P260" s="12" t="s">
        <v>137</v>
      </c>
      <c r="Q260" s="78">
        <v>3</v>
      </c>
      <c r="R260" s="12" t="s">
        <v>74</v>
      </c>
      <c r="S260" s="12" t="s">
        <v>1106</v>
      </c>
      <c r="T260" s="12" t="s">
        <v>74</v>
      </c>
      <c r="U260" s="12" t="s">
        <v>852</v>
      </c>
      <c r="V260" s="12" t="s">
        <v>137</v>
      </c>
      <c r="W260" s="12" t="s">
        <v>220</v>
      </c>
      <c r="X260" s="12" t="s">
        <v>74</v>
      </c>
      <c r="Y260" s="12" t="s">
        <v>137</v>
      </c>
      <c r="Z260" s="12" t="s">
        <v>74</v>
      </c>
      <c r="AA260" s="12" t="s">
        <v>244</v>
      </c>
      <c r="AB260" s="12" t="s">
        <v>237</v>
      </c>
      <c r="AC260" s="12" t="s">
        <v>137</v>
      </c>
      <c r="AD260" s="12"/>
      <c r="AE260" s="12"/>
      <c r="AF260" s="12" t="s">
        <v>550</v>
      </c>
      <c r="AG260" s="12" t="s">
        <v>336</v>
      </c>
      <c r="AH260" s="12" t="s">
        <v>937</v>
      </c>
      <c r="AI260" s="12" t="s">
        <v>74</v>
      </c>
      <c r="AJ260" s="12" t="s">
        <v>74</v>
      </c>
      <c r="AK260" s="12" t="s">
        <v>137</v>
      </c>
      <c r="AL260" s="12" t="s">
        <v>137</v>
      </c>
      <c r="AM260" s="12" t="s">
        <v>137</v>
      </c>
      <c r="AN260" s="76" t="s">
        <v>390</v>
      </c>
      <c r="AO260" s="1"/>
      <c r="AP260" s="12"/>
      <c r="AQ260" s="12"/>
      <c r="AR260" s="12"/>
      <c r="AS260" s="12"/>
      <c r="AT260" s="12"/>
      <c r="AU260" s="12"/>
      <c r="AV260" s="75"/>
    </row>
    <row r="261" spans="1:48" ht="15" customHeight="1">
      <c r="A261" s="71">
        <v>2025180</v>
      </c>
      <c r="B261" s="12">
        <v>44</v>
      </c>
      <c r="C261" s="12"/>
      <c r="D261" s="12" t="s">
        <v>135</v>
      </c>
      <c r="E261" s="12" t="s">
        <v>217</v>
      </c>
      <c r="F261" s="12" t="s">
        <v>110</v>
      </c>
      <c r="G261" s="12" t="s">
        <v>4</v>
      </c>
      <c r="H261" s="12" t="s">
        <v>235</v>
      </c>
      <c r="I261" s="12" t="s">
        <v>236</v>
      </c>
      <c r="J261" s="12" t="s">
        <v>227</v>
      </c>
      <c r="K261" s="12" t="s">
        <v>62</v>
      </c>
      <c r="L261" s="12" t="s">
        <v>137</v>
      </c>
      <c r="M261" s="9" t="s">
        <v>74</v>
      </c>
      <c r="N261" s="97" t="s">
        <v>74</v>
      </c>
      <c r="O261" s="97" t="s">
        <v>74</v>
      </c>
      <c r="P261" s="97" t="s">
        <v>137</v>
      </c>
      <c r="Q261" s="119">
        <v>4</v>
      </c>
      <c r="R261" s="12" t="s">
        <v>74</v>
      </c>
      <c r="S261" s="12" t="s">
        <v>1108</v>
      </c>
      <c r="T261" s="12" t="s">
        <v>137</v>
      </c>
      <c r="U261" s="12" t="s">
        <v>220</v>
      </c>
      <c r="V261" s="12" t="s">
        <v>137</v>
      </c>
      <c r="W261" s="12" t="s">
        <v>220</v>
      </c>
      <c r="X261" s="12" t="s">
        <v>74</v>
      </c>
      <c r="Y261" s="12" t="s">
        <v>137</v>
      </c>
      <c r="Z261" s="12" t="s">
        <v>74</v>
      </c>
      <c r="AA261" s="12" t="s">
        <v>244</v>
      </c>
      <c r="AB261" s="97" t="s">
        <v>237</v>
      </c>
      <c r="AC261" s="114" t="s">
        <v>137</v>
      </c>
      <c r="AD261" s="97"/>
      <c r="AE261" s="12"/>
      <c r="AF261" s="12" t="s">
        <v>1109</v>
      </c>
      <c r="AG261" s="12" t="s">
        <v>1110</v>
      </c>
      <c r="AH261" s="12" t="s">
        <v>296</v>
      </c>
      <c r="AI261" s="12" t="s">
        <v>74</v>
      </c>
      <c r="AJ261" s="12" t="s">
        <v>74</v>
      </c>
      <c r="AK261" s="12" t="s">
        <v>74</v>
      </c>
      <c r="AL261" s="72" t="s">
        <v>74</v>
      </c>
      <c r="AM261" s="12" t="s">
        <v>74</v>
      </c>
      <c r="AN261" s="73"/>
      <c r="AO261" s="82" t="s">
        <v>1111</v>
      </c>
      <c r="AP261" s="12" t="s">
        <v>241</v>
      </c>
      <c r="AQ261" s="12"/>
      <c r="AR261" s="12"/>
      <c r="AS261" s="12"/>
      <c r="AT261" s="76"/>
      <c r="AU261" s="76"/>
      <c r="AV261" s="75"/>
    </row>
    <row r="262" spans="1:48" ht="15" customHeight="1">
      <c r="A262" s="71">
        <v>2025157</v>
      </c>
      <c r="B262" s="12">
        <v>36</v>
      </c>
      <c r="C262" s="12"/>
      <c r="D262" s="12" t="s">
        <v>135</v>
      </c>
      <c r="E262" s="12" t="s">
        <v>224</v>
      </c>
      <c r="F262" s="12" t="s">
        <v>110</v>
      </c>
      <c r="G262" s="12" t="s">
        <v>4</v>
      </c>
      <c r="H262" s="12" t="s">
        <v>321</v>
      </c>
      <c r="I262" s="12" t="s">
        <v>236</v>
      </c>
      <c r="J262" s="12" t="s">
        <v>227</v>
      </c>
      <c r="K262" s="12" t="s">
        <v>62</v>
      </c>
      <c r="L262" s="12" t="s">
        <v>137</v>
      </c>
      <c r="M262" s="9" t="s">
        <v>74</v>
      </c>
      <c r="N262" s="97" t="s">
        <v>137</v>
      </c>
      <c r="O262" s="97" t="s">
        <v>74</v>
      </c>
      <c r="P262" s="97" t="s">
        <v>137</v>
      </c>
      <c r="Q262" s="119">
        <v>4</v>
      </c>
      <c r="R262" s="12" t="s">
        <v>74</v>
      </c>
      <c r="S262" s="12" t="s">
        <v>1113</v>
      </c>
      <c r="T262" s="12" t="s">
        <v>137</v>
      </c>
      <c r="U262" s="12" t="s">
        <v>220</v>
      </c>
      <c r="V262" s="12" t="s">
        <v>137</v>
      </c>
      <c r="W262" s="12" t="s">
        <v>220</v>
      </c>
      <c r="X262" s="12" t="s">
        <v>137</v>
      </c>
      <c r="Y262" s="12" t="s">
        <v>137</v>
      </c>
      <c r="Z262" s="12" t="s">
        <v>137</v>
      </c>
      <c r="AA262" s="12" t="s">
        <v>221</v>
      </c>
      <c r="AB262" s="97" t="s">
        <v>237</v>
      </c>
      <c r="AC262" s="72" t="s">
        <v>137</v>
      </c>
      <c r="AD262" s="114"/>
      <c r="AE262" s="12"/>
      <c r="AF262" s="12" t="s">
        <v>525</v>
      </c>
      <c r="AG262" s="12" t="s">
        <v>352</v>
      </c>
      <c r="AH262" s="12" t="s">
        <v>624</v>
      </c>
      <c r="AI262" s="12" t="s">
        <v>74</v>
      </c>
      <c r="AJ262" s="12" t="s">
        <v>74</v>
      </c>
      <c r="AK262" s="12" t="s">
        <v>74</v>
      </c>
      <c r="AL262" s="12" t="s">
        <v>74</v>
      </c>
      <c r="AM262" s="73" t="s">
        <v>136</v>
      </c>
      <c r="AN262" s="73"/>
      <c r="AO262" s="82" t="s">
        <v>1114</v>
      </c>
      <c r="AP262" s="12" t="s">
        <v>248</v>
      </c>
      <c r="AQ262" s="12"/>
      <c r="AR262" s="12"/>
      <c r="AS262" s="12"/>
      <c r="AT262" s="76"/>
      <c r="AU262" s="76"/>
      <c r="AV262" s="75"/>
    </row>
    <row r="263" spans="1:48" ht="15" customHeight="1">
      <c r="A263" s="71">
        <v>2025027</v>
      </c>
      <c r="B263" s="12">
        <v>35</v>
      </c>
      <c r="C263" s="12"/>
      <c r="D263" s="12" t="s">
        <v>135</v>
      </c>
      <c r="E263" s="12" t="s">
        <v>224</v>
      </c>
      <c r="F263" s="74" t="s">
        <v>77</v>
      </c>
      <c r="G263" s="12" t="s">
        <v>4</v>
      </c>
      <c r="H263" s="12" t="s">
        <v>383</v>
      </c>
      <c r="I263" s="12" t="s">
        <v>236</v>
      </c>
      <c r="J263" s="12" t="s">
        <v>74</v>
      </c>
      <c r="K263" s="12" t="s">
        <v>60</v>
      </c>
      <c r="L263" s="12" t="s">
        <v>137</v>
      </c>
      <c r="M263" s="9" t="s">
        <v>74</v>
      </c>
      <c r="N263" s="97" t="s">
        <v>74</v>
      </c>
      <c r="O263" s="97" t="s">
        <v>74</v>
      </c>
      <c r="P263" s="97" t="s">
        <v>74</v>
      </c>
      <c r="Q263" s="119">
        <v>4</v>
      </c>
      <c r="R263" s="12" t="s">
        <v>74</v>
      </c>
      <c r="S263" s="97" t="s">
        <v>1116</v>
      </c>
      <c r="T263" s="12" t="s">
        <v>74</v>
      </c>
      <c r="U263" s="12" t="s">
        <v>243</v>
      </c>
      <c r="V263" s="12" t="s">
        <v>74</v>
      </c>
      <c r="W263" s="12" t="s">
        <v>620</v>
      </c>
      <c r="X263" s="12" t="s">
        <v>74</v>
      </c>
      <c r="Y263" s="12" t="s">
        <v>74</v>
      </c>
      <c r="Z263" s="12" t="s">
        <v>137</v>
      </c>
      <c r="AA263" s="12" t="s">
        <v>221</v>
      </c>
      <c r="AB263" s="97" t="s">
        <v>237</v>
      </c>
      <c r="AC263" s="114" t="s">
        <v>137</v>
      </c>
      <c r="AD263" s="114" t="s">
        <v>23</v>
      </c>
      <c r="AE263" s="12"/>
      <c r="AF263" s="12" t="s">
        <v>385</v>
      </c>
      <c r="AG263" s="12" t="s">
        <v>525</v>
      </c>
      <c r="AH263" s="76" t="s">
        <v>352</v>
      </c>
      <c r="AI263" s="12" t="s">
        <v>74</v>
      </c>
      <c r="AJ263" s="12" t="s">
        <v>74</v>
      </c>
      <c r="AK263" s="12" t="s">
        <v>74</v>
      </c>
      <c r="AL263" s="76" t="s">
        <v>74</v>
      </c>
      <c r="AM263" s="12" t="s">
        <v>74</v>
      </c>
      <c r="AN263" s="73"/>
      <c r="AO263" s="82"/>
      <c r="AP263" s="12"/>
      <c r="AQ263" s="12"/>
      <c r="AR263" s="12"/>
      <c r="AS263" s="12"/>
      <c r="AT263" s="76"/>
      <c r="AU263" s="76"/>
      <c r="AV263" s="75"/>
    </row>
    <row r="264" spans="1:48" ht="15" customHeight="1">
      <c r="A264" s="71">
        <v>2025100</v>
      </c>
      <c r="B264" s="12">
        <v>35</v>
      </c>
      <c r="C264" s="92"/>
      <c r="D264" s="12" t="s">
        <v>135</v>
      </c>
      <c r="E264" s="12" t="s">
        <v>217</v>
      </c>
      <c r="F264" s="74" t="s">
        <v>97</v>
      </c>
      <c r="G264" s="12" t="s">
        <v>4</v>
      </c>
      <c r="H264" s="12" t="s">
        <v>321</v>
      </c>
      <c r="I264" s="12" t="s">
        <v>236</v>
      </c>
      <c r="J264" s="12" t="s">
        <v>137</v>
      </c>
      <c r="K264" s="12" t="s">
        <v>56</v>
      </c>
      <c r="L264" s="12" t="s">
        <v>137</v>
      </c>
      <c r="M264" s="9" t="s">
        <v>74</v>
      </c>
      <c r="N264" s="97" t="s">
        <v>74</v>
      </c>
      <c r="O264" s="97" t="s">
        <v>74</v>
      </c>
      <c r="P264" s="97" t="s">
        <v>137</v>
      </c>
      <c r="Q264" s="119">
        <v>3</v>
      </c>
      <c r="R264" s="12" t="s">
        <v>74</v>
      </c>
      <c r="S264" s="12" t="s">
        <v>269</v>
      </c>
      <c r="T264" s="12" t="s">
        <v>74</v>
      </c>
      <c r="U264" s="12" t="s">
        <v>442</v>
      </c>
      <c r="V264" s="12" t="s">
        <v>137</v>
      </c>
      <c r="W264" s="97" t="s">
        <v>220</v>
      </c>
      <c r="X264" s="12" t="s">
        <v>74</v>
      </c>
      <c r="Y264" s="12" t="s">
        <v>74</v>
      </c>
      <c r="Z264" s="12" t="s">
        <v>137</v>
      </c>
      <c r="AA264" s="12" t="s">
        <v>221</v>
      </c>
      <c r="AB264" s="97" t="s">
        <v>237</v>
      </c>
      <c r="AC264" s="72" t="s">
        <v>137</v>
      </c>
      <c r="AD264" s="97"/>
      <c r="AE264" s="12"/>
      <c r="AF264" s="12" t="s">
        <v>1118</v>
      </c>
      <c r="AG264" s="12" t="s">
        <v>512</v>
      </c>
      <c r="AH264" s="12"/>
      <c r="AI264" s="12" t="s">
        <v>74</v>
      </c>
      <c r="AJ264" s="12" t="s">
        <v>74</v>
      </c>
      <c r="AK264" s="12" t="s">
        <v>74</v>
      </c>
      <c r="AL264" s="12" t="s">
        <v>74</v>
      </c>
      <c r="AM264" s="12" t="s">
        <v>74</v>
      </c>
      <c r="AN264" s="73"/>
      <c r="AO264" s="74" t="s">
        <v>1119</v>
      </c>
      <c r="AP264" s="12" t="s">
        <v>248</v>
      </c>
      <c r="AQ264" s="12"/>
      <c r="AR264" s="12"/>
      <c r="AS264" s="12"/>
      <c r="AT264" s="76"/>
      <c r="AU264" s="76"/>
      <c r="AV264" s="75"/>
    </row>
    <row r="265" spans="1:48" ht="15" customHeight="1">
      <c r="A265" s="71">
        <v>2025277</v>
      </c>
      <c r="B265" s="72">
        <v>36</v>
      </c>
      <c r="C265" s="72"/>
      <c r="D265" s="12" t="s">
        <v>135</v>
      </c>
      <c r="E265" s="73" t="s">
        <v>217</v>
      </c>
      <c r="F265" s="73" t="s">
        <v>90</v>
      </c>
      <c r="G265" s="73" t="s">
        <v>4</v>
      </c>
      <c r="H265" s="73" t="s">
        <v>235</v>
      </c>
      <c r="I265" s="73" t="s">
        <v>333</v>
      </c>
      <c r="J265" s="12" t="s">
        <v>137</v>
      </c>
      <c r="K265" s="12" t="s">
        <v>54</v>
      </c>
      <c r="L265" s="12" t="s">
        <v>137</v>
      </c>
      <c r="M265" s="122" t="s">
        <v>74</v>
      </c>
      <c r="N265" s="117" t="s">
        <v>74</v>
      </c>
      <c r="O265" s="117" t="s">
        <v>74</v>
      </c>
      <c r="P265" s="117" t="s">
        <v>74</v>
      </c>
      <c r="Q265" s="121">
        <v>5</v>
      </c>
      <c r="R265" s="12" t="s">
        <v>74</v>
      </c>
      <c r="S265" s="73" t="s">
        <v>1121</v>
      </c>
      <c r="T265" s="12" t="s">
        <v>137</v>
      </c>
      <c r="U265" s="12" t="s">
        <v>220</v>
      </c>
      <c r="V265" s="12" t="s">
        <v>137</v>
      </c>
      <c r="W265" s="12" t="s">
        <v>220</v>
      </c>
      <c r="X265" s="12" t="s">
        <v>74</v>
      </c>
      <c r="Y265" s="12" t="s">
        <v>137</v>
      </c>
      <c r="Z265" s="97" t="s">
        <v>137</v>
      </c>
      <c r="AA265" s="12" t="s">
        <v>221</v>
      </c>
      <c r="AB265" s="117" t="s">
        <v>237</v>
      </c>
      <c r="AC265" s="114" t="s">
        <v>137</v>
      </c>
      <c r="AD265" s="117"/>
      <c r="AE265" s="73"/>
      <c r="AF265" s="73" t="s">
        <v>232</v>
      </c>
      <c r="AG265" s="73" t="s">
        <v>336</v>
      </c>
      <c r="AH265" s="73" t="s">
        <v>1122</v>
      </c>
      <c r="AI265" s="73" t="s">
        <v>74</v>
      </c>
      <c r="AJ265" s="73" t="s">
        <v>74</v>
      </c>
      <c r="AK265" s="72" t="s">
        <v>74</v>
      </c>
      <c r="AL265" s="72"/>
      <c r="AM265" s="73" t="s">
        <v>136</v>
      </c>
      <c r="AN265" s="73"/>
      <c r="AO265" s="81"/>
      <c r="AP265" s="73" t="s">
        <v>570</v>
      </c>
      <c r="AQ265" s="73"/>
      <c r="AR265" s="73"/>
      <c r="AS265" s="73"/>
      <c r="AT265" s="73"/>
      <c r="AU265" s="73"/>
      <c r="AV265" s="75"/>
    </row>
    <row r="266" spans="1:48" ht="15" customHeight="1">
      <c r="A266" s="71">
        <v>2025275</v>
      </c>
      <c r="B266" s="72">
        <v>41</v>
      </c>
      <c r="C266" s="72"/>
      <c r="D266" s="12" t="s">
        <v>135</v>
      </c>
      <c r="E266" s="73" t="s">
        <v>224</v>
      </c>
      <c r="F266" s="73" t="s">
        <v>90</v>
      </c>
      <c r="G266" s="73" t="s">
        <v>4</v>
      </c>
      <c r="H266" s="73" t="s">
        <v>746</v>
      </c>
      <c r="I266" s="73" t="s">
        <v>333</v>
      </c>
      <c r="J266" s="12" t="s">
        <v>137</v>
      </c>
      <c r="K266" s="12" t="s">
        <v>54</v>
      </c>
      <c r="L266" s="12" t="s">
        <v>137</v>
      </c>
      <c r="M266" s="73" t="s">
        <v>74</v>
      </c>
      <c r="N266" s="73" t="s">
        <v>137</v>
      </c>
      <c r="O266" s="73" t="s">
        <v>74</v>
      </c>
      <c r="P266" s="73" t="s">
        <v>137</v>
      </c>
      <c r="Q266" s="80">
        <v>2</v>
      </c>
      <c r="R266" s="12" t="s">
        <v>137</v>
      </c>
      <c r="S266" s="12" t="s">
        <v>220</v>
      </c>
      <c r="T266" s="12" t="s">
        <v>137</v>
      </c>
      <c r="U266" s="12" t="s">
        <v>220</v>
      </c>
      <c r="V266" s="12" t="s">
        <v>137</v>
      </c>
      <c r="W266" s="12" t="s">
        <v>220</v>
      </c>
      <c r="X266" s="12" t="s">
        <v>74</v>
      </c>
      <c r="Y266" s="12" t="s">
        <v>137</v>
      </c>
      <c r="Z266" s="12" t="s">
        <v>74</v>
      </c>
      <c r="AA266" s="12" t="s">
        <v>244</v>
      </c>
      <c r="AB266" s="73" t="s">
        <v>237</v>
      </c>
      <c r="AC266" s="72" t="s">
        <v>137</v>
      </c>
      <c r="AD266" s="73"/>
      <c r="AE266" s="73"/>
      <c r="AF266" s="73" t="s">
        <v>276</v>
      </c>
      <c r="AG266" s="73" t="s">
        <v>432</v>
      </c>
      <c r="AH266" s="73" t="s">
        <v>385</v>
      </c>
      <c r="AI266" s="73" t="s">
        <v>74</v>
      </c>
      <c r="AJ266" s="73" t="s">
        <v>74</v>
      </c>
      <c r="AK266" s="72" t="s">
        <v>74</v>
      </c>
      <c r="AL266" s="72"/>
      <c r="AM266" s="73" t="s">
        <v>136</v>
      </c>
      <c r="AN266" s="73"/>
      <c r="AO266" s="81"/>
      <c r="AP266" s="73"/>
      <c r="AQ266" s="73"/>
      <c r="AR266" s="73"/>
      <c r="AS266" s="73"/>
      <c r="AT266" s="73"/>
      <c r="AU266" s="73"/>
      <c r="AV266" s="75"/>
    </row>
    <row r="267" spans="1:48" ht="15" customHeight="1">
      <c r="A267" s="71">
        <v>2025136</v>
      </c>
      <c r="B267" s="12">
        <v>36</v>
      </c>
      <c r="C267" s="12"/>
      <c r="D267" s="12" t="s">
        <v>135</v>
      </c>
      <c r="E267" s="12" t="s">
        <v>217</v>
      </c>
      <c r="F267" s="12" t="s">
        <v>110</v>
      </c>
      <c r="G267" s="12" t="s">
        <v>4</v>
      </c>
      <c r="H267" s="12" t="s">
        <v>359</v>
      </c>
      <c r="I267" s="12" t="s">
        <v>236</v>
      </c>
      <c r="J267" s="12" t="s">
        <v>227</v>
      </c>
      <c r="K267" s="12" t="s">
        <v>62</v>
      </c>
      <c r="L267" s="12" t="s">
        <v>137</v>
      </c>
      <c r="M267" s="76" t="s">
        <v>74</v>
      </c>
      <c r="N267" s="12" t="s">
        <v>74</v>
      </c>
      <c r="O267" s="12" t="s">
        <v>74</v>
      </c>
      <c r="P267" s="12" t="s">
        <v>137</v>
      </c>
      <c r="Q267" s="74">
        <v>8</v>
      </c>
      <c r="R267" s="12" t="s">
        <v>137</v>
      </c>
      <c r="S267" s="12" t="str">
        <f>IF(R267="YES",YES,"Not Working")</f>
        <v>Not Working</v>
      </c>
      <c r="T267" s="12" t="s">
        <v>74</v>
      </c>
      <c r="U267" s="12" t="s">
        <v>1125</v>
      </c>
      <c r="V267" s="12" t="s">
        <v>137</v>
      </c>
      <c r="W267" s="12" t="s">
        <v>220</v>
      </c>
      <c r="X267" s="12" t="s">
        <v>74</v>
      </c>
      <c r="Y267" s="12" t="s">
        <v>74</v>
      </c>
      <c r="Z267" s="12" t="s">
        <v>74</v>
      </c>
      <c r="AA267" s="12" t="s">
        <v>244</v>
      </c>
      <c r="AB267" s="12" t="s">
        <v>237</v>
      </c>
      <c r="AC267" s="114" t="s">
        <v>137</v>
      </c>
      <c r="AD267" s="72"/>
      <c r="AE267" s="78"/>
      <c r="AF267" s="78" t="s">
        <v>897</v>
      </c>
      <c r="AG267" s="12" t="s">
        <v>276</v>
      </c>
      <c r="AH267" s="12" t="s">
        <v>513</v>
      </c>
      <c r="AI267" s="12" t="s">
        <v>74</v>
      </c>
      <c r="AJ267" s="12" t="s">
        <v>74</v>
      </c>
      <c r="AK267" s="12" t="s">
        <v>74</v>
      </c>
      <c r="AL267" s="12" t="s">
        <v>74</v>
      </c>
      <c r="AM267" s="12" t="s">
        <v>74</v>
      </c>
      <c r="AN267" s="73"/>
      <c r="AO267" s="82" t="s">
        <v>1126</v>
      </c>
      <c r="AP267" s="12" t="s">
        <v>248</v>
      </c>
      <c r="AQ267" s="12"/>
      <c r="AR267" s="12"/>
      <c r="AS267" s="12"/>
      <c r="AT267" s="76"/>
      <c r="AU267" s="76"/>
      <c r="AV267" s="75"/>
    </row>
    <row r="268" spans="1:48" ht="15" customHeight="1">
      <c r="A268" s="71">
        <v>2025228</v>
      </c>
      <c r="B268" s="12">
        <v>36</v>
      </c>
      <c r="C268" s="12"/>
      <c r="D268" s="12" t="s">
        <v>135</v>
      </c>
      <c r="E268" s="12" t="s">
        <v>217</v>
      </c>
      <c r="F268" s="74" t="s">
        <v>91</v>
      </c>
      <c r="G268" s="12" t="s">
        <v>4</v>
      </c>
      <c r="H268" s="12" t="s">
        <v>383</v>
      </c>
      <c r="I268" s="12" t="s">
        <v>333</v>
      </c>
      <c r="J268" s="12" t="s">
        <v>227</v>
      </c>
      <c r="K268" s="12" t="s">
        <v>52</v>
      </c>
      <c r="L268" s="12" t="s">
        <v>137</v>
      </c>
      <c r="M268" s="12" t="s">
        <v>74</v>
      </c>
      <c r="N268" s="12" t="s">
        <v>137</v>
      </c>
      <c r="O268" s="12" t="s">
        <v>74</v>
      </c>
      <c r="P268" s="12" t="s">
        <v>137</v>
      </c>
      <c r="Q268" s="74">
        <v>5</v>
      </c>
      <c r="R268" s="12" t="s">
        <v>137</v>
      </c>
      <c r="S268" s="12" t="s">
        <v>220</v>
      </c>
      <c r="T268" s="12" t="s">
        <v>137</v>
      </c>
      <c r="U268" s="12" t="s">
        <v>220</v>
      </c>
      <c r="V268" s="12" t="s">
        <v>74</v>
      </c>
      <c r="W268" s="12" t="s">
        <v>400</v>
      </c>
      <c r="X268" s="12" t="s">
        <v>137</v>
      </c>
      <c r="Y268" s="12" t="s">
        <v>137</v>
      </c>
      <c r="Z268" s="12" t="s">
        <v>74</v>
      </c>
      <c r="AA268" s="12" t="s">
        <v>244</v>
      </c>
      <c r="AB268" s="12" t="s">
        <v>237</v>
      </c>
      <c r="AC268" s="72" t="s">
        <v>137</v>
      </c>
      <c r="AD268" s="12"/>
      <c r="AE268" s="12"/>
      <c r="AF268" s="12" t="s">
        <v>512</v>
      </c>
      <c r="AG268" s="12" t="s">
        <v>352</v>
      </c>
      <c r="AH268" s="12"/>
      <c r="AI268" s="12" t="s">
        <v>74</v>
      </c>
      <c r="AJ268" s="12" t="s">
        <v>74</v>
      </c>
      <c r="AK268" s="12" t="s">
        <v>74</v>
      </c>
      <c r="AL268" s="12" t="s">
        <v>74</v>
      </c>
      <c r="AM268" s="12" t="s">
        <v>74</v>
      </c>
      <c r="AN268" s="73"/>
      <c r="AO268" s="82" t="s">
        <v>1128</v>
      </c>
      <c r="AP268" s="12" t="s">
        <v>248</v>
      </c>
      <c r="AQ268" s="12"/>
      <c r="AR268" s="12"/>
      <c r="AS268" s="12"/>
      <c r="AT268" s="76"/>
      <c r="AU268" s="76"/>
      <c r="AV268" s="75"/>
    </row>
    <row r="269" spans="1:48" ht="15.75" customHeight="1">
      <c r="A269" s="71">
        <v>2025109</v>
      </c>
      <c r="B269" s="12">
        <v>41</v>
      </c>
      <c r="C269" s="12"/>
      <c r="D269" s="12" t="s">
        <v>135</v>
      </c>
      <c r="E269" s="97" t="s">
        <v>224</v>
      </c>
      <c r="F269" s="74" t="s">
        <v>88</v>
      </c>
      <c r="G269" s="97" t="s">
        <v>4</v>
      </c>
      <c r="H269" s="97" t="s">
        <v>372</v>
      </c>
      <c r="I269" s="97" t="s">
        <v>904</v>
      </c>
      <c r="J269" s="12" t="s">
        <v>227</v>
      </c>
      <c r="K269" s="12" t="s">
        <v>52</v>
      </c>
      <c r="L269" s="12" t="s">
        <v>137</v>
      </c>
      <c r="M269" s="97" t="s">
        <v>74</v>
      </c>
      <c r="N269" s="97" t="s">
        <v>74</v>
      </c>
      <c r="O269" s="97" t="s">
        <v>74</v>
      </c>
      <c r="P269" s="97" t="s">
        <v>137</v>
      </c>
      <c r="Q269" s="113">
        <v>5</v>
      </c>
      <c r="R269" s="12" t="s">
        <v>74</v>
      </c>
      <c r="S269" s="97" t="s">
        <v>1130</v>
      </c>
      <c r="T269" s="12" t="s">
        <v>74</v>
      </c>
      <c r="U269" s="12" t="s">
        <v>243</v>
      </c>
      <c r="V269" s="12" t="s">
        <v>74</v>
      </c>
      <c r="W269" s="12" t="s">
        <v>1131</v>
      </c>
      <c r="X269" s="12" t="s">
        <v>74</v>
      </c>
      <c r="Y269" s="12" t="s">
        <v>137</v>
      </c>
      <c r="Z269" s="12" t="s">
        <v>137</v>
      </c>
      <c r="AA269" s="12" t="s">
        <v>221</v>
      </c>
      <c r="AB269" s="97" t="s">
        <v>237</v>
      </c>
      <c r="AC269" s="114" t="s">
        <v>137</v>
      </c>
      <c r="AD269" s="97"/>
      <c r="AE269" s="97"/>
      <c r="AF269" s="97" t="s">
        <v>233</v>
      </c>
      <c r="AG269" s="97" t="s">
        <v>1132</v>
      </c>
      <c r="AH269" s="97" t="s">
        <v>821</v>
      </c>
      <c r="AI269" s="12" t="s">
        <v>74</v>
      </c>
      <c r="AJ269" s="97" t="s">
        <v>74</v>
      </c>
      <c r="AK269" s="12" t="s">
        <v>74</v>
      </c>
      <c r="AL269" s="12" t="s">
        <v>74</v>
      </c>
      <c r="AM269" s="12" t="s">
        <v>74</v>
      </c>
      <c r="AN269" s="73"/>
      <c r="AO269" s="113" t="s">
        <v>1133</v>
      </c>
      <c r="AP269" s="97" t="s">
        <v>570</v>
      </c>
      <c r="AQ269" s="97"/>
      <c r="AR269" s="97"/>
      <c r="AS269" s="97"/>
      <c r="AT269" s="112"/>
      <c r="AU269" s="112"/>
      <c r="AV269" s="75"/>
    </row>
    <row r="270" spans="1:48" ht="15.75" customHeight="1">
      <c r="A270" s="71">
        <v>2025303</v>
      </c>
      <c r="B270" s="72">
        <v>45</v>
      </c>
      <c r="C270" s="72"/>
      <c r="D270" s="12" t="s">
        <v>135</v>
      </c>
      <c r="E270" s="114" t="s">
        <v>217</v>
      </c>
      <c r="F270" s="72" t="s">
        <v>80</v>
      </c>
      <c r="G270" s="114" t="s">
        <v>4</v>
      </c>
      <c r="H270" s="114" t="s">
        <v>372</v>
      </c>
      <c r="I270" s="114" t="s">
        <v>470</v>
      </c>
      <c r="J270" s="12" t="s">
        <v>74</v>
      </c>
      <c r="K270" s="12" t="s">
        <v>54</v>
      </c>
      <c r="L270" s="12" t="s">
        <v>137</v>
      </c>
      <c r="M270" s="114" t="s">
        <v>74</v>
      </c>
      <c r="N270" s="114" t="s">
        <v>74</v>
      </c>
      <c r="O270" s="114" t="s">
        <v>74</v>
      </c>
      <c r="P270" s="114" t="s">
        <v>137</v>
      </c>
      <c r="Q270" s="123">
        <v>3</v>
      </c>
      <c r="R270" s="12" t="s">
        <v>74</v>
      </c>
      <c r="S270" s="72" t="s">
        <v>1135</v>
      </c>
      <c r="T270" s="12" t="s">
        <v>137</v>
      </c>
      <c r="U270" s="12" t="s">
        <v>220</v>
      </c>
      <c r="V270" s="12" t="s">
        <v>137</v>
      </c>
      <c r="W270" s="12" t="s">
        <v>220</v>
      </c>
      <c r="X270" s="12" t="s">
        <v>74</v>
      </c>
      <c r="Y270" s="12" t="s">
        <v>137</v>
      </c>
      <c r="Z270" s="12" t="s">
        <v>137</v>
      </c>
      <c r="AA270" s="12" t="s">
        <v>221</v>
      </c>
      <c r="AB270" s="114" t="s">
        <v>237</v>
      </c>
      <c r="AC270" s="73" t="s">
        <v>137</v>
      </c>
      <c r="AD270" s="114"/>
      <c r="AE270" s="114"/>
      <c r="AF270" s="114" t="s">
        <v>907</v>
      </c>
      <c r="AG270" s="114" t="s">
        <v>1136</v>
      </c>
      <c r="AH270" s="114" t="s">
        <v>1083</v>
      </c>
      <c r="AI270" s="12" t="s">
        <v>74</v>
      </c>
      <c r="AJ270" s="117" t="s">
        <v>74</v>
      </c>
      <c r="AK270" s="73" t="s">
        <v>74</v>
      </c>
      <c r="AL270" s="72" t="s">
        <v>74</v>
      </c>
      <c r="AM270" s="12" t="s">
        <v>74</v>
      </c>
      <c r="AN270" s="73"/>
      <c r="AO270" s="113" t="s">
        <v>1137</v>
      </c>
      <c r="AP270" s="114" t="s">
        <v>290</v>
      </c>
      <c r="AQ270" s="114"/>
      <c r="AR270" s="114"/>
      <c r="AS270" s="114"/>
      <c r="AT270" s="114"/>
      <c r="AU270" s="114"/>
      <c r="AV270" s="1"/>
    </row>
    <row r="271" spans="1:48" ht="15.75" customHeight="1">
      <c r="A271" s="71">
        <v>2025031</v>
      </c>
      <c r="B271" s="12">
        <v>40</v>
      </c>
      <c r="C271" s="12"/>
      <c r="D271" s="12" t="s">
        <v>135</v>
      </c>
      <c r="E271" s="97" t="s">
        <v>224</v>
      </c>
      <c r="F271" s="74" t="s">
        <v>77</v>
      </c>
      <c r="G271" s="97" t="s">
        <v>4</v>
      </c>
      <c r="H271" s="97" t="s">
        <v>235</v>
      </c>
      <c r="I271" s="97" t="s">
        <v>236</v>
      </c>
      <c r="J271" s="12" t="s">
        <v>74</v>
      </c>
      <c r="K271" s="12" t="s">
        <v>60</v>
      </c>
      <c r="L271" s="12" t="s">
        <v>137</v>
      </c>
      <c r="M271" s="97" t="s">
        <v>74</v>
      </c>
      <c r="N271" s="97" t="s">
        <v>74</v>
      </c>
      <c r="O271" s="97" t="s">
        <v>137</v>
      </c>
      <c r="P271" s="97" t="s">
        <v>74</v>
      </c>
      <c r="Q271" s="113">
        <v>2</v>
      </c>
      <c r="R271" s="12" t="s">
        <v>74</v>
      </c>
      <c r="S271" s="12"/>
      <c r="T271" s="12" t="s">
        <v>74</v>
      </c>
      <c r="U271" s="12" t="s">
        <v>1139</v>
      </c>
      <c r="V271" s="12" t="s">
        <v>137</v>
      </c>
      <c r="W271" s="97" t="s">
        <v>220</v>
      </c>
      <c r="X271" s="12" t="s">
        <v>137</v>
      </c>
      <c r="Y271" s="12" t="s">
        <v>74</v>
      </c>
      <c r="Z271" s="12" t="s">
        <v>74</v>
      </c>
      <c r="AA271" s="12" t="s">
        <v>244</v>
      </c>
      <c r="AB271" s="97" t="s">
        <v>384</v>
      </c>
      <c r="AC271" s="114" t="s">
        <v>137</v>
      </c>
      <c r="AD271" s="124" t="s">
        <v>23</v>
      </c>
      <c r="AE271" s="97"/>
      <c r="AF271" s="97" t="s">
        <v>336</v>
      </c>
      <c r="AG271" s="97" t="s">
        <v>262</v>
      </c>
      <c r="AH271" s="97" t="s">
        <v>1030</v>
      </c>
      <c r="AI271" s="12" t="s">
        <v>74</v>
      </c>
      <c r="AJ271" s="97" t="s">
        <v>74</v>
      </c>
      <c r="AK271" s="76" t="s">
        <v>74</v>
      </c>
      <c r="AL271" s="76" t="s">
        <v>74</v>
      </c>
      <c r="AM271" s="73" t="s">
        <v>136</v>
      </c>
      <c r="AN271" s="73"/>
      <c r="AO271" s="113" t="s">
        <v>1140</v>
      </c>
      <c r="AP271" s="97" t="s">
        <v>248</v>
      </c>
      <c r="AQ271" s="97"/>
      <c r="AR271" s="97"/>
      <c r="AS271" s="97"/>
      <c r="AT271" s="112"/>
      <c r="AU271" s="112"/>
      <c r="AV271" s="1"/>
    </row>
    <row r="272" spans="1:48" ht="15.75" customHeight="1">
      <c r="A272" s="71">
        <v>2025123</v>
      </c>
      <c r="B272" s="12">
        <v>36</v>
      </c>
      <c r="C272" s="92"/>
      <c r="D272" s="12" t="s">
        <v>135</v>
      </c>
      <c r="E272" s="97" t="s">
        <v>217</v>
      </c>
      <c r="F272" s="12" t="s">
        <v>105</v>
      </c>
      <c r="G272" s="97" t="s">
        <v>4</v>
      </c>
      <c r="H272" s="97" t="s">
        <v>235</v>
      </c>
      <c r="I272" s="97" t="s">
        <v>324</v>
      </c>
      <c r="J272" s="12" t="s">
        <v>227</v>
      </c>
      <c r="K272" s="12" t="s">
        <v>62</v>
      </c>
      <c r="L272" s="12" t="s">
        <v>137</v>
      </c>
      <c r="M272" s="97" t="s">
        <v>74</v>
      </c>
      <c r="N272" s="97" t="s">
        <v>137</v>
      </c>
      <c r="O272" s="97" t="s">
        <v>74</v>
      </c>
      <c r="P272" s="97" t="s">
        <v>137</v>
      </c>
      <c r="Q272" s="113">
        <v>5</v>
      </c>
      <c r="R272" s="12" t="s">
        <v>137</v>
      </c>
      <c r="S272" s="97" t="s">
        <v>220</v>
      </c>
      <c r="T272" s="12" t="s">
        <v>137</v>
      </c>
      <c r="U272" s="12" t="s">
        <v>220</v>
      </c>
      <c r="V272" s="12" t="s">
        <v>137</v>
      </c>
      <c r="W272" s="97" t="s">
        <v>220</v>
      </c>
      <c r="X272" s="12" t="s">
        <v>74</v>
      </c>
      <c r="Y272" s="12" t="s">
        <v>137</v>
      </c>
      <c r="Z272" s="12" t="s">
        <v>74</v>
      </c>
      <c r="AA272" s="12" t="s">
        <v>244</v>
      </c>
      <c r="AB272" s="97" t="s">
        <v>237</v>
      </c>
      <c r="AC272" s="72" t="s">
        <v>137</v>
      </c>
      <c r="AD272" s="114"/>
      <c r="AE272" s="97"/>
      <c r="AF272" s="97" t="s">
        <v>233</v>
      </c>
      <c r="AG272" s="97" t="s">
        <v>448</v>
      </c>
      <c r="AH272" s="97" t="s">
        <v>1142</v>
      </c>
      <c r="AI272" s="12" t="s">
        <v>74</v>
      </c>
      <c r="AJ272" s="12" t="s">
        <v>74</v>
      </c>
      <c r="AK272" s="12" t="s">
        <v>74</v>
      </c>
      <c r="AL272" s="12" t="s">
        <v>74</v>
      </c>
      <c r="AM272" s="12" t="s">
        <v>74</v>
      </c>
      <c r="AN272" s="73"/>
      <c r="AO272" s="82" t="s">
        <v>1143</v>
      </c>
      <c r="AP272" s="97" t="s">
        <v>290</v>
      </c>
      <c r="AQ272" s="97"/>
      <c r="AR272" s="97"/>
      <c r="AS272" s="97"/>
      <c r="AT272" s="97"/>
      <c r="AU272" s="97"/>
      <c r="AV272" s="75"/>
    </row>
    <row r="273" spans="1:48" ht="15.75" customHeight="1">
      <c r="A273" s="71">
        <v>2025039</v>
      </c>
      <c r="B273" s="12">
        <v>35</v>
      </c>
      <c r="C273" s="12"/>
      <c r="D273" s="12" t="s">
        <v>135</v>
      </c>
      <c r="E273" s="97" t="s">
        <v>224</v>
      </c>
      <c r="F273" s="113" t="s">
        <v>115</v>
      </c>
      <c r="G273" s="97" t="s">
        <v>4</v>
      </c>
      <c r="H273" s="97" t="s">
        <v>235</v>
      </c>
      <c r="I273" s="97" t="s">
        <v>236</v>
      </c>
      <c r="J273" s="12" t="s">
        <v>74</v>
      </c>
      <c r="K273" s="12" t="s">
        <v>60</v>
      </c>
      <c r="L273" s="12" t="s">
        <v>137</v>
      </c>
      <c r="M273" s="97" t="s">
        <v>74</v>
      </c>
      <c r="N273" s="97" t="s">
        <v>74</v>
      </c>
      <c r="O273" s="97" t="s">
        <v>137</v>
      </c>
      <c r="P273" s="97" t="s">
        <v>137</v>
      </c>
      <c r="Q273" s="113">
        <v>3</v>
      </c>
      <c r="R273" s="12" t="s">
        <v>137</v>
      </c>
      <c r="S273" s="97" t="s">
        <v>1145</v>
      </c>
      <c r="T273" s="12" t="s">
        <v>74</v>
      </c>
      <c r="U273" s="12" t="s">
        <v>1146</v>
      </c>
      <c r="V273" s="12" t="s">
        <v>74</v>
      </c>
      <c r="W273" s="97" t="s">
        <v>1147</v>
      </c>
      <c r="X273" s="12" t="s">
        <v>137</v>
      </c>
      <c r="Y273" s="12" t="s">
        <v>137</v>
      </c>
      <c r="Z273" s="12" t="s">
        <v>137</v>
      </c>
      <c r="AA273" s="12" t="s">
        <v>251</v>
      </c>
      <c r="AB273" s="97" t="s">
        <v>237</v>
      </c>
      <c r="AC273" s="72" t="s">
        <v>137</v>
      </c>
      <c r="AD273" s="126"/>
      <c r="AE273" s="97"/>
      <c r="AF273" s="97" t="s">
        <v>621</v>
      </c>
      <c r="AG273" s="97" t="s">
        <v>1148</v>
      </c>
      <c r="AH273" s="97" t="s">
        <v>1149</v>
      </c>
      <c r="AI273" s="12" t="s">
        <v>74</v>
      </c>
      <c r="AJ273" s="97" t="s">
        <v>74</v>
      </c>
      <c r="AK273" s="12" t="s">
        <v>74</v>
      </c>
      <c r="AL273" s="76" t="s">
        <v>74</v>
      </c>
      <c r="AM273" s="12" t="s">
        <v>74</v>
      </c>
      <c r="AN273" s="73"/>
      <c r="AO273" s="113" t="s">
        <v>1150</v>
      </c>
      <c r="AP273" s="97" t="s">
        <v>570</v>
      </c>
      <c r="AQ273" s="97"/>
      <c r="AR273" s="97"/>
      <c r="AS273" s="97"/>
      <c r="AT273" s="112"/>
      <c r="AU273" s="112"/>
      <c r="AV273" s="75"/>
    </row>
    <row r="274" spans="1:48" ht="15.75" customHeight="1">
      <c r="A274" s="71">
        <v>2025001</v>
      </c>
      <c r="B274" s="12">
        <v>47</v>
      </c>
      <c r="C274" s="92"/>
      <c r="D274" s="12" t="s">
        <v>135</v>
      </c>
      <c r="E274" s="97" t="s">
        <v>224</v>
      </c>
      <c r="F274" s="123" t="s">
        <v>95</v>
      </c>
      <c r="G274" s="97" t="s">
        <v>4</v>
      </c>
      <c r="H274" s="97" t="s">
        <v>235</v>
      </c>
      <c r="I274" s="97" t="s">
        <v>236</v>
      </c>
      <c r="J274" s="12" t="s">
        <v>74</v>
      </c>
      <c r="K274" s="12" t="s">
        <v>56</v>
      </c>
      <c r="L274" s="12" t="s">
        <v>137</v>
      </c>
      <c r="M274" s="97" t="s">
        <v>74</v>
      </c>
      <c r="N274" s="97" t="s">
        <v>74</v>
      </c>
      <c r="O274" s="97" t="s">
        <v>137</v>
      </c>
      <c r="P274" s="97" t="s">
        <v>137</v>
      </c>
      <c r="Q274" s="113">
        <v>7</v>
      </c>
      <c r="R274" s="12" t="s">
        <v>137</v>
      </c>
      <c r="S274" s="97" t="s">
        <v>220</v>
      </c>
      <c r="T274" s="12" t="s">
        <v>137</v>
      </c>
      <c r="U274" s="12" t="s">
        <v>220</v>
      </c>
      <c r="V274" s="12" t="s">
        <v>137</v>
      </c>
      <c r="W274" s="12" t="s">
        <v>220</v>
      </c>
      <c r="X274" s="12" t="s">
        <v>137</v>
      </c>
      <c r="Y274" s="12" t="s">
        <v>137</v>
      </c>
      <c r="Z274" s="12" t="s">
        <v>74</v>
      </c>
      <c r="AA274" s="12" t="s">
        <v>244</v>
      </c>
      <c r="AB274" s="97" t="s">
        <v>237</v>
      </c>
      <c r="AC274" s="72" t="s">
        <v>137</v>
      </c>
      <c r="AD274" s="114"/>
      <c r="AE274" s="97"/>
      <c r="AF274" s="97" t="s">
        <v>836</v>
      </c>
      <c r="AG274" s="97" t="s">
        <v>301</v>
      </c>
      <c r="AH274" s="97" t="s">
        <v>300</v>
      </c>
      <c r="AI274" s="12" t="s">
        <v>74</v>
      </c>
      <c r="AJ274" s="97" t="s">
        <v>74</v>
      </c>
      <c r="AK274" s="12" t="s">
        <v>74</v>
      </c>
      <c r="AL274" s="12" t="s">
        <v>74</v>
      </c>
      <c r="AM274" s="73" t="s">
        <v>136</v>
      </c>
      <c r="AN274" s="73"/>
      <c r="AO274" s="127"/>
      <c r="AP274" s="97"/>
      <c r="AQ274" s="97"/>
      <c r="AR274" s="97"/>
      <c r="AS274" s="97"/>
      <c r="AT274" s="112"/>
      <c r="AU274" s="112"/>
      <c r="AV274" s="81"/>
    </row>
    <row r="275" spans="1:48" ht="15.75" customHeight="1">
      <c r="A275" s="71">
        <v>2025205</v>
      </c>
      <c r="B275" s="12">
        <v>49</v>
      </c>
      <c r="C275" s="12"/>
      <c r="D275" s="12" t="s">
        <v>135</v>
      </c>
      <c r="E275" s="97" t="s">
        <v>217</v>
      </c>
      <c r="F275" s="97" t="s">
        <v>84</v>
      </c>
      <c r="G275" s="97" t="s">
        <v>4</v>
      </c>
      <c r="H275" s="97" t="s">
        <v>225</v>
      </c>
      <c r="I275" s="97" t="s">
        <v>236</v>
      </c>
      <c r="J275" s="12" t="s">
        <v>137</v>
      </c>
      <c r="K275" s="12" t="s">
        <v>56</v>
      </c>
      <c r="L275" s="12" t="s">
        <v>74</v>
      </c>
      <c r="M275" s="97" t="s">
        <v>137</v>
      </c>
      <c r="N275" s="97" t="s">
        <v>74</v>
      </c>
      <c r="O275" s="112" t="s">
        <v>137</v>
      </c>
      <c r="P275" s="112" t="s">
        <v>137</v>
      </c>
      <c r="Q275" s="115">
        <v>2</v>
      </c>
      <c r="R275" s="12" t="s">
        <v>137</v>
      </c>
      <c r="S275" s="97" t="s">
        <v>220</v>
      </c>
      <c r="T275" s="12" t="s">
        <v>137</v>
      </c>
      <c r="U275" s="12" t="s">
        <v>220</v>
      </c>
      <c r="V275" s="12" t="s">
        <v>137</v>
      </c>
      <c r="W275" s="12" t="s">
        <v>220</v>
      </c>
      <c r="X275" s="12" t="s">
        <v>137</v>
      </c>
      <c r="Y275" s="12" t="s">
        <v>137</v>
      </c>
      <c r="Z275" s="12" t="s">
        <v>137</v>
      </c>
      <c r="AA275" s="12" t="s">
        <v>221</v>
      </c>
      <c r="AB275" s="97" t="s">
        <v>237</v>
      </c>
      <c r="AC275" s="72" t="s">
        <v>137</v>
      </c>
      <c r="AD275" s="112"/>
      <c r="AE275" s="112"/>
      <c r="AF275" s="112" t="s">
        <v>233</v>
      </c>
      <c r="AG275" s="112" t="s">
        <v>336</v>
      </c>
      <c r="AH275" s="112" t="s">
        <v>1153</v>
      </c>
      <c r="AI275" s="12" t="s">
        <v>74</v>
      </c>
      <c r="AJ275" s="112" t="s">
        <v>74</v>
      </c>
      <c r="AK275" s="76" t="s">
        <v>74</v>
      </c>
      <c r="AL275" s="12" t="s">
        <v>74</v>
      </c>
      <c r="AM275" s="12" t="s">
        <v>74</v>
      </c>
      <c r="AN275" s="73"/>
      <c r="AO275" s="97"/>
      <c r="AP275" s="97"/>
      <c r="AQ275" s="97"/>
      <c r="AR275" s="97"/>
      <c r="AS275" s="97"/>
      <c r="AT275" s="112"/>
      <c r="AU275" s="112"/>
      <c r="AV275" s="75"/>
    </row>
    <row r="276" spans="1:48" ht="15.75" customHeight="1">
      <c r="A276" s="71">
        <v>2025304</v>
      </c>
      <c r="B276" s="72">
        <v>42</v>
      </c>
      <c r="C276" s="72"/>
      <c r="D276" s="12" t="s">
        <v>135</v>
      </c>
      <c r="E276" s="114" t="s">
        <v>224</v>
      </c>
      <c r="F276" s="114" t="s">
        <v>80</v>
      </c>
      <c r="G276" s="114" t="s">
        <v>4</v>
      </c>
      <c r="H276" s="114" t="s">
        <v>383</v>
      </c>
      <c r="I276" s="114" t="s">
        <v>470</v>
      </c>
      <c r="J276" s="12" t="s">
        <v>74</v>
      </c>
      <c r="K276" s="12" t="s">
        <v>54</v>
      </c>
      <c r="L276" s="12" t="s">
        <v>137</v>
      </c>
      <c r="M276" s="114" t="s">
        <v>74</v>
      </c>
      <c r="N276" s="114" t="s">
        <v>74</v>
      </c>
      <c r="O276" s="114" t="s">
        <v>74</v>
      </c>
      <c r="P276" s="114" t="s">
        <v>74</v>
      </c>
      <c r="Q276" s="123">
        <v>6</v>
      </c>
      <c r="R276" s="12" t="s">
        <v>137</v>
      </c>
      <c r="S276" s="97" t="s">
        <v>220</v>
      </c>
      <c r="T276" s="12" t="s">
        <v>137</v>
      </c>
      <c r="U276" s="12" t="s">
        <v>220</v>
      </c>
      <c r="V276" s="12" t="s">
        <v>137</v>
      </c>
      <c r="W276" s="97" t="s">
        <v>220</v>
      </c>
      <c r="X276" s="12" t="s">
        <v>74</v>
      </c>
      <c r="Y276" s="12" t="s">
        <v>74</v>
      </c>
      <c r="Z276" s="12" t="s">
        <v>74</v>
      </c>
      <c r="AA276" s="12" t="s">
        <v>244</v>
      </c>
      <c r="AB276" s="114" t="s">
        <v>237</v>
      </c>
      <c r="AC276" s="73" t="s">
        <v>137</v>
      </c>
      <c r="AD276" s="114"/>
      <c r="AE276" s="114"/>
      <c r="AF276" s="114" t="s">
        <v>1155</v>
      </c>
      <c r="AG276" s="114" t="s">
        <v>1156</v>
      </c>
      <c r="AH276" s="114" t="s">
        <v>385</v>
      </c>
      <c r="AI276" s="97" t="s">
        <v>74</v>
      </c>
      <c r="AJ276" s="117" t="s">
        <v>74</v>
      </c>
      <c r="AK276" s="73" t="s">
        <v>74</v>
      </c>
      <c r="AL276" s="72" t="s">
        <v>74</v>
      </c>
      <c r="AM276" s="12" t="s">
        <v>74</v>
      </c>
      <c r="AN276" s="73"/>
      <c r="AO276" s="82" t="s">
        <v>1157</v>
      </c>
      <c r="AP276" s="114" t="s">
        <v>241</v>
      </c>
      <c r="AQ276" s="114"/>
      <c r="AR276" s="114"/>
      <c r="AS276" s="114"/>
      <c r="AT276" s="114"/>
      <c r="AU276" s="114"/>
      <c r="AV276" s="75"/>
    </row>
    <row r="277" spans="1:48" ht="15.75" customHeight="1">
      <c r="A277" s="71">
        <v>2025050</v>
      </c>
      <c r="B277" s="12">
        <v>35</v>
      </c>
      <c r="C277" s="12"/>
      <c r="D277" s="12" t="s">
        <v>135</v>
      </c>
      <c r="E277" s="97" t="s">
        <v>217</v>
      </c>
      <c r="F277" s="113" t="s">
        <v>97</v>
      </c>
      <c r="G277" s="97" t="s">
        <v>4</v>
      </c>
      <c r="H277" s="97" t="s">
        <v>746</v>
      </c>
      <c r="I277" s="112" t="s">
        <v>236</v>
      </c>
      <c r="J277" s="12" t="s">
        <v>227</v>
      </c>
      <c r="K277" s="12" t="s">
        <v>56</v>
      </c>
      <c r="L277" s="12" t="s">
        <v>137</v>
      </c>
      <c r="M277" s="97" t="s">
        <v>74</v>
      </c>
      <c r="N277" s="97" t="s">
        <v>74</v>
      </c>
      <c r="O277" s="97" t="s">
        <v>74</v>
      </c>
      <c r="P277" s="97" t="s">
        <v>137</v>
      </c>
      <c r="Q277" s="113">
        <v>3</v>
      </c>
      <c r="R277" s="12" t="s">
        <v>74</v>
      </c>
      <c r="S277" s="97" t="s">
        <v>1159</v>
      </c>
      <c r="T277" s="12" t="s">
        <v>137</v>
      </c>
      <c r="U277" s="12" t="s">
        <v>220</v>
      </c>
      <c r="V277" s="12" t="s">
        <v>137</v>
      </c>
      <c r="W277" s="12" t="s">
        <v>220</v>
      </c>
      <c r="X277" s="12" t="s">
        <v>74</v>
      </c>
      <c r="Y277" s="12" t="s">
        <v>137</v>
      </c>
      <c r="Z277" s="12" t="s">
        <v>74</v>
      </c>
      <c r="AA277" s="12" t="s">
        <v>244</v>
      </c>
      <c r="AB277" s="97" t="s">
        <v>237</v>
      </c>
      <c r="AC277" s="72" t="s">
        <v>137</v>
      </c>
      <c r="AD277" s="97"/>
      <c r="AE277" s="97"/>
      <c r="AF277" s="97" t="s">
        <v>525</v>
      </c>
      <c r="AG277" s="97" t="s">
        <v>352</v>
      </c>
      <c r="AH277" s="97" t="s">
        <v>1160</v>
      </c>
      <c r="AI277" s="97" t="s">
        <v>74</v>
      </c>
      <c r="AJ277" s="97" t="s">
        <v>74</v>
      </c>
      <c r="AK277" s="12" t="s">
        <v>74</v>
      </c>
      <c r="AL277" s="12" t="s">
        <v>74</v>
      </c>
      <c r="AM277" s="12" t="s">
        <v>74</v>
      </c>
      <c r="AN277" s="73"/>
      <c r="AO277" s="113" t="s">
        <v>948</v>
      </c>
      <c r="AP277" s="97" t="s">
        <v>248</v>
      </c>
      <c r="AQ277" s="97"/>
      <c r="AR277" s="97"/>
      <c r="AS277" s="97"/>
      <c r="AT277" s="112"/>
      <c r="AU277" s="112"/>
      <c r="AV277" s="75"/>
    </row>
    <row r="278" spans="1:48" ht="15.75" customHeight="1">
      <c r="A278" s="71">
        <v>2025323</v>
      </c>
      <c r="B278" s="12"/>
      <c r="C278" s="12"/>
      <c r="D278" s="12" t="s">
        <v>135</v>
      </c>
      <c r="E278" s="97" t="s">
        <v>224</v>
      </c>
      <c r="F278" s="97" t="s">
        <v>73</v>
      </c>
      <c r="G278" s="114" t="s">
        <v>4</v>
      </c>
      <c r="H278" s="97"/>
      <c r="I278" s="97" t="s">
        <v>303</v>
      </c>
      <c r="J278" s="12" t="s">
        <v>137</v>
      </c>
      <c r="K278" s="72" t="s">
        <v>58</v>
      </c>
      <c r="L278" s="12" t="s">
        <v>137</v>
      </c>
      <c r="M278" s="97" t="s">
        <v>74</v>
      </c>
      <c r="N278" s="97" t="s">
        <v>74</v>
      </c>
      <c r="O278" s="97" t="s">
        <v>74</v>
      </c>
      <c r="P278" s="97" t="s">
        <v>74</v>
      </c>
      <c r="Q278" s="113">
        <v>6</v>
      </c>
      <c r="R278" s="12" t="s">
        <v>137</v>
      </c>
      <c r="S278" s="97" t="str">
        <f>IF(R278="YES",YES,"Not Working")</f>
        <v>Not Working</v>
      </c>
      <c r="T278" s="12" t="s">
        <v>74</v>
      </c>
      <c r="U278" s="12" t="s">
        <v>1162</v>
      </c>
      <c r="V278" s="12" t="s">
        <v>137</v>
      </c>
      <c r="W278" s="12" t="s">
        <v>220</v>
      </c>
      <c r="X278" s="12" t="s">
        <v>74</v>
      </c>
      <c r="Y278" s="12" t="s">
        <v>74</v>
      </c>
      <c r="Z278" s="12" t="s">
        <v>137</v>
      </c>
      <c r="AA278" s="12" t="s">
        <v>221</v>
      </c>
      <c r="AB278" s="97" t="s">
        <v>237</v>
      </c>
      <c r="AC278" s="97" t="s">
        <v>137</v>
      </c>
      <c r="AD278" s="97"/>
      <c r="AE278" s="97"/>
      <c r="AF278" s="97" t="s">
        <v>276</v>
      </c>
      <c r="AG278" s="97" t="s">
        <v>352</v>
      </c>
      <c r="AH278" s="97" t="s">
        <v>311</v>
      </c>
      <c r="AI278" s="97" t="s">
        <v>74</v>
      </c>
      <c r="AJ278" s="97" t="s">
        <v>74</v>
      </c>
      <c r="AK278" s="12" t="s">
        <v>74</v>
      </c>
      <c r="AL278" s="12" t="s">
        <v>74</v>
      </c>
      <c r="AM278" s="12" t="s">
        <v>74</v>
      </c>
      <c r="AN278" s="12" t="s">
        <v>539</v>
      </c>
      <c r="AO278" s="1"/>
      <c r="AP278" s="97"/>
      <c r="AQ278" s="97"/>
      <c r="AR278" s="97"/>
      <c r="AS278" s="97"/>
      <c r="AT278" s="97"/>
      <c r="AU278" s="97"/>
      <c r="AV278" s="75"/>
    </row>
    <row r="279" spans="1:48" ht="15.75" customHeight="1">
      <c r="A279" s="71">
        <v>2025219</v>
      </c>
      <c r="B279" s="12">
        <v>35</v>
      </c>
      <c r="C279" s="12"/>
      <c r="D279" s="12" t="s">
        <v>135</v>
      </c>
      <c r="E279" s="97" t="s">
        <v>224</v>
      </c>
      <c r="F279" s="97" t="s">
        <v>116</v>
      </c>
      <c r="G279" s="97" t="s">
        <v>4</v>
      </c>
      <c r="H279" s="116" t="s">
        <v>327</v>
      </c>
      <c r="I279" s="97" t="s">
        <v>328</v>
      </c>
      <c r="J279" s="12" t="s">
        <v>227</v>
      </c>
      <c r="K279" s="72" t="s">
        <v>58</v>
      </c>
      <c r="L279" s="12" t="s">
        <v>137</v>
      </c>
      <c r="M279" s="97" t="s">
        <v>74</v>
      </c>
      <c r="N279" s="97" t="s">
        <v>74</v>
      </c>
      <c r="O279" s="97" t="s">
        <v>74</v>
      </c>
      <c r="P279" s="97" t="s">
        <v>137</v>
      </c>
      <c r="Q279" s="113">
        <v>3</v>
      </c>
      <c r="R279" s="12" t="s">
        <v>74</v>
      </c>
      <c r="S279" s="97" t="s">
        <v>329</v>
      </c>
      <c r="T279" s="12" t="s">
        <v>137</v>
      </c>
      <c r="U279" s="12" t="s">
        <v>220</v>
      </c>
      <c r="V279" s="12" t="s">
        <v>137</v>
      </c>
      <c r="W279" s="12" t="s">
        <v>220</v>
      </c>
      <c r="X279" s="12" t="s">
        <v>74</v>
      </c>
      <c r="Y279" s="12" t="s">
        <v>137</v>
      </c>
      <c r="Z279" s="12" t="s">
        <v>74</v>
      </c>
      <c r="AA279" s="12" t="s">
        <v>244</v>
      </c>
      <c r="AB279" s="97" t="s">
        <v>237</v>
      </c>
      <c r="AC279" s="72" t="s">
        <v>137</v>
      </c>
      <c r="AD279" s="114"/>
      <c r="AE279" s="97"/>
      <c r="AF279" s="97"/>
      <c r="AG279" s="97"/>
      <c r="AH279" s="97"/>
      <c r="AI279" s="97" t="s">
        <v>74</v>
      </c>
      <c r="AJ279" s="97" t="s">
        <v>74</v>
      </c>
      <c r="AK279" s="97" t="s">
        <v>74</v>
      </c>
      <c r="AL279" s="97" t="s">
        <v>74</v>
      </c>
      <c r="AM279" s="12" t="s">
        <v>74</v>
      </c>
      <c r="AN279" s="73"/>
      <c r="AO279" s="82" t="s">
        <v>1164</v>
      </c>
      <c r="AP279" s="97" t="s">
        <v>248</v>
      </c>
      <c r="AQ279" s="97"/>
      <c r="AR279" s="97"/>
      <c r="AS279" s="97"/>
      <c r="AT279" s="112"/>
      <c r="AU279" s="112"/>
      <c r="AV279" s="75"/>
    </row>
    <row r="280" spans="1:48" ht="15.75" customHeight="1">
      <c r="A280" s="71">
        <v>2025378</v>
      </c>
      <c r="B280" s="12"/>
      <c r="C280" s="12">
        <v>31</v>
      </c>
      <c r="D280" s="12" t="s">
        <v>134</v>
      </c>
      <c r="E280" s="97" t="s">
        <v>224</v>
      </c>
      <c r="F280" s="97" t="s">
        <v>93</v>
      </c>
      <c r="G280" s="114" t="s">
        <v>50</v>
      </c>
      <c r="H280" s="97" t="s">
        <v>235</v>
      </c>
      <c r="I280" s="97" t="s">
        <v>256</v>
      </c>
      <c r="J280" s="72"/>
      <c r="K280" s="12" t="s">
        <v>58</v>
      </c>
      <c r="L280" s="12" t="s">
        <v>137</v>
      </c>
      <c r="M280" s="97" t="s">
        <v>137</v>
      </c>
      <c r="N280" s="97" t="s">
        <v>74</v>
      </c>
      <c r="O280" s="97" t="s">
        <v>137</v>
      </c>
      <c r="P280" s="97" t="s">
        <v>137</v>
      </c>
      <c r="Q280" s="113">
        <v>2</v>
      </c>
      <c r="R280" s="12" t="s">
        <v>137</v>
      </c>
      <c r="S280" s="97"/>
      <c r="T280" s="12" t="s">
        <v>137</v>
      </c>
      <c r="U280" s="12" t="s">
        <v>220</v>
      </c>
      <c r="V280" s="12" t="s">
        <v>137</v>
      </c>
      <c r="W280" s="12" t="s">
        <v>220</v>
      </c>
      <c r="X280" s="12" t="s">
        <v>137</v>
      </c>
      <c r="Y280" s="12" t="s">
        <v>137</v>
      </c>
      <c r="Z280" s="12" t="s">
        <v>74</v>
      </c>
      <c r="AA280" s="12" t="s">
        <v>244</v>
      </c>
      <c r="AB280" s="97" t="s">
        <v>376</v>
      </c>
      <c r="AC280" s="12" t="s">
        <v>74</v>
      </c>
      <c r="AD280" s="97" t="s">
        <v>1166</v>
      </c>
      <c r="AE280" s="97"/>
      <c r="AF280" s="97" t="s">
        <v>1167</v>
      </c>
      <c r="AG280" s="97" t="s">
        <v>1168</v>
      </c>
      <c r="AH280" s="97" t="s">
        <v>1169</v>
      </c>
      <c r="AI280" s="97" t="s">
        <v>74</v>
      </c>
      <c r="AJ280" s="97" t="s">
        <v>74</v>
      </c>
      <c r="AK280" s="97" t="s">
        <v>74</v>
      </c>
      <c r="AL280" s="97"/>
      <c r="AM280" s="12"/>
      <c r="AN280" s="12" t="s">
        <v>539</v>
      </c>
      <c r="AO280" s="1"/>
      <c r="AP280" s="97"/>
      <c r="AQ280" s="97"/>
      <c r="AR280" s="97"/>
      <c r="AS280" s="97"/>
      <c r="AT280" s="97"/>
      <c r="AU280" s="97"/>
      <c r="AV280" s="81"/>
    </row>
    <row r="281" spans="1:48" ht="15.75" customHeight="1">
      <c r="A281" s="71">
        <v>2025022</v>
      </c>
      <c r="B281" s="12">
        <v>41</v>
      </c>
      <c r="C281" s="12"/>
      <c r="D281" s="12" t="s">
        <v>135</v>
      </c>
      <c r="E281" s="126" t="s">
        <v>224</v>
      </c>
      <c r="F281" s="113" t="s">
        <v>77</v>
      </c>
      <c r="G281" s="126" t="s">
        <v>4</v>
      </c>
      <c r="H281" s="126" t="s">
        <v>225</v>
      </c>
      <c r="I281" s="126" t="s">
        <v>236</v>
      </c>
      <c r="J281" s="12" t="s">
        <v>74</v>
      </c>
      <c r="K281" s="12" t="s">
        <v>60</v>
      </c>
      <c r="L281" s="12" t="s">
        <v>74</v>
      </c>
      <c r="M281" s="126" t="s">
        <v>74</v>
      </c>
      <c r="N281" s="126" t="s">
        <v>74</v>
      </c>
      <c r="O281" s="126" t="s">
        <v>74</v>
      </c>
      <c r="P281" s="126" t="s">
        <v>137</v>
      </c>
      <c r="Q281" s="128">
        <v>4</v>
      </c>
      <c r="R281" s="12" t="s">
        <v>74</v>
      </c>
      <c r="S281" s="12" t="s">
        <v>1171</v>
      </c>
      <c r="T281" s="12" t="s">
        <v>137</v>
      </c>
      <c r="U281" s="12" t="s">
        <v>220</v>
      </c>
      <c r="V281" s="12" t="s">
        <v>137</v>
      </c>
      <c r="W281" s="97" t="s">
        <v>220</v>
      </c>
      <c r="X281" s="12" t="s">
        <v>74</v>
      </c>
      <c r="Y281" s="12" t="s">
        <v>137</v>
      </c>
      <c r="Z281" s="12" t="s">
        <v>74</v>
      </c>
      <c r="AA281" s="12" t="s">
        <v>244</v>
      </c>
      <c r="AB281" s="126" t="s">
        <v>237</v>
      </c>
      <c r="AC281" s="72" t="s">
        <v>74</v>
      </c>
      <c r="AD281" s="114" t="s">
        <v>23</v>
      </c>
      <c r="AE281" s="126"/>
      <c r="AF281" s="126" t="s">
        <v>550</v>
      </c>
      <c r="AG281" s="97" t="s">
        <v>233</v>
      </c>
      <c r="AH281" s="126" t="s">
        <v>385</v>
      </c>
      <c r="AI281" s="126" t="s">
        <v>74</v>
      </c>
      <c r="AJ281" s="126" t="s">
        <v>74</v>
      </c>
      <c r="AK281" s="126" t="s">
        <v>74</v>
      </c>
      <c r="AL281" s="129" t="s">
        <v>74</v>
      </c>
      <c r="AM281" s="12" t="s">
        <v>74</v>
      </c>
      <c r="AN281" s="73"/>
      <c r="AO281" s="130" t="s">
        <v>984</v>
      </c>
      <c r="AP281" s="126" t="s">
        <v>248</v>
      </c>
      <c r="AQ281" s="126"/>
      <c r="AR281" s="126"/>
      <c r="AS281" s="126"/>
      <c r="AT281" s="129"/>
      <c r="AU281" s="129"/>
      <c r="AV281" s="81"/>
    </row>
    <row r="282" spans="1:48" ht="15.75" customHeight="1">
      <c r="A282" s="71">
        <v>2025079</v>
      </c>
      <c r="B282" s="12">
        <v>39</v>
      </c>
      <c r="C282" s="12"/>
      <c r="D282" s="12" t="s">
        <v>135</v>
      </c>
      <c r="E282" s="97" t="s">
        <v>224</v>
      </c>
      <c r="F282" s="97" t="s">
        <v>87</v>
      </c>
      <c r="G282" s="97" t="s">
        <v>4</v>
      </c>
      <c r="H282" s="97" t="s">
        <v>225</v>
      </c>
      <c r="I282" s="97" t="s">
        <v>226</v>
      </c>
      <c r="J282" s="12" t="s">
        <v>227</v>
      </c>
      <c r="K282" s="12" t="s">
        <v>52</v>
      </c>
      <c r="L282" s="12" t="s">
        <v>137</v>
      </c>
      <c r="M282" s="97" t="s">
        <v>74</v>
      </c>
      <c r="N282" s="97" t="s">
        <v>74</v>
      </c>
      <c r="O282" s="97" t="s">
        <v>74</v>
      </c>
      <c r="P282" s="97" t="s">
        <v>137</v>
      </c>
      <c r="Q282" s="113">
        <v>3</v>
      </c>
      <c r="R282" s="12" t="s">
        <v>74</v>
      </c>
      <c r="S282" s="12" t="s">
        <v>1173</v>
      </c>
      <c r="T282" s="12" t="s">
        <v>137</v>
      </c>
      <c r="U282" s="12" t="s">
        <v>220</v>
      </c>
      <c r="V282" s="12" t="s">
        <v>137</v>
      </c>
      <c r="W282" s="12" t="s">
        <v>220</v>
      </c>
      <c r="X282" s="12" t="s">
        <v>74</v>
      </c>
      <c r="Y282" s="12" t="s">
        <v>137</v>
      </c>
      <c r="Z282" s="12" t="s">
        <v>74</v>
      </c>
      <c r="AA282" s="12" t="s">
        <v>244</v>
      </c>
      <c r="AB282" s="97" t="s">
        <v>237</v>
      </c>
      <c r="AC282" s="114" t="s">
        <v>137</v>
      </c>
      <c r="AD282" s="97"/>
      <c r="AE282" s="97"/>
      <c r="AF282" s="97" t="s">
        <v>233</v>
      </c>
      <c r="AG282" s="97"/>
      <c r="AH282" s="97"/>
      <c r="AI282" s="97" t="s">
        <v>74</v>
      </c>
      <c r="AJ282" s="97" t="s">
        <v>74</v>
      </c>
      <c r="AK282" s="97" t="s">
        <v>74</v>
      </c>
      <c r="AL282" s="97" t="s">
        <v>74</v>
      </c>
      <c r="AM282" s="12" t="s">
        <v>74</v>
      </c>
      <c r="AN282" s="73"/>
      <c r="AO282" s="97" t="s">
        <v>1174</v>
      </c>
      <c r="AP282" s="97" t="s">
        <v>290</v>
      </c>
      <c r="AQ282" s="97"/>
      <c r="AR282" s="97"/>
      <c r="AS282" s="97"/>
      <c r="AT282" s="97"/>
      <c r="AU282" s="97"/>
      <c r="AV282" s="75"/>
    </row>
    <row r="283" spans="1:48" ht="15.75" customHeight="1">
      <c r="A283" s="71">
        <v>2025189</v>
      </c>
      <c r="B283" s="12">
        <v>37</v>
      </c>
      <c r="C283" s="12"/>
      <c r="D283" s="12" t="s">
        <v>135</v>
      </c>
      <c r="E283" s="97" t="s">
        <v>224</v>
      </c>
      <c r="F283" s="97" t="s">
        <v>110</v>
      </c>
      <c r="G283" s="97" t="s">
        <v>4</v>
      </c>
      <c r="H283" s="97" t="s">
        <v>372</v>
      </c>
      <c r="I283" s="97" t="s">
        <v>236</v>
      </c>
      <c r="J283" s="12" t="s">
        <v>137</v>
      </c>
      <c r="K283" s="12" t="s">
        <v>62</v>
      </c>
      <c r="L283" s="12" t="s">
        <v>137</v>
      </c>
      <c r="M283" s="97" t="s">
        <v>74</v>
      </c>
      <c r="N283" s="97" t="s">
        <v>74</v>
      </c>
      <c r="O283" s="97" t="s">
        <v>74</v>
      </c>
      <c r="P283" s="97" t="s">
        <v>137</v>
      </c>
      <c r="Q283" s="113">
        <v>2</v>
      </c>
      <c r="R283" s="12" t="s">
        <v>74</v>
      </c>
      <c r="S283" s="12" t="s">
        <v>1176</v>
      </c>
      <c r="T283" s="12" t="s">
        <v>137</v>
      </c>
      <c r="U283" s="12" t="s">
        <v>220</v>
      </c>
      <c r="V283" s="12" t="s">
        <v>137</v>
      </c>
      <c r="W283" s="12" t="s">
        <v>220</v>
      </c>
      <c r="X283" s="12" t="s">
        <v>74</v>
      </c>
      <c r="Y283" s="12" t="s">
        <v>137</v>
      </c>
      <c r="Z283" s="12" t="s">
        <v>137</v>
      </c>
      <c r="AA283" s="12" t="s">
        <v>221</v>
      </c>
      <c r="AB283" s="97" t="s">
        <v>237</v>
      </c>
      <c r="AC283" s="97" t="s">
        <v>137</v>
      </c>
      <c r="AD283" s="97"/>
      <c r="AE283" s="97"/>
      <c r="AF283" s="97" t="s">
        <v>770</v>
      </c>
      <c r="AG283" s="97" t="s">
        <v>585</v>
      </c>
      <c r="AH283" s="97" t="s">
        <v>245</v>
      </c>
      <c r="AI283" s="97" t="s">
        <v>74</v>
      </c>
      <c r="AJ283" s="97" t="s">
        <v>74</v>
      </c>
      <c r="AK283" s="97" t="s">
        <v>137</v>
      </c>
      <c r="AL283" s="97" t="s">
        <v>137</v>
      </c>
      <c r="AM283" s="12" t="s">
        <v>137</v>
      </c>
      <c r="AN283" s="76" t="s">
        <v>390</v>
      </c>
      <c r="AO283" s="97"/>
      <c r="AP283" s="97"/>
      <c r="AQ283" s="97"/>
      <c r="AR283" s="97"/>
      <c r="AS283" s="97"/>
      <c r="AT283" s="97"/>
      <c r="AU283" s="97"/>
      <c r="AV283" s="75"/>
    </row>
    <row r="284" spans="1:48" ht="15.75" customHeight="1">
      <c r="A284" s="71">
        <v>2025173</v>
      </c>
      <c r="B284" s="12">
        <v>45</v>
      </c>
      <c r="C284" s="12"/>
      <c r="D284" s="12" t="s">
        <v>135</v>
      </c>
      <c r="E284" s="97" t="s">
        <v>217</v>
      </c>
      <c r="F284" s="97" t="s">
        <v>110</v>
      </c>
      <c r="G284" s="97" t="s">
        <v>4</v>
      </c>
      <c r="H284" s="97" t="s">
        <v>372</v>
      </c>
      <c r="I284" s="97" t="s">
        <v>236</v>
      </c>
      <c r="J284" s="12" t="s">
        <v>137</v>
      </c>
      <c r="K284" s="12" t="s">
        <v>62</v>
      </c>
      <c r="L284" s="12" t="s">
        <v>137</v>
      </c>
      <c r="M284" s="97" t="s">
        <v>74</v>
      </c>
      <c r="N284" s="97" t="s">
        <v>74</v>
      </c>
      <c r="O284" s="97" t="s">
        <v>74</v>
      </c>
      <c r="P284" s="97" t="s">
        <v>74</v>
      </c>
      <c r="Q284" s="113">
        <v>6</v>
      </c>
      <c r="R284" s="12" t="s">
        <v>137</v>
      </c>
      <c r="S284" s="97" t="str">
        <f>IF(R284="YES",YES,"Not Working")</f>
        <v>Not Working</v>
      </c>
      <c r="T284" s="12" t="s">
        <v>74</v>
      </c>
      <c r="U284" s="12" t="s">
        <v>1178</v>
      </c>
      <c r="V284" s="12" t="s">
        <v>137</v>
      </c>
      <c r="W284" s="97" t="s">
        <v>220</v>
      </c>
      <c r="X284" s="12" t="s">
        <v>74</v>
      </c>
      <c r="Y284" s="12" t="s">
        <v>74</v>
      </c>
      <c r="Z284" s="12" t="s">
        <v>74</v>
      </c>
      <c r="AA284" s="12" t="s">
        <v>244</v>
      </c>
      <c r="AB284" s="97" t="s">
        <v>237</v>
      </c>
      <c r="AC284" s="97" t="s">
        <v>137</v>
      </c>
      <c r="AD284" s="97"/>
      <c r="AE284" s="97"/>
      <c r="AF284" s="97" t="s">
        <v>232</v>
      </c>
      <c r="AG284" s="97" t="s">
        <v>1179</v>
      </c>
      <c r="AH284" s="97" t="s">
        <v>336</v>
      </c>
      <c r="AI284" s="97" t="s">
        <v>74</v>
      </c>
      <c r="AJ284" s="97" t="s">
        <v>74</v>
      </c>
      <c r="AK284" s="97" t="s">
        <v>137</v>
      </c>
      <c r="AL284" s="97" t="s">
        <v>137</v>
      </c>
      <c r="AM284" s="12" t="s">
        <v>137</v>
      </c>
      <c r="AN284" s="76" t="s">
        <v>390</v>
      </c>
      <c r="AO284" s="97"/>
      <c r="AP284" s="97"/>
      <c r="AQ284" s="97"/>
      <c r="AR284" s="97"/>
      <c r="AS284" s="97"/>
      <c r="AT284" s="112"/>
      <c r="AU284" s="112"/>
      <c r="AV284" s="75"/>
    </row>
    <row r="285" spans="1:48" ht="15.75" customHeight="1">
      <c r="A285" s="71">
        <v>2025214</v>
      </c>
      <c r="B285" s="12">
        <v>43</v>
      </c>
      <c r="C285" s="12"/>
      <c r="D285" s="12" t="s">
        <v>135</v>
      </c>
      <c r="E285" s="97" t="s">
        <v>224</v>
      </c>
      <c r="F285" s="97" t="s">
        <v>100</v>
      </c>
      <c r="G285" s="97" t="s">
        <v>4</v>
      </c>
      <c r="H285" s="97" t="s">
        <v>225</v>
      </c>
      <c r="I285" s="97" t="s">
        <v>236</v>
      </c>
      <c r="J285" s="12" t="s">
        <v>227</v>
      </c>
      <c r="K285" s="12" t="s">
        <v>52</v>
      </c>
      <c r="L285" s="12" t="s">
        <v>137</v>
      </c>
      <c r="M285" s="112" t="s">
        <v>74</v>
      </c>
      <c r="N285" s="97" t="s">
        <v>74</v>
      </c>
      <c r="O285" s="97" t="s">
        <v>137</v>
      </c>
      <c r="P285" s="97" t="s">
        <v>137</v>
      </c>
      <c r="Q285" s="113">
        <v>3</v>
      </c>
      <c r="R285" s="12" t="s">
        <v>137</v>
      </c>
      <c r="S285" s="12" t="s">
        <v>220</v>
      </c>
      <c r="T285" s="12" t="s">
        <v>137</v>
      </c>
      <c r="U285" s="12" t="s">
        <v>220</v>
      </c>
      <c r="V285" s="12" t="s">
        <v>137</v>
      </c>
      <c r="W285" s="12" t="s">
        <v>220</v>
      </c>
      <c r="X285" s="12" t="s">
        <v>137</v>
      </c>
      <c r="Y285" s="12" t="s">
        <v>137</v>
      </c>
      <c r="Z285" s="12" t="s">
        <v>137</v>
      </c>
      <c r="AA285" s="12" t="s">
        <v>221</v>
      </c>
      <c r="AB285" s="97" t="s">
        <v>237</v>
      </c>
      <c r="AC285" s="114" t="s">
        <v>137</v>
      </c>
      <c r="AD285" s="114"/>
      <c r="AE285" s="97"/>
      <c r="AF285" s="97" t="s">
        <v>1181</v>
      </c>
      <c r="AG285" s="97" t="s">
        <v>1182</v>
      </c>
      <c r="AH285" s="97" t="s">
        <v>276</v>
      </c>
      <c r="AI285" s="97" t="s">
        <v>74</v>
      </c>
      <c r="AJ285" s="97" t="s">
        <v>74</v>
      </c>
      <c r="AK285" s="97" t="s">
        <v>74</v>
      </c>
      <c r="AL285" s="97" t="s">
        <v>74</v>
      </c>
      <c r="AM285" s="12" t="s">
        <v>74</v>
      </c>
      <c r="AN285" s="73"/>
      <c r="AO285" s="113" t="s">
        <v>1183</v>
      </c>
      <c r="AP285" s="97" t="s">
        <v>248</v>
      </c>
      <c r="AQ285" s="97"/>
      <c r="AR285" s="97"/>
      <c r="AS285" s="97"/>
      <c r="AT285" s="112"/>
      <c r="AU285" s="112"/>
      <c r="AV285" s="75"/>
    </row>
    <row r="286" spans="1:48" ht="15.75" customHeight="1">
      <c r="A286" s="71">
        <v>2025213</v>
      </c>
      <c r="B286" s="72">
        <v>35</v>
      </c>
      <c r="C286" s="12"/>
      <c r="D286" s="12" t="s">
        <v>135</v>
      </c>
      <c r="E286" s="97" t="s">
        <v>224</v>
      </c>
      <c r="F286" s="97" t="s">
        <v>100</v>
      </c>
      <c r="G286" s="97" t="s">
        <v>4</v>
      </c>
      <c r="H286" s="97" t="s">
        <v>225</v>
      </c>
      <c r="I286" s="97" t="s">
        <v>236</v>
      </c>
      <c r="J286" s="12" t="s">
        <v>227</v>
      </c>
      <c r="K286" s="12" t="s">
        <v>52</v>
      </c>
      <c r="L286" s="12" t="s">
        <v>137</v>
      </c>
      <c r="M286" s="97" t="s">
        <v>74</v>
      </c>
      <c r="N286" s="97" t="s">
        <v>137</v>
      </c>
      <c r="O286" s="97" t="s">
        <v>74</v>
      </c>
      <c r="P286" s="97" t="s">
        <v>137</v>
      </c>
      <c r="Q286" s="115">
        <v>4</v>
      </c>
      <c r="R286" s="12" t="s">
        <v>137</v>
      </c>
      <c r="S286" s="97" t="s">
        <v>220</v>
      </c>
      <c r="T286" s="12" t="s">
        <v>137</v>
      </c>
      <c r="U286" s="12" t="s">
        <v>220</v>
      </c>
      <c r="V286" s="12" t="s">
        <v>137</v>
      </c>
      <c r="W286" s="12" t="s">
        <v>220</v>
      </c>
      <c r="X286" s="12" t="s">
        <v>137</v>
      </c>
      <c r="Y286" s="12" t="s">
        <v>137</v>
      </c>
      <c r="Z286" s="12" t="s">
        <v>137</v>
      </c>
      <c r="AA286" s="12" t="s">
        <v>221</v>
      </c>
      <c r="AB286" s="97" t="s">
        <v>237</v>
      </c>
      <c r="AC286" s="114" t="s">
        <v>137</v>
      </c>
      <c r="AD286" s="114"/>
      <c r="AE286" s="97"/>
      <c r="AF286" s="97" t="s">
        <v>233</v>
      </c>
      <c r="AG286" s="97" t="s">
        <v>1185</v>
      </c>
      <c r="AH286" s="97"/>
      <c r="AI286" s="97" t="s">
        <v>74</v>
      </c>
      <c r="AJ286" s="97" t="s">
        <v>74</v>
      </c>
      <c r="AK286" s="97" t="s">
        <v>74</v>
      </c>
      <c r="AL286" s="97" t="s">
        <v>74</v>
      </c>
      <c r="AM286" s="12" t="s">
        <v>74</v>
      </c>
      <c r="AN286" s="73"/>
      <c r="AO286" s="113" t="s">
        <v>1186</v>
      </c>
      <c r="AP286" s="97" t="s">
        <v>248</v>
      </c>
      <c r="AQ286" s="97"/>
      <c r="AR286" s="97"/>
      <c r="AS286" s="97"/>
      <c r="AT286" s="112"/>
      <c r="AU286" s="112"/>
      <c r="AV286" s="75"/>
    </row>
    <row r="287" spans="1:48" ht="15.75" customHeight="1">
      <c r="A287" s="71">
        <v>2025182</v>
      </c>
      <c r="B287" s="92">
        <v>42</v>
      </c>
      <c r="C287" s="12"/>
      <c r="D287" s="12" t="s">
        <v>135</v>
      </c>
      <c r="E287" s="97" t="s">
        <v>224</v>
      </c>
      <c r="F287" s="97" t="s">
        <v>110</v>
      </c>
      <c r="G287" s="97" t="s">
        <v>4</v>
      </c>
      <c r="H287" s="97" t="s">
        <v>225</v>
      </c>
      <c r="I287" s="97" t="s">
        <v>236</v>
      </c>
      <c r="J287" s="12" t="s">
        <v>227</v>
      </c>
      <c r="K287" s="12" t="s">
        <v>62</v>
      </c>
      <c r="L287" s="12" t="s">
        <v>137</v>
      </c>
      <c r="M287" s="97" t="s">
        <v>74</v>
      </c>
      <c r="N287" s="97" t="s">
        <v>74</v>
      </c>
      <c r="O287" s="97" t="s">
        <v>74</v>
      </c>
      <c r="P287" s="97" t="s">
        <v>74</v>
      </c>
      <c r="Q287" s="113">
        <v>4</v>
      </c>
      <c r="R287" s="12" t="s">
        <v>137</v>
      </c>
      <c r="S287" s="97" t="str">
        <f>IF(R287="YES",YES,"Not Working")</f>
        <v>Not Working</v>
      </c>
      <c r="T287" s="12" t="s">
        <v>74</v>
      </c>
      <c r="U287" s="12" t="s">
        <v>1188</v>
      </c>
      <c r="V287" s="12" t="s">
        <v>137</v>
      </c>
      <c r="W287" s="12" t="s">
        <v>220</v>
      </c>
      <c r="X287" s="12" t="s">
        <v>137</v>
      </c>
      <c r="Y287" s="12" t="s">
        <v>74</v>
      </c>
      <c r="Z287" s="12" t="s">
        <v>74</v>
      </c>
      <c r="AA287" s="12" t="s">
        <v>244</v>
      </c>
      <c r="AB287" s="97" t="s">
        <v>237</v>
      </c>
      <c r="AC287" s="114" t="s">
        <v>137</v>
      </c>
      <c r="AD287" s="97"/>
      <c r="AE287" s="97"/>
      <c r="AF287" s="97" t="s">
        <v>770</v>
      </c>
      <c r="AG287" s="97" t="s">
        <v>439</v>
      </c>
      <c r="AH287" s="97" t="s">
        <v>276</v>
      </c>
      <c r="AI287" s="97" t="s">
        <v>74</v>
      </c>
      <c r="AJ287" s="97" t="s">
        <v>74</v>
      </c>
      <c r="AK287" s="97" t="s">
        <v>74</v>
      </c>
      <c r="AL287" s="97" t="s">
        <v>74</v>
      </c>
      <c r="AM287" s="73" t="s">
        <v>136</v>
      </c>
      <c r="AN287" s="73"/>
      <c r="AO287" s="113" t="s">
        <v>1189</v>
      </c>
      <c r="AP287" s="97" t="s">
        <v>290</v>
      </c>
      <c r="AQ287" s="131"/>
      <c r="AR287" s="97"/>
      <c r="AS287" s="97"/>
      <c r="AT287" s="97"/>
      <c r="AU287" s="97"/>
      <c r="AV287" s="81"/>
    </row>
    <row r="288" spans="1:48" ht="15.75" customHeight="1">
      <c r="A288" s="71">
        <v>2025247</v>
      </c>
      <c r="B288" s="12">
        <v>35</v>
      </c>
      <c r="C288" s="12"/>
      <c r="D288" s="12" t="s">
        <v>135</v>
      </c>
      <c r="E288" s="97" t="s">
        <v>217</v>
      </c>
      <c r="F288" s="113" t="s">
        <v>101</v>
      </c>
      <c r="G288" s="97" t="s">
        <v>4</v>
      </c>
      <c r="H288" s="97" t="s">
        <v>427</v>
      </c>
      <c r="I288" s="97" t="s">
        <v>333</v>
      </c>
      <c r="J288" s="12" t="s">
        <v>74</v>
      </c>
      <c r="K288" s="12" t="s">
        <v>54</v>
      </c>
      <c r="L288" s="12" t="s">
        <v>137</v>
      </c>
      <c r="M288" s="97" t="s">
        <v>74</v>
      </c>
      <c r="N288" s="97" t="s">
        <v>74</v>
      </c>
      <c r="O288" s="97" t="s">
        <v>74</v>
      </c>
      <c r="P288" s="97" t="s">
        <v>74</v>
      </c>
      <c r="Q288" s="113">
        <v>6</v>
      </c>
      <c r="R288" s="12" t="s">
        <v>137</v>
      </c>
      <c r="S288" s="12" t="s">
        <v>220</v>
      </c>
      <c r="T288" s="12" t="s">
        <v>137</v>
      </c>
      <c r="U288" s="12" t="s">
        <v>220</v>
      </c>
      <c r="V288" s="12" t="s">
        <v>137</v>
      </c>
      <c r="W288" s="12" t="s">
        <v>220</v>
      </c>
      <c r="X288" s="12" t="s">
        <v>74</v>
      </c>
      <c r="Y288" s="12" t="s">
        <v>137</v>
      </c>
      <c r="Z288" s="12" t="s">
        <v>74</v>
      </c>
      <c r="AA288" s="12" t="s">
        <v>244</v>
      </c>
      <c r="AB288" s="97" t="s">
        <v>237</v>
      </c>
      <c r="AC288" s="97" t="s">
        <v>137</v>
      </c>
      <c r="AD288" s="97"/>
      <c r="AE288" s="97"/>
      <c r="AF288" s="97" t="s">
        <v>1191</v>
      </c>
      <c r="AG288" s="97" t="s">
        <v>1192</v>
      </c>
      <c r="AH288" s="97" t="s">
        <v>1193</v>
      </c>
      <c r="AI288" s="97" t="s">
        <v>74</v>
      </c>
      <c r="AJ288" s="97" t="s">
        <v>74</v>
      </c>
      <c r="AK288" s="97" t="s">
        <v>74</v>
      </c>
      <c r="AL288" s="97" t="s">
        <v>74</v>
      </c>
      <c r="AM288" s="12" t="s">
        <v>74</v>
      </c>
      <c r="AN288" s="73"/>
      <c r="AO288" s="113" t="s">
        <v>1194</v>
      </c>
      <c r="AP288" s="97" t="s">
        <v>570</v>
      </c>
      <c r="AQ288" s="97"/>
      <c r="AR288" s="97"/>
      <c r="AS288" s="97"/>
      <c r="AT288" s="112"/>
      <c r="AU288" s="112"/>
      <c r="AV288" s="75"/>
    </row>
    <row r="289" spans="1:48" ht="15.75" customHeight="1">
      <c r="A289" s="71">
        <v>2025258</v>
      </c>
      <c r="B289" s="83">
        <v>36</v>
      </c>
      <c r="C289" s="12"/>
      <c r="D289" s="12" t="s">
        <v>135</v>
      </c>
      <c r="E289" s="97" t="s">
        <v>224</v>
      </c>
      <c r="F289" s="113" t="s">
        <v>101</v>
      </c>
      <c r="G289" s="97" t="s">
        <v>4</v>
      </c>
      <c r="H289" s="97" t="s">
        <v>383</v>
      </c>
      <c r="I289" s="97" t="s">
        <v>333</v>
      </c>
      <c r="J289" s="12" t="s">
        <v>74</v>
      </c>
      <c r="K289" s="12" t="s">
        <v>54</v>
      </c>
      <c r="L289" s="12" t="s">
        <v>137</v>
      </c>
      <c r="M289" s="97" t="s">
        <v>74</v>
      </c>
      <c r="N289" s="97" t="s">
        <v>74</v>
      </c>
      <c r="O289" s="97" t="s">
        <v>74</v>
      </c>
      <c r="P289" s="97" t="s">
        <v>74</v>
      </c>
      <c r="Q289" s="113">
        <v>5</v>
      </c>
      <c r="R289" s="12" t="s">
        <v>74</v>
      </c>
      <c r="S289" s="97" t="s">
        <v>1196</v>
      </c>
      <c r="T289" s="12" t="s">
        <v>74</v>
      </c>
      <c r="U289" s="12" t="s">
        <v>1197</v>
      </c>
      <c r="V289" s="12" t="s">
        <v>137</v>
      </c>
      <c r="W289" s="97" t="s">
        <v>220</v>
      </c>
      <c r="X289" s="12" t="s">
        <v>74</v>
      </c>
      <c r="Y289" s="12" t="s">
        <v>137</v>
      </c>
      <c r="Z289" s="12" t="s">
        <v>137</v>
      </c>
      <c r="AA289" s="12" t="s">
        <v>221</v>
      </c>
      <c r="AB289" s="97" t="s">
        <v>237</v>
      </c>
      <c r="AC289" s="97" t="s">
        <v>137</v>
      </c>
      <c r="AD289" s="97"/>
      <c r="AE289" s="97"/>
      <c r="AF289" s="97" t="s">
        <v>1198</v>
      </c>
      <c r="AG289" s="97" t="s">
        <v>1118</v>
      </c>
      <c r="AH289" s="97" t="s">
        <v>1199</v>
      </c>
      <c r="AI289" s="97" t="s">
        <v>74</v>
      </c>
      <c r="AJ289" s="97" t="s">
        <v>74</v>
      </c>
      <c r="AK289" s="97" t="s">
        <v>74</v>
      </c>
      <c r="AL289" s="97"/>
      <c r="AM289" s="73" t="s">
        <v>136</v>
      </c>
      <c r="AN289" s="73"/>
      <c r="AO289" s="97"/>
      <c r="AP289" s="97"/>
      <c r="AQ289" s="97"/>
      <c r="AR289" s="97"/>
      <c r="AS289" s="97"/>
      <c r="AT289" s="97"/>
      <c r="AU289" s="97"/>
      <c r="AV289" s="81"/>
    </row>
    <row r="290" spans="1:48" ht="15.75" customHeight="1">
      <c r="A290" s="71">
        <v>2025047</v>
      </c>
      <c r="B290" s="12">
        <v>41</v>
      </c>
      <c r="C290" s="12"/>
      <c r="D290" s="12" t="s">
        <v>135</v>
      </c>
      <c r="E290" s="97" t="s">
        <v>217</v>
      </c>
      <c r="F290" s="113" t="s">
        <v>97</v>
      </c>
      <c r="G290" s="97" t="s">
        <v>4</v>
      </c>
      <c r="H290" s="97" t="s">
        <v>235</v>
      </c>
      <c r="I290" s="112" t="s">
        <v>236</v>
      </c>
      <c r="J290" s="12" t="s">
        <v>227</v>
      </c>
      <c r="K290" s="12" t="s">
        <v>56</v>
      </c>
      <c r="L290" s="12" t="s">
        <v>74</v>
      </c>
      <c r="M290" s="97" t="s">
        <v>74</v>
      </c>
      <c r="N290" s="97" t="s">
        <v>74</v>
      </c>
      <c r="O290" s="97" t="s">
        <v>74</v>
      </c>
      <c r="P290" s="97" t="s">
        <v>137</v>
      </c>
      <c r="Q290" s="113">
        <v>4</v>
      </c>
      <c r="R290" s="12" t="s">
        <v>74</v>
      </c>
      <c r="S290" s="97" t="s">
        <v>1201</v>
      </c>
      <c r="T290" s="12" t="s">
        <v>74</v>
      </c>
      <c r="U290" s="12" t="s">
        <v>1202</v>
      </c>
      <c r="V290" s="12" t="s">
        <v>137</v>
      </c>
      <c r="W290" s="12" t="s">
        <v>220</v>
      </c>
      <c r="X290" s="12" t="s">
        <v>74</v>
      </c>
      <c r="Y290" s="12" t="s">
        <v>74</v>
      </c>
      <c r="Z290" s="12" t="s">
        <v>137</v>
      </c>
      <c r="AA290" s="12" t="s">
        <v>221</v>
      </c>
      <c r="AB290" s="97" t="s">
        <v>237</v>
      </c>
      <c r="AC290" s="114" t="s">
        <v>137</v>
      </c>
      <c r="AD290" s="114"/>
      <c r="AE290" s="97"/>
      <c r="AF290" s="97" t="s">
        <v>557</v>
      </c>
      <c r="AG290" s="97" t="s">
        <v>232</v>
      </c>
      <c r="AH290" s="97"/>
      <c r="AI290" s="97" t="s">
        <v>74</v>
      </c>
      <c r="AJ290" s="97" t="s">
        <v>74</v>
      </c>
      <c r="AK290" s="112" t="s">
        <v>74</v>
      </c>
      <c r="AL290" s="112" t="s">
        <v>74</v>
      </c>
      <c r="AM290" s="73" t="s">
        <v>136</v>
      </c>
      <c r="AN290" s="73"/>
      <c r="AO290" s="97"/>
      <c r="AP290" s="97"/>
      <c r="AQ290" s="97"/>
      <c r="AR290" s="97"/>
      <c r="AS290" s="97"/>
      <c r="AT290" s="112"/>
      <c r="AU290" s="112"/>
      <c r="AV290" s="1"/>
    </row>
    <row r="291" spans="1:48" ht="15.75" customHeight="1">
      <c r="A291" s="71">
        <v>2025294</v>
      </c>
      <c r="B291" s="72">
        <v>36</v>
      </c>
      <c r="C291" s="72"/>
      <c r="D291" s="12" t="s">
        <v>135</v>
      </c>
      <c r="E291" s="117" t="s">
        <v>224</v>
      </c>
      <c r="F291" s="117" t="s">
        <v>83</v>
      </c>
      <c r="G291" s="117" t="s">
        <v>4</v>
      </c>
      <c r="H291" s="117" t="s">
        <v>218</v>
      </c>
      <c r="I291" s="117" t="s">
        <v>470</v>
      </c>
      <c r="J291" s="12" t="s">
        <v>137</v>
      </c>
      <c r="K291" s="12" t="s">
        <v>54</v>
      </c>
      <c r="L291" s="12" t="s">
        <v>137</v>
      </c>
      <c r="M291" s="117" t="s">
        <v>74</v>
      </c>
      <c r="N291" s="117" t="s">
        <v>74</v>
      </c>
      <c r="O291" s="117" t="s">
        <v>137</v>
      </c>
      <c r="P291" s="117" t="s">
        <v>137</v>
      </c>
      <c r="Q291" s="116">
        <v>6</v>
      </c>
      <c r="R291" s="12" t="s">
        <v>137</v>
      </c>
      <c r="S291" s="97" t="s">
        <v>220</v>
      </c>
      <c r="T291" s="12" t="s">
        <v>137</v>
      </c>
      <c r="U291" s="12" t="s">
        <v>220</v>
      </c>
      <c r="V291" s="12" t="s">
        <v>137</v>
      </c>
      <c r="W291" s="12" t="s">
        <v>220</v>
      </c>
      <c r="X291" s="12" t="s">
        <v>74</v>
      </c>
      <c r="Y291" s="12" t="s">
        <v>137</v>
      </c>
      <c r="Z291" s="12" t="s">
        <v>137</v>
      </c>
      <c r="AA291" s="12" t="s">
        <v>251</v>
      </c>
      <c r="AB291" s="117" t="s">
        <v>237</v>
      </c>
      <c r="AC291" s="117" t="s">
        <v>137</v>
      </c>
      <c r="AD291" s="117"/>
      <c r="AE291" s="117"/>
      <c r="AF291" s="117" t="s">
        <v>296</v>
      </c>
      <c r="AG291" s="117" t="s">
        <v>270</v>
      </c>
      <c r="AH291" s="117" t="s">
        <v>460</v>
      </c>
      <c r="AI291" s="117" t="s">
        <v>74</v>
      </c>
      <c r="AJ291" s="117" t="s">
        <v>74</v>
      </c>
      <c r="AK291" s="117" t="s">
        <v>74</v>
      </c>
      <c r="AL291" s="117"/>
      <c r="AM291" s="73" t="s">
        <v>136</v>
      </c>
      <c r="AN291" s="73"/>
      <c r="AO291" s="117"/>
      <c r="AP291" s="117"/>
      <c r="AQ291" s="117"/>
      <c r="AR291" s="117"/>
      <c r="AS291" s="117"/>
      <c r="AT291" s="117"/>
      <c r="AU291" s="117"/>
      <c r="AV291" s="91"/>
    </row>
    <row r="292" spans="1:48" ht="15.75" customHeight="1">
      <c r="A292" s="71">
        <v>2025254</v>
      </c>
      <c r="B292" s="92">
        <v>37</v>
      </c>
      <c r="C292" s="12"/>
      <c r="D292" s="12" t="s">
        <v>135</v>
      </c>
      <c r="E292" s="12" t="s">
        <v>224</v>
      </c>
      <c r="F292" s="74" t="s">
        <v>101</v>
      </c>
      <c r="G292" s="12" t="s">
        <v>4</v>
      </c>
      <c r="H292" s="12" t="s">
        <v>383</v>
      </c>
      <c r="I292" s="12" t="s">
        <v>333</v>
      </c>
      <c r="J292" s="12" t="s">
        <v>74</v>
      </c>
      <c r="K292" s="12" t="s">
        <v>54</v>
      </c>
      <c r="L292" s="12" t="s">
        <v>137</v>
      </c>
      <c r="M292" s="12" t="s">
        <v>74</v>
      </c>
      <c r="N292" s="12" t="s">
        <v>137</v>
      </c>
      <c r="O292" s="12" t="s">
        <v>74</v>
      </c>
      <c r="P292" s="12" t="s">
        <v>137</v>
      </c>
      <c r="Q292" s="74">
        <v>2</v>
      </c>
      <c r="R292" s="12" t="s">
        <v>74</v>
      </c>
      <c r="S292" s="12" t="s">
        <v>1205</v>
      </c>
      <c r="T292" s="12" t="s">
        <v>137</v>
      </c>
      <c r="U292" s="12" t="s">
        <v>220</v>
      </c>
      <c r="V292" s="12" t="s">
        <v>137</v>
      </c>
      <c r="W292" s="12" t="s">
        <v>220</v>
      </c>
      <c r="X292" s="12" t="s">
        <v>74</v>
      </c>
      <c r="Y292" s="12" t="s">
        <v>137</v>
      </c>
      <c r="Z292" s="12" t="s">
        <v>137</v>
      </c>
      <c r="AA292" s="12" t="s">
        <v>221</v>
      </c>
      <c r="AB292" s="12" t="s">
        <v>237</v>
      </c>
      <c r="AC292" s="97" t="s">
        <v>74</v>
      </c>
      <c r="AD292" s="12" t="s">
        <v>1206</v>
      </c>
      <c r="AE292" s="12"/>
      <c r="AF292" s="12" t="s">
        <v>1118</v>
      </c>
      <c r="AG292" s="12" t="s">
        <v>1207</v>
      </c>
      <c r="AH292" s="12"/>
      <c r="AI292" s="97" t="s">
        <v>74</v>
      </c>
      <c r="AJ292" s="97" t="s">
        <v>74</v>
      </c>
      <c r="AK292" s="97" t="s">
        <v>74</v>
      </c>
      <c r="AL292" s="12"/>
      <c r="AM292" s="73" t="s">
        <v>136</v>
      </c>
      <c r="AN292" s="73"/>
      <c r="AO292" s="1"/>
      <c r="AP292" s="12"/>
      <c r="AQ292" s="12"/>
      <c r="AR292" s="12"/>
      <c r="AS292" s="12"/>
      <c r="AT292" s="12"/>
      <c r="AU292" s="12"/>
      <c r="AV292" s="49"/>
    </row>
    <row r="293" spans="1:48" ht="15.75" customHeight="1">
      <c r="A293" s="71">
        <v>2025272</v>
      </c>
      <c r="B293" s="72">
        <v>35</v>
      </c>
      <c r="C293" s="72"/>
      <c r="D293" s="12" t="s">
        <v>135</v>
      </c>
      <c r="E293" s="73" t="s">
        <v>217</v>
      </c>
      <c r="F293" s="73" t="s">
        <v>90</v>
      </c>
      <c r="G293" s="73" t="s">
        <v>4</v>
      </c>
      <c r="H293" s="73" t="s">
        <v>235</v>
      </c>
      <c r="I293" s="73" t="s">
        <v>333</v>
      </c>
      <c r="J293" s="12" t="s">
        <v>137</v>
      </c>
      <c r="K293" s="12" t="s">
        <v>54</v>
      </c>
      <c r="L293" s="12" t="s">
        <v>137</v>
      </c>
      <c r="M293" s="73" t="s">
        <v>74</v>
      </c>
      <c r="N293" s="73" t="s">
        <v>74</v>
      </c>
      <c r="O293" s="73" t="s">
        <v>137</v>
      </c>
      <c r="P293" s="73" t="s">
        <v>137</v>
      </c>
      <c r="Q293" s="80">
        <v>2</v>
      </c>
      <c r="R293" s="12" t="s">
        <v>137</v>
      </c>
      <c r="S293" s="12" t="s">
        <v>220</v>
      </c>
      <c r="T293" s="12" t="s">
        <v>137</v>
      </c>
      <c r="U293" s="12" t="s">
        <v>220</v>
      </c>
      <c r="V293" s="12" t="s">
        <v>74</v>
      </c>
      <c r="W293" s="73" t="s">
        <v>1209</v>
      </c>
      <c r="X293" s="12" t="s">
        <v>137</v>
      </c>
      <c r="Y293" s="12" t="s">
        <v>137</v>
      </c>
      <c r="Z293" s="12" t="s">
        <v>74</v>
      </c>
      <c r="AA293" s="12" t="s">
        <v>251</v>
      </c>
      <c r="AB293" s="73" t="s">
        <v>237</v>
      </c>
      <c r="AC293" s="97" t="s">
        <v>137</v>
      </c>
      <c r="AD293" s="73"/>
      <c r="AE293" s="73"/>
      <c r="AF293" s="73" t="s">
        <v>296</v>
      </c>
      <c r="AG293" s="73" t="s">
        <v>336</v>
      </c>
      <c r="AH293" s="73" t="s">
        <v>474</v>
      </c>
      <c r="AI293" s="117" t="s">
        <v>74</v>
      </c>
      <c r="AJ293" s="117" t="s">
        <v>74</v>
      </c>
      <c r="AK293" s="114" t="s">
        <v>74</v>
      </c>
      <c r="AL293" s="72" t="s">
        <v>74</v>
      </c>
      <c r="AM293" s="12" t="s">
        <v>74</v>
      </c>
      <c r="AN293" s="73"/>
      <c r="AO293" s="82" t="s">
        <v>1210</v>
      </c>
      <c r="AP293" s="73" t="s">
        <v>248</v>
      </c>
      <c r="AQ293" s="73"/>
      <c r="AR293" s="73"/>
      <c r="AS293" s="73"/>
      <c r="AT293" s="73"/>
      <c r="AU293" s="73"/>
      <c r="AV293" s="1"/>
    </row>
    <row r="294" spans="1:48" ht="15.75" customHeight="1">
      <c r="A294" s="71">
        <v>2025459</v>
      </c>
      <c r="B294" s="12"/>
      <c r="C294" s="83">
        <v>37</v>
      </c>
      <c r="D294" s="12" t="s">
        <v>134</v>
      </c>
      <c r="E294" s="76" t="s">
        <v>224</v>
      </c>
      <c r="F294" s="76" t="s">
        <v>77</v>
      </c>
      <c r="G294" s="72" t="s">
        <v>4</v>
      </c>
      <c r="H294" s="12" t="s">
        <v>1212</v>
      </c>
      <c r="I294" s="76" t="s">
        <v>236</v>
      </c>
      <c r="J294" s="72"/>
      <c r="K294" s="12" t="s">
        <v>60</v>
      </c>
      <c r="L294" s="12"/>
      <c r="M294" s="12"/>
      <c r="N294" s="12"/>
      <c r="O294" s="12"/>
      <c r="P294" s="12"/>
      <c r="Q294" s="74"/>
      <c r="R294" s="72"/>
      <c r="S294" s="12"/>
      <c r="T294" s="12"/>
      <c r="U294" s="12"/>
      <c r="V294" s="72"/>
      <c r="W294" s="12"/>
      <c r="X294" s="12"/>
      <c r="Y294" s="12"/>
      <c r="Z294" s="12"/>
      <c r="AA294" s="12"/>
      <c r="AB294" s="12"/>
      <c r="AC294" s="97"/>
      <c r="AD294" s="12"/>
      <c r="AE294" s="12"/>
      <c r="AF294" s="12"/>
      <c r="AG294" s="12"/>
      <c r="AH294" s="12"/>
      <c r="AI294" s="124" t="s">
        <v>137</v>
      </c>
      <c r="AJ294" s="97"/>
      <c r="AK294" s="97" t="s">
        <v>137</v>
      </c>
      <c r="AL294" s="12"/>
      <c r="AM294" s="12" t="s">
        <v>137</v>
      </c>
      <c r="AN294" s="73" t="s">
        <v>390</v>
      </c>
      <c r="AO294" s="12"/>
      <c r="AP294" s="12"/>
      <c r="AQ294" s="12"/>
      <c r="AR294" s="12"/>
      <c r="AS294" s="12"/>
      <c r="AT294" s="12"/>
      <c r="AU294" s="12"/>
      <c r="AV294" s="49"/>
    </row>
    <row r="295" spans="1:48" ht="15.75" customHeight="1">
      <c r="A295" s="71">
        <v>2025102</v>
      </c>
      <c r="B295" s="12">
        <v>37</v>
      </c>
      <c r="C295" s="92"/>
      <c r="D295" s="12" t="s">
        <v>135</v>
      </c>
      <c r="E295" s="12" t="s">
        <v>224</v>
      </c>
      <c r="F295" s="74" t="s">
        <v>97</v>
      </c>
      <c r="G295" s="12" t="s">
        <v>4</v>
      </c>
      <c r="H295" s="76" t="s">
        <v>746</v>
      </c>
      <c r="I295" s="12" t="s">
        <v>236</v>
      </c>
      <c r="J295" s="12" t="s">
        <v>137</v>
      </c>
      <c r="K295" s="12" t="s">
        <v>56</v>
      </c>
      <c r="L295" s="12" t="s">
        <v>137</v>
      </c>
      <c r="M295" s="76" t="s">
        <v>74</v>
      </c>
      <c r="N295" s="12" t="s">
        <v>74</v>
      </c>
      <c r="O295" s="12" t="s">
        <v>137</v>
      </c>
      <c r="P295" s="12" t="s">
        <v>137</v>
      </c>
      <c r="Q295" s="74">
        <v>7</v>
      </c>
      <c r="R295" s="12" t="s">
        <v>137</v>
      </c>
      <c r="S295" s="12" t="s">
        <v>220</v>
      </c>
      <c r="T295" s="12" t="s">
        <v>137</v>
      </c>
      <c r="U295" s="12" t="s">
        <v>220</v>
      </c>
      <c r="V295" s="12" t="s">
        <v>137</v>
      </c>
      <c r="W295" s="12" t="s">
        <v>220</v>
      </c>
      <c r="X295" s="12" t="s">
        <v>74</v>
      </c>
      <c r="Y295" s="12" t="s">
        <v>137</v>
      </c>
      <c r="Z295" s="12" t="s">
        <v>74</v>
      </c>
      <c r="AA295" s="12" t="s">
        <v>244</v>
      </c>
      <c r="AB295" s="12" t="s">
        <v>237</v>
      </c>
      <c r="AC295" s="114" t="s">
        <v>137</v>
      </c>
      <c r="AD295" s="12"/>
      <c r="AE295" s="12"/>
      <c r="AF295" s="12" t="s">
        <v>352</v>
      </c>
      <c r="AG295" s="12" t="s">
        <v>269</v>
      </c>
      <c r="AH295" s="12" t="s">
        <v>1214</v>
      </c>
      <c r="AI295" s="97" t="s">
        <v>74</v>
      </c>
      <c r="AJ295" s="97" t="s">
        <v>74</v>
      </c>
      <c r="AK295" s="97" t="s">
        <v>74</v>
      </c>
      <c r="AL295" s="12" t="s">
        <v>74</v>
      </c>
      <c r="AM295" s="12" t="s">
        <v>74</v>
      </c>
      <c r="AN295" s="73"/>
      <c r="AO295" s="1"/>
      <c r="AP295" s="12"/>
      <c r="AQ295" s="12"/>
      <c r="AR295" s="12"/>
      <c r="AS295" s="12"/>
      <c r="AT295" s="76"/>
      <c r="AU295" s="76"/>
      <c r="AV295" s="1"/>
    </row>
    <row r="296" spans="1:48" ht="15.75" customHeight="1">
      <c r="A296" s="71">
        <v>2025248</v>
      </c>
      <c r="B296" s="92">
        <v>37</v>
      </c>
      <c r="C296" s="12"/>
      <c r="D296" s="12" t="s">
        <v>135</v>
      </c>
      <c r="E296" s="12" t="s">
        <v>224</v>
      </c>
      <c r="F296" s="74" t="s">
        <v>101</v>
      </c>
      <c r="G296" s="12" t="s">
        <v>4</v>
      </c>
      <c r="H296" s="12" t="s">
        <v>323</v>
      </c>
      <c r="I296" s="12" t="s">
        <v>333</v>
      </c>
      <c r="J296" s="12" t="s">
        <v>74</v>
      </c>
      <c r="K296" s="12" t="s">
        <v>54</v>
      </c>
      <c r="L296" s="12" t="s">
        <v>137</v>
      </c>
      <c r="M296" s="12" t="s">
        <v>74</v>
      </c>
      <c r="N296" s="12" t="s">
        <v>74</v>
      </c>
      <c r="O296" s="12" t="s">
        <v>74</v>
      </c>
      <c r="P296" s="12" t="s">
        <v>74</v>
      </c>
      <c r="Q296" s="74">
        <v>6</v>
      </c>
      <c r="R296" s="12" t="s">
        <v>137</v>
      </c>
      <c r="S296" s="12" t="s">
        <v>220</v>
      </c>
      <c r="T296" s="12" t="s">
        <v>137</v>
      </c>
      <c r="U296" s="12" t="s">
        <v>220</v>
      </c>
      <c r="V296" s="12" t="s">
        <v>137</v>
      </c>
      <c r="W296" s="12" t="s">
        <v>220</v>
      </c>
      <c r="X296" s="12" t="s">
        <v>74</v>
      </c>
      <c r="Y296" s="12" t="s">
        <v>74</v>
      </c>
      <c r="Z296" s="12" t="s">
        <v>137</v>
      </c>
      <c r="AA296" s="12" t="s">
        <v>221</v>
      </c>
      <c r="AB296" s="12" t="s">
        <v>237</v>
      </c>
      <c r="AC296" s="97" t="s">
        <v>137</v>
      </c>
      <c r="AD296" s="12"/>
      <c r="AE296" s="12"/>
      <c r="AF296" s="12" t="s">
        <v>233</v>
      </c>
      <c r="AG296" s="12" t="s">
        <v>481</v>
      </c>
      <c r="AH296" s="12" t="s">
        <v>253</v>
      </c>
      <c r="AI296" s="97" t="s">
        <v>74</v>
      </c>
      <c r="AJ296" s="97" t="s">
        <v>74</v>
      </c>
      <c r="AK296" s="97" t="s">
        <v>74</v>
      </c>
      <c r="AL296" s="12" t="s">
        <v>74</v>
      </c>
      <c r="AM296" s="12" t="s">
        <v>74</v>
      </c>
      <c r="AN296" s="73"/>
      <c r="AO296" s="74" t="s">
        <v>1216</v>
      </c>
      <c r="AP296" s="12" t="s">
        <v>241</v>
      </c>
      <c r="AQ296" s="12"/>
      <c r="AR296" s="12"/>
      <c r="AS296" s="12"/>
      <c r="AT296" s="12"/>
      <c r="AU296" s="12"/>
      <c r="AV296" s="1"/>
    </row>
    <row r="297" spans="1:48" ht="15.75" customHeight="1">
      <c r="A297" s="71">
        <v>2025185</v>
      </c>
      <c r="B297" s="92">
        <v>36</v>
      </c>
      <c r="C297" s="12"/>
      <c r="D297" s="12" t="s">
        <v>135</v>
      </c>
      <c r="E297" s="12" t="s">
        <v>217</v>
      </c>
      <c r="F297" s="12" t="s">
        <v>110</v>
      </c>
      <c r="G297" s="12" t="s">
        <v>4</v>
      </c>
      <c r="H297" s="12" t="s">
        <v>359</v>
      </c>
      <c r="I297" s="12" t="s">
        <v>236</v>
      </c>
      <c r="J297" s="12" t="s">
        <v>227</v>
      </c>
      <c r="K297" s="12" t="s">
        <v>62</v>
      </c>
      <c r="L297" s="12" t="s">
        <v>137</v>
      </c>
      <c r="M297" s="12" t="s">
        <v>74</v>
      </c>
      <c r="N297" s="12" t="s">
        <v>137</v>
      </c>
      <c r="O297" s="12" t="s">
        <v>74</v>
      </c>
      <c r="P297" s="12" t="s">
        <v>137</v>
      </c>
      <c r="Q297" s="74">
        <v>4</v>
      </c>
      <c r="R297" s="12" t="s">
        <v>74</v>
      </c>
      <c r="S297" s="12" t="s">
        <v>1218</v>
      </c>
      <c r="T297" s="12" t="s">
        <v>137</v>
      </c>
      <c r="U297" s="12" t="s">
        <v>220</v>
      </c>
      <c r="V297" s="12" t="s">
        <v>137</v>
      </c>
      <c r="W297" s="12" t="s">
        <v>220</v>
      </c>
      <c r="X297" s="12" t="s">
        <v>74</v>
      </c>
      <c r="Y297" s="12" t="s">
        <v>137</v>
      </c>
      <c r="Z297" s="12" t="s">
        <v>137</v>
      </c>
      <c r="AA297" s="12" t="s">
        <v>221</v>
      </c>
      <c r="AB297" s="12" t="s">
        <v>237</v>
      </c>
      <c r="AC297" s="97" t="s">
        <v>137</v>
      </c>
      <c r="AD297" s="12"/>
      <c r="AE297" s="12"/>
      <c r="AF297" s="12" t="s">
        <v>287</v>
      </c>
      <c r="AG297" s="12" t="s">
        <v>897</v>
      </c>
      <c r="AH297" s="12" t="s">
        <v>274</v>
      </c>
      <c r="AI297" s="97" t="s">
        <v>74</v>
      </c>
      <c r="AJ297" s="97" t="s">
        <v>74</v>
      </c>
      <c r="AK297" s="97" t="s">
        <v>74</v>
      </c>
      <c r="AL297" s="12" t="s">
        <v>74</v>
      </c>
      <c r="AM297" s="73" t="s">
        <v>136</v>
      </c>
      <c r="AN297" s="73"/>
      <c r="AO297" s="74" t="s">
        <v>1219</v>
      </c>
      <c r="AP297" s="12" t="s">
        <v>570</v>
      </c>
      <c r="AQ297" s="12"/>
      <c r="AR297" s="12"/>
      <c r="AS297" s="12"/>
      <c r="AT297" s="12"/>
      <c r="AU297" s="12"/>
      <c r="AV297" s="49"/>
    </row>
    <row r="298" spans="1:48" ht="15.75" customHeight="1">
      <c r="A298" s="71">
        <v>2025017</v>
      </c>
      <c r="B298" s="12">
        <v>45</v>
      </c>
      <c r="C298" s="92"/>
      <c r="D298" s="12" t="s">
        <v>135</v>
      </c>
      <c r="E298" s="12" t="s">
        <v>224</v>
      </c>
      <c r="F298" s="74" t="s">
        <v>77</v>
      </c>
      <c r="G298" s="12" t="s">
        <v>4</v>
      </c>
      <c r="H298" s="12" t="s">
        <v>235</v>
      </c>
      <c r="I298" s="12" t="s">
        <v>236</v>
      </c>
      <c r="J298" s="12" t="s">
        <v>74</v>
      </c>
      <c r="K298" s="12" t="s">
        <v>60</v>
      </c>
      <c r="L298" s="12" t="s">
        <v>74</v>
      </c>
      <c r="M298" s="97" t="s">
        <v>137</v>
      </c>
      <c r="N298" s="97" t="s">
        <v>74</v>
      </c>
      <c r="O298" s="97" t="s">
        <v>137</v>
      </c>
      <c r="P298" s="97" t="s">
        <v>137</v>
      </c>
      <c r="Q298" s="113">
        <v>6</v>
      </c>
      <c r="R298" s="12" t="s">
        <v>137</v>
      </c>
      <c r="S298" s="97" t="str">
        <f>IF(R298="YES",YES,"Not Working")</f>
        <v>Not Working</v>
      </c>
      <c r="T298" s="12" t="s">
        <v>74</v>
      </c>
      <c r="U298" s="12" t="s">
        <v>592</v>
      </c>
      <c r="V298" s="12" t="s">
        <v>137</v>
      </c>
      <c r="W298" s="12" t="s">
        <v>220</v>
      </c>
      <c r="X298" s="12" t="s">
        <v>137</v>
      </c>
      <c r="Y298" s="12" t="s">
        <v>74</v>
      </c>
      <c r="Z298" s="12" t="s">
        <v>137</v>
      </c>
      <c r="AA298" s="12" t="s">
        <v>221</v>
      </c>
      <c r="AB298" s="97" t="s">
        <v>384</v>
      </c>
      <c r="AC298" s="114" t="s">
        <v>74</v>
      </c>
      <c r="AD298" s="124" t="s">
        <v>23</v>
      </c>
      <c r="AE298" s="97"/>
      <c r="AF298" s="97" t="s">
        <v>233</v>
      </c>
      <c r="AG298" s="97" t="s">
        <v>1221</v>
      </c>
      <c r="AH298" s="97" t="s">
        <v>336</v>
      </c>
      <c r="AI298" s="97" t="s">
        <v>74</v>
      </c>
      <c r="AJ298" s="97" t="s">
        <v>74</v>
      </c>
      <c r="AK298" s="97" t="s">
        <v>74</v>
      </c>
      <c r="AL298" s="76" t="s">
        <v>74</v>
      </c>
      <c r="AM298" s="12" t="s">
        <v>74</v>
      </c>
      <c r="AN298" s="73"/>
      <c r="AO298" s="82" t="s">
        <v>1174</v>
      </c>
      <c r="AP298" s="12" t="s">
        <v>290</v>
      </c>
      <c r="AQ298" s="12"/>
      <c r="AR298" s="12"/>
      <c r="AS298" s="12"/>
      <c r="AT298" s="76"/>
      <c r="AU298" s="76"/>
      <c r="AV298" s="49"/>
    </row>
    <row r="299" spans="1:48" ht="15.75" customHeight="1">
      <c r="A299" s="71">
        <v>2025164</v>
      </c>
      <c r="B299" s="12">
        <v>48</v>
      </c>
      <c r="C299" s="12"/>
      <c r="D299" s="12" t="s">
        <v>135</v>
      </c>
      <c r="E299" s="12" t="s">
        <v>224</v>
      </c>
      <c r="F299" s="12" t="s">
        <v>110</v>
      </c>
      <c r="G299" s="12" t="s">
        <v>4</v>
      </c>
      <c r="H299" s="12" t="s">
        <v>372</v>
      </c>
      <c r="I299" s="12" t="s">
        <v>236</v>
      </c>
      <c r="J299" s="12" t="s">
        <v>227</v>
      </c>
      <c r="K299" s="12" t="s">
        <v>62</v>
      </c>
      <c r="L299" s="12" t="s">
        <v>137</v>
      </c>
      <c r="M299" s="12" t="s">
        <v>74</v>
      </c>
      <c r="N299" s="12" t="s">
        <v>74</v>
      </c>
      <c r="O299" s="12" t="s">
        <v>137</v>
      </c>
      <c r="P299" s="12" t="s">
        <v>137</v>
      </c>
      <c r="Q299" s="74">
        <v>3</v>
      </c>
      <c r="R299" s="12" t="s">
        <v>137</v>
      </c>
      <c r="S299" s="12" t="s">
        <v>220</v>
      </c>
      <c r="T299" s="12" t="s">
        <v>137</v>
      </c>
      <c r="U299" s="12" t="s">
        <v>220</v>
      </c>
      <c r="V299" s="12" t="s">
        <v>137</v>
      </c>
      <c r="W299" s="12" t="s">
        <v>220</v>
      </c>
      <c r="X299" s="12" t="s">
        <v>74</v>
      </c>
      <c r="Y299" s="12" t="s">
        <v>137</v>
      </c>
      <c r="Z299" s="12" t="s">
        <v>137</v>
      </c>
      <c r="AA299" s="12" t="s">
        <v>221</v>
      </c>
      <c r="AB299" s="12" t="s">
        <v>237</v>
      </c>
      <c r="AC299" s="114" t="s">
        <v>137</v>
      </c>
      <c r="AD299" s="72"/>
      <c r="AE299" s="12"/>
      <c r="AF299" s="12" t="s">
        <v>385</v>
      </c>
      <c r="AG299" s="12" t="s">
        <v>286</v>
      </c>
      <c r="AH299" s="12" t="s">
        <v>296</v>
      </c>
      <c r="AI299" s="97" t="s">
        <v>74</v>
      </c>
      <c r="AJ299" s="97" t="s">
        <v>74</v>
      </c>
      <c r="AK299" s="97" t="s">
        <v>74</v>
      </c>
      <c r="AL299" s="12" t="s">
        <v>74</v>
      </c>
      <c r="AM299" s="73" t="s">
        <v>136</v>
      </c>
      <c r="AN299" s="73"/>
      <c r="AO299" s="1"/>
      <c r="AP299" s="12"/>
      <c r="AQ299" s="12"/>
      <c r="AR299" s="12"/>
      <c r="AS299" s="12"/>
      <c r="AT299" s="76"/>
      <c r="AU299" s="76"/>
      <c r="AV299" s="49"/>
    </row>
    <row r="300" spans="1:48" ht="15.75" customHeight="1">
      <c r="A300" s="71">
        <v>2025060</v>
      </c>
      <c r="B300" s="72">
        <v>40</v>
      </c>
      <c r="C300" s="72"/>
      <c r="D300" s="12" t="s">
        <v>135</v>
      </c>
      <c r="E300" s="72" t="s">
        <v>217</v>
      </c>
      <c r="F300" s="74" t="s">
        <v>81</v>
      </c>
      <c r="G300" s="72" t="s">
        <v>4</v>
      </c>
      <c r="H300" s="72" t="s">
        <v>225</v>
      </c>
      <c r="I300" s="73" t="s">
        <v>236</v>
      </c>
      <c r="J300" s="12" t="s">
        <v>74</v>
      </c>
      <c r="K300" s="12" t="s">
        <v>60</v>
      </c>
      <c r="L300" s="12" t="s">
        <v>74</v>
      </c>
      <c r="M300" s="72" t="s">
        <v>74</v>
      </c>
      <c r="N300" s="72" t="s">
        <v>74</v>
      </c>
      <c r="O300" s="72" t="s">
        <v>137</v>
      </c>
      <c r="P300" s="72" t="s">
        <v>137</v>
      </c>
      <c r="Q300" s="77">
        <v>4</v>
      </c>
      <c r="R300" s="12" t="s">
        <v>137</v>
      </c>
      <c r="S300" s="12" t="s">
        <v>220</v>
      </c>
      <c r="T300" s="12" t="s">
        <v>137</v>
      </c>
      <c r="U300" s="12" t="s">
        <v>220</v>
      </c>
      <c r="V300" s="12" t="s">
        <v>137</v>
      </c>
      <c r="W300" s="12" t="s">
        <v>220</v>
      </c>
      <c r="X300" s="12" t="s">
        <v>137</v>
      </c>
      <c r="Y300" s="12" t="s">
        <v>137</v>
      </c>
      <c r="Z300" s="12" t="s">
        <v>74</v>
      </c>
      <c r="AA300" s="12" t="s">
        <v>244</v>
      </c>
      <c r="AB300" s="72" t="s">
        <v>237</v>
      </c>
      <c r="AC300" s="114" t="s">
        <v>137</v>
      </c>
      <c r="AD300" s="72"/>
      <c r="AE300" s="72"/>
      <c r="AF300" s="72" t="s">
        <v>245</v>
      </c>
      <c r="AG300" s="12" t="s">
        <v>296</v>
      </c>
      <c r="AH300" s="72" t="s">
        <v>276</v>
      </c>
      <c r="AI300" s="124" t="s">
        <v>74</v>
      </c>
      <c r="AJ300" s="124" t="s">
        <v>74</v>
      </c>
      <c r="AK300" s="124" t="s">
        <v>74</v>
      </c>
      <c r="AL300" s="72" t="s">
        <v>74</v>
      </c>
      <c r="AM300" s="73" t="s">
        <v>136</v>
      </c>
      <c r="AN300" s="73"/>
      <c r="AO300" s="72"/>
      <c r="AP300" s="72"/>
      <c r="AQ300" s="72"/>
      <c r="AR300" s="72"/>
      <c r="AS300" s="72"/>
      <c r="AT300" s="72"/>
      <c r="AU300" s="72"/>
      <c r="AV300" s="1"/>
    </row>
    <row r="301" spans="1:48" ht="15.75" customHeight="1">
      <c r="A301" s="71">
        <v>2025041</v>
      </c>
      <c r="B301" s="12">
        <v>41</v>
      </c>
      <c r="C301" s="12"/>
      <c r="D301" s="12" t="s">
        <v>135</v>
      </c>
      <c r="E301" s="12" t="s">
        <v>217</v>
      </c>
      <c r="F301" s="74" t="s">
        <v>76</v>
      </c>
      <c r="G301" s="12" t="s">
        <v>4</v>
      </c>
      <c r="H301" s="12" t="s">
        <v>235</v>
      </c>
      <c r="I301" s="12" t="s">
        <v>324</v>
      </c>
      <c r="J301" s="12" t="s">
        <v>227</v>
      </c>
      <c r="K301" s="12" t="s">
        <v>56</v>
      </c>
      <c r="L301" s="12" t="s">
        <v>137</v>
      </c>
      <c r="M301" s="12" t="s">
        <v>74</v>
      </c>
      <c r="N301" s="12" t="s">
        <v>74</v>
      </c>
      <c r="O301" s="12" t="s">
        <v>74</v>
      </c>
      <c r="P301" s="12" t="s">
        <v>137</v>
      </c>
      <c r="Q301" s="74">
        <v>4</v>
      </c>
      <c r="R301" s="12" t="s">
        <v>137</v>
      </c>
      <c r="S301" s="12" t="str">
        <f>IF(R301="YES",YES,"Not Working")</f>
        <v>Not Working</v>
      </c>
      <c r="T301" s="12" t="s">
        <v>74</v>
      </c>
      <c r="U301" s="12" t="s">
        <v>1225</v>
      </c>
      <c r="V301" s="12" t="s">
        <v>74</v>
      </c>
      <c r="W301" s="12" t="s">
        <v>243</v>
      </c>
      <c r="X301" s="12" t="s">
        <v>74</v>
      </c>
      <c r="Y301" s="12" t="s">
        <v>74</v>
      </c>
      <c r="Z301" s="12" t="s">
        <v>74</v>
      </c>
      <c r="AA301" s="12" t="s">
        <v>244</v>
      </c>
      <c r="AB301" s="12" t="s">
        <v>237</v>
      </c>
      <c r="AC301" s="114" t="s">
        <v>137</v>
      </c>
      <c r="AD301" s="12"/>
      <c r="AE301" s="12"/>
      <c r="AF301" s="12" t="s">
        <v>233</v>
      </c>
      <c r="AG301" s="12" t="s">
        <v>296</v>
      </c>
      <c r="AH301" s="12" t="s">
        <v>1226</v>
      </c>
      <c r="AI301" s="97" t="s">
        <v>74</v>
      </c>
      <c r="AJ301" s="97" t="s">
        <v>74</v>
      </c>
      <c r="AK301" s="97" t="s">
        <v>74</v>
      </c>
      <c r="AL301" s="76" t="s">
        <v>74</v>
      </c>
      <c r="AM301" s="12" t="s">
        <v>74</v>
      </c>
      <c r="AN301" s="73"/>
      <c r="AO301" s="74" t="s">
        <v>289</v>
      </c>
      <c r="AP301" s="12" t="s">
        <v>290</v>
      </c>
      <c r="AQ301" s="12"/>
      <c r="AR301" s="12"/>
      <c r="AS301" s="12"/>
      <c r="AT301" s="76"/>
      <c r="AU301" s="76"/>
      <c r="AV301" s="1"/>
    </row>
    <row r="302" spans="1:48" ht="15.75" customHeight="1">
      <c r="A302" s="71">
        <v>2025280</v>
      </c>
      <c r="B302" s="72">
        <v>37</v>
      </c>
      <c r="C302" s="72"/>
      <c r="D302" s="12" t="s">
        <v>135</v>
      </c>
      <c r="E302" s="73" t="s">
        <v>217</v>
      </c>
      <c r="F302" s="73" t="s">
        <v>90</v>
      </c>
      <c r="G302" s="73" t="s">
        <v>4</v>
      </c>
      <c r="H302" s="73" t="s">
        <v>517</v>
      </c>
      <c r="I302" s="73" t="s">
        <v>333</v>
      </c>
      <c r="J302" s="12" t="s">
        <v>137</v>
      </c>
      <c r="K302" s="12" t="s">
        <v>54</v>
      </c>
      <c r="L302" s="12" t="s">
        <v>137</v>
      </c>
      <c r="M302" s="73" t="s">
        <v>74</v>
      </c>
      <c r="N302" s="73" t="s">
        <v>74</v>
      </c>
      <c r="O302" s="73" t="s">
        <v>74</v>
      </c>
      <c r="P302" s="73" t="s">
        <v>137</v>
      </c>
      <c r="Q302" s="80">
        <v>11</v>
      </c>
      <c r="R302" s="12" t="s">
        <v>74</v>
      </c>
      <c r="S302" s="132" t="s">
        <v>1228</v>
      </c>
      <c r="T302" s="12" t="s">
        <v>137</v>
      </c>
      <c r="U302" s="12" t="s">
        <v>220</v>
      </c>
      <c r="V302" s="12" t="s">
        <v>74</v>
      </c>
      <c r="W302" s="73" t="s">
        <v>1229</v>
      </c>
      <c r="X302" s="12" t="s">
        <v>74</v>
      </c>
      <c r="Y302" s="12" t="s">
        <v>137</v>
      </c>
      <c r="Z302" s="12" t="s">
        <v>137</v>
      </c>
      <c r="AA302" s="12" t="s">
        <v>221</v>
      </c>
      <c r="AB302" s="73" t="s">
        <v>237</v>
      </c>
      <c r="AC302" s="114" t="s">
        <v>137</v>
      </c>
      <c r="AD302" s="73"/>
      <c r="AE302" s="73"/>
      <c r="AF302" s="73" t="s">
        <v>425</v>
      </c>
      <c r="AG302" s="73" t="s">
        <v>1005</v>
      </c>
      <c r="AH302" s="73" t="s">
        <v>1230</v>
      </c>
      <c r="AI302" s="117" t="s">
        <v>74</v>
      </c>
      <c r="AJ302" s="117" t="s">
        <v>74</v>
      </c>
      <c r="AK302" s="114" t="s">
        <v>74</v>
      </c>
      <c r="AL302" s="72" t="s">
        <v>74</v>
      </c>
      <c r="AM302" s="12" t="s">
        <v>74</v>
      </c>
      <c r="AN302" s="73"/>
      <c r="AO302" s="82" t="s">
        <v>1231</v>
      </c>
      <c r="AP302" s="73" t="s">
        <v>290</v>
      </c>
      <c r="AQ302" s="73"/>
      <c r="AR302" s="73"/>
      <c r="AS302" s="73"/>
      <c r="AT302" s="73"/>
      <c r="AU302" s="73"/>
      <c r="AV302" s="1"/>
    </row>
    <row r="303" spans="1:48" ht="15.75" customHeight="1">
      <c r="A303" s="71">
        <v>2025315</v>
      </c>
      <c r="B303" s="72">
        <v>46</v>
      </c>
      <c r="C303" s="72"/>
      <c r="D303" s="12" t="s">
        <v>135</v>
      </c>
      <c r="E303" s="72" t="s">
        <v>224</v>
      </c>
      <c r="F303" s="72" t="s">
        <v>97</v>
      </c>
      <c r="G303" s="72" t="s">
        <v>4</v>
      </c>
      <c r="H303" s="72" t="s">
        <v>372</v>
      </c>
      <c r="I303" s="72" t="s">
        <v>236</v>
      </c>
      <c r="J303" s="72" t="s">
        <v>227</v>
      </c>
      <c r="K303" s="12" t="s">
        <v>56</v>
      </c>
      <c r="L303" s="12" t="s">
        <v>74</v>
      </c>
      <c r="M303" s="72" t="s">
        <v>74</v>
      </c>
      <c r="N303" s="72" t="s">
        <v>74</v>
      </c>
      <c r="O303" s="72" t="s">
        <v>137</v>
      </c>
      <c r="P303" s="72" t="s">
        <v>137</v>
      </c>
      <c r="Q303" s="77">
        <v>3</v>
      </c>
      <c r="R303" s="12" t="s">
        <v>74</v>
      </c>
      <c r="S303" s="72" t="s">
        <v>1233</v>
      </c>
      <c r="T303" s="12" t="s">
        <v>137</v>
      </c>
      <c r="U303" s="12" t="s">
        <v>220</v>
      </c>
      <c r="V303" s="12" t="s">
        <v>137</v>
      </c>
      <c r="W303" s="12" t="s">
        <v>220</v>
      </c>
      <c r="X303" s="12" t="s">
        <v>74</v>
      </c>
      <c r="Y303" s="12" t="s">
        <v>74</v>
      </c>
      <c r="Z303" s="12" t="s">
        <v>137</v>
      </c>
      <c r="AA303" s="12" t="s">
        <v>221</v>
      </c>
      <c r="AB303" s="12" t="s">
        <v>237</v>
      </c>
      <c r="AC303" s="114" t="s">
        <v>137</v>
      </c>
      <c r="AD303" s="72"/>
      <c r="AE303" s="72"/>
      <c r="AF303" s="72" t="s">
        <v>233</v>
      </c>
      <c r="AG303" s="72" t="s">
        <v>991</v>
      </c>
      <c r="AH303" s="72" t="s">
        <v>269</v>
      </c>
      <c r="AI303" s="114" t="s">
        <v>74</v>
      </c>
      <c r="AJ303" s="114" t="s">
        <v>74</v>
      </c>
      <c r="AK303" s="114" t="s">
        <v>74</v>
      </c>
      <c r="AL303" s="72" t="s">
        <v>74</v>
      </c>
      <c r="AM303" s="12" t="s">
        <v>74</v>
      </c>
      <c r="AN303" s="73"/>
      <c r="AO303" s="74" t="s">
        <v>1234</v>
      </c>
      <c r="AP303" s="72" t="s">
        <v>241</v>
      </c>
      <c r="AQ303" s="72"/>
      <c r="AR303" s="72"/>
      <c r="AS303" s="72"/>
      <c r="AT303" s="72"/>
      <c r="AU303" s="72"/>
      <c r="AV303" s="1"/>
    </row>
    <row r="304" spans="1:48" ht="15.75" customHeight="1">
      <c r="A304" s="71">
        <v>2025301</v>
      </c>
      <c r="B304" s="72">
        <v>32</v>
      </c>
      <c r="C304" s="72"/>
      <c r="D304" s="12" t="s">
        <v>135</v>
      </c>
      <c r="E304" s="72" t="s">
        <v>224</v>
      </c>
      <c r="F304" s="72" t="s">
        <v>140</v>
      </c>
      <c r="G304" s="72" t="s">
        <v>4</v>
      </c>
      <c r="H304" s="72" t="s">
        <v>323</v>
      </c>
      <c r="I304" s="72" t="s">
        <v>324</v>
      </c>
      <c r="J304" s="12" t="s">
        <v>137</v>
      </c>
      <c r="K304" s="12" t="s">
        <v>54</v>
      </c>
      <c r="L304" s="12" t="s">
        <v>137</v>
      </c>
      <c r="M304" s="72" t="s">
        <v>74</v>
      </c>
      <c r="N304" s="72" t="s">
        <v>74</v>
      </c>
      <c r="O304" s="72" t="s">
        <v>74</v>
      </c>
      <c r="P304" s="72" t="s">
        <v>74</v>
      </c>
      <c r="Q304" s="77">
        <v>5</v>
      </c>
      <c r="R304" s="12" t="s">
        <v>137</v>
      </c>
      <c r="S304" s="12" t="str">
        <f>IF(R304="YES",YES,"Not Working")</f>
        <v>Not Working</v>
      </c>
      <c r="T304" s="12" t="s">
        <v>74</v>
      </c>
      <c r="U304" s="72" t="s">
        <v>1236</v>
      </c>
      <c r="V304" s="12" t="s">
        <v>137</v>
      </c>
      <c r="W304" s="12" t="s">
        <v>220</v>
      </c>
      <c r="X304" s="12" t="s">
        <v>74</v>
      </c>
      <c r="Y304" s="12" t="s">
        <v>74</v>
      </c>
      <c r="Z304" s="12" t="s">
        <v>74</v>
      </c>
      <c r="AA304" s="12" t="s">
        <v>244</v>
      </c>
      <c r="AB304" s="12" t="s">
        <v>237</v>
      </c>
      <c r="AC304" s="117" t="s">
        <v>137</v>
      </c>
      <c r="AD304" s="72"/>
      <c r="AE304" s="72"/>
      <c r="AF304" s="72"/>
      <c r="AG304" s="72"/>
      <c r="AH304" s="72"/>
      <c r="AI304" s="97" t="s">
        <v>74</v>
      </c>
      <c r="AJ304" s="117" t="s">
        <v>74</v>
      </c>
      <c r="AK304" s="117" t="s">
        <v>74</v>
      </c>
      <c r="AL304" s="72"/>
      <c r="AM304" s="73" t="s">
        <v>136</v>
      </c>
      <c r="AN304" s="73"/>
      <c r="AO304" s="49"/>
      <c r="AP304" s="72"/>
      <c r="AQ304" s="72"/>
      <c r="AR304" s="72"/>
      <c r="AS304" s="72"/>
      <c r="AT304" s="72"/>
      <c r="AU304" s="72"/>
      <c r="AV304" s="49"/>
    </row>
    <row r="305" spans="1:48" ht="15.75" customHeight="1">
      <c r="A305" s="71">
        <v>2025160</v>
      </c>
      <c r="B305" s="12">
        <v>45</v>
      </c>
      <c r="C305" s="12"/>
      <c r="D305" s="12" t="s">
        <v>135</v>
      </c>
      <c r="E305" s="12" t="s">
        <v>224</v>
      </c>
      <c r="F305" s="12" t="s">
        <v>110</v>
      </c>
      <c r="G305" s="12" t="s">
        <v>4</v>
      </c>
      <c r="H305" s="12" t="s">
        <v>372</v>
      </c>
      <c r="I305" s="12" t="s">
        <v>236</v>
      </c>
      <c r="J305" s="12" t="s">
        <v>137</v>
      </c>
      <c r="K305" s="12" t="s">
        <v>62</v>
      </c>
      <c r="L305" s="12" t="s">
        <v>137</v>
      </c>
      <c r="M305" s="12" t="s">
        <v>74</v>
      </c>
      <c r="N305" s="12" t="s">
        <v>137</v>
      </c>
      <c r="O305" s="12" t="s">
        <v>74</v>
      </c>
      <c r="P305" s="12" t="s">
        <v>137</v>
      </c>
      <c r="Q305" s="78">
        <v>8</v>
      </c>
      <c r="R305" s="12" t="s">
        <v>74</v>
      </c>
      <c r="S305" s="12" t="s">
        <v>1238</v>
      </c>
      <c r="T305" s="12" t="s">
        <v>137</v>
      </c>
      <c r="U305" s="12" t="s">
        <v>220</v>
      </c>
      <c r="V305" s="12" t="s">
        <v>74</v>
      </c>
      <c r="W305" s="12" t="s">
        <v>1239</v>
      </c>
      <c r="X305" s="12" t="s">
        <v>74</v>
      </c>
      <c r="Y305" s="12" t="s">
        <v>137</v>
      </c>
      <c r="Z305" s="12" t="s">
        <v>137</v>
      </c>
      <c r="AA305" s="12" t="s">
        <v>221</v>
      </c>
      <c r="AB305" s="12" t="s">
        <v>237</v>
      </c>
      <c r="AC305" s="97" t="s">
        <v>137</v>
      </c>
      <c r="AD305" s="12"/>
      <c r="AE305" s="12"/>
      <c r="AF305" s="12" t="s">
        <v>1240</v>
      </c>
      <c r="AG305" s="12" t="s">
        <v>301</v>
      </c>
      <c r="AH305" s="12" t="s">
        <v>385</v>
      </c>
      <c r="AI305" s="97" t="s">
        <v>74</v>
      </c>
      <c r="AJ305" s="97" t="s">
        <v>74</v>
      </c>
      <c r="AK305" s="97" t="s">
        <v>137</v>
      </c>
      <c r="AL305" s="12" t="s">
        <v>137</v>
      </c>
      <c r="AM305" s="12" t="s">
        <v>137</v>
      </c>
      <c r="AN305" s="76" t="s">
        <v>390</v>
      </c>
      <c r="AO305" s="82"/>
      <c r="AP305" s="12"/>
      <c r="AQ305" s="12"/>
      <c r="AR305" s="12"/>
      <c r="AS305" s="12"/>
      <c r="AT305" s="76"/>
      <c r="AU305" s="76"/>
      <c r="AV305" s="49"/>
    </row>
    <row r="306" spans="1:48" ht="15.75" customHeight="1">
      <c r="A306" s="71">
        <v>2025208</v>
      </c>
      <c r="B306" s="12">
        <v>41</v>
      </c>
      <c r="C306" s="12"/>
      <c r="D306" s="12" t="s">
        <v>135</v>
      </c>
      <c r="E306" s="12" t="s">
        <v>217</v>
      </c>
      <c r="F306" s="12" t="s">
        <v>100</v>
      </c>
      <c r="G306" s="12" t="s">
        <v>4</v>
      </c>
      <c r="H306" s="12" t="s">
        <v>225</v>
      </c>
      <c r="I306" s="12" t="s">
        <v>236</v>
      </c>
      <c r="J306" s="12" t="s">
        <v>227</v>
      </c>
      <c r="K306" s="12" t="s">
        <v>52</v>
      </c>
      <c r="L306" s="12" t="s">
        <v>137</v>
      </c>
      <c r="M306" s="12" t="s">
        <v>74</v>
      </c>
      <c r="N306" s="12" t="s">
        <v>74</v>
      </c>
      <c r="O306" s="12" t="s">
        <v>137</v>
      </c>
      <c r="P306" s="12" t="s">
        <v>137</v>
      </c>
      <c r="Q306" s="74">
        <v>4</v>
      </c>
      <c r="R306" s="12" t="s">
        <v>137</v>
      </c>
      <c r="S306" s="12" t="str">
        <f>IF(R306="YES",YES,"Not Working")</f>
        <v>Not Working</v>
      </c>
      <c r="T306" s="12" t="s">
        <v>74</v>
      </c>
      <c r="U306" s="12" t="s">
        <v>243</v>
      </c>
      <c r="V306" s="12" t="s">
        <v>137</v>
      </c>
      <c r="W306" s="12" t="s">
        <v>220</v>
      </c>
      <c r="X306" s="12" t="s">
        <v>137</v>
      </c>
      <c r="Y306" s="12" t="s">
        <v>137</v>
      </c>
      <c r="Z306" s="12" t="s">
        <v>137</v>
      </c>
      <c r="AA306" s="12" t="s">
        <v>221</v>
      </c>
      <c r="AB306" s="12" t="s">
        <v>237</v>
      </c>
      <c r="AC306" s="114" t="s">
        <v>137</v>
      </c>
      <c r="AD306" s="72"/>
      <c r="AE306" s="12"/>
      <c r="AF306" s="12" t="s">
        <v>1242</v>
      </c>
      <c r="AG306" s="12" t="s">
        <v>1243</v>
      </c>
      <c r="AH306" s="12" t="s">
        <v>558</v>
      </c>
      <c r="AI306" s="12" t="s">
        <v>74</v>
      </c>
      <c r="AJ306" s="12" t="s">
        <v>74</v>
      </c>
      <c r="AK306" s="12" t="s">
        <v>74</v>
      </c>
      <c r="AL306" s="12" t="s">
        <v>74</v>
      </c>
      <c r="AM306" s="12" t="s">
        <v>74</v>
      </c>
      <c r="AN306" s="73"/>
      <c r="AO306" s="82" t="s">
        <v>1244</v>
      </c>
      <c r="AP306" s="12" t="s">
        <v>248</v>
      </c>
      <c r="AQ306" s="12"/>
      <c r="AR306" s="12"/>
      <c r="AS306" s="12"/>
      <c r="AT306" s="76"/>
      <c r="AU306" s="76"/>
      <c r="AV306" s="1"/>
    </row>
    <row r="307" spans="1:48" ht="15.75" customHeight="1">
      <c r="A307" s="71">
        <v>2025113</v>
      </c>
      <c r="B307" s="12">
        <v>39</v>
      </c>
      <c r="C307" s="92"/>
      <c r="D307" s="12" t="s">
        <v>135</v>
      </c>
      <c r="E307" s="12" t="s">
        <v>224</v>
      </c>
      <c r="F307" s="74" t="s">
        <v>88</v>
      </c>
      <c r="G307" s="12" t="s">
        <v>4</v>
      </c>
      <c r="H307" s="12" t="s">
        <v>321</v>
      </c>
      <c r="I307" s="12" t="s">
        <v>904</v>
      </c>
      <c r="J307" s="12" t="s">
        <v>227</v>
      </c>
      <c r="K307" s="12" t="s">
        <v>52</v>
      </c>
      <c r="L307" s="12" t="s">
        <v>137</v>
      </c>
      <c r="M307" s="12" t="s">
        <v>74</v>
      </c>
      <c r="N307" s="12" t="s">
        <v>74</v>
      </c>
      <c r="O307" s="12" t="s">
        <v>74</v>
      </c>
      <c r="P307" s="12" t="s">
        <v>74</v>
      </c>
      <c r="Q307" s="74">
        <v>4</v>
      </c>
      <c r="R307" s="12" t="s">
        <v>74</v>
      </c>
      <c r="S307" s="12" t="s">
        <v>400</v>
      </c>
      <c r="T307" s="12" t="s">
        <v>74</v>
      </c>
      <c r="U307" s="12" t="s">
        <v>1246</v>
      </c>
      <c r="V307" s="12" t="s">
        <v>137</v>
      </c>
      <c r="W307" s="12" t="s">
        <v>220</v>
      </c>
      <c r="X307" s="12" t="s">
        <v>74</v>
      </c>
      <c r="Y307" s="12" t="s">
        <v>74</v>
      </c>
      <c r="Z307" s="12" t="s">
        <v>74</v>
      </c>
      <c r="AA307" s="12" t="s">
        <v>251</v>
      </c>
      <c r="AB307" s="12" t="s">
        <v>237</v>
      </c>
      <c r="AC307" s="114" t="s">
        <v>137</v>
      </c>
      <c r="AD307" s="72"/>
      <c r="AE307" s="12"/>
      <c r="AF307" s="12" t="s">
        <v>905</v>
      </c>
      <c r="AG307" s="12" t="s">
        <v>269</v>
      </c>
      <c r="AH307" s="12" t="s">
        <v>352</v>
      </c>
      <c r="AI307" s="12" t="s">
        <v>74</v>
      </c>
      <c r="AJ307" s="12" t="s">
        <v>74</v>
      </c>
      <c r="AK307" s="12" t="s">
        <v>74</v>
      </c>
      <c r="AL307" s="12" t="s">
        <v>74</v>
      </c>
      <c r="AM307" s="12" t="s">
        <v>74</v>
      </c>
      <c r="AN307" s="73"/>
      <c r="AO307" s="82" t="s">
        <v>1247</v>
      </c>
      <c r="AP307" s="12" t="s">
        <v>248</v>
      </c>
      <c r="AQ307" s="12"/>
      <c r="AR307" s="12"/>
      <c r="AS307" s="12"/>
      <c r="AT307" s="12"/>
      <c r="AU307" s="12"/>
      <c r="AV307" s="75"/>
    </row>
    <row r="308" spans="1:48" ht="15.75" customHeight="1">
      <c r="A308" s="71">
        <v>2025015</v>
      </c>
      <c r="B308" s="12">
        <v>38</v>
      </c>
      <c r="C308" s="12"/>
      <c r="D308" s="12" t="s">
        <v>135</v>
      </c>
      <c r="E308" s="12" t="s">
        <v>224</v>
      </c>
      <c r="F308" s="12" t="s">
        <v>95</v>
      </c>
      <c r="G308" s="12" t="s">
        <v>4</v>
      </c>
      <c r="H308" s="12" t="s">
        <v>225</v>
      </c>
      <c r="I308" s="12" t="s">
        <v>236</v>
      </c>
      <c r="J308" s="12" t="s">
        <v>74</v>
      </c>
      <c r="K308" s="12" t="s">
        <v>56</v>
      </c>
      <c r="L308" s="12" t="s">
        <v>137</v>
      </c>
      <c r="M308" s="12" t="s">
        <v>74</v>
      </c>
      <c r="N308" s="12" t="s">
        <v>74</v>
      </c>
      <c r="O308" s="12" t="s">
        <v>74</v>
      </c>
      <c r="P308" s="12" t="s">
        <v>74</v>
      </c>
      <c r="Q308" s="74">
        <v>7</v>
      </c>
      <c r="R308" s="12" t="s">
        <v>74</v>
      </c>
      <c r="S308" s="12" t="s">
        <v>1249</v>
      </c>
      <c r="T308" s="12" t="s">
        <v>137</v>
      </c>
      <c r="U308" s="12" t="s">
        <v>220</v>
      </c>
      <c r="V308" s="12" t="s">
        <v>137</v>
      </c>
      <c r="W308" s="12" t="s">
        <v>220</v>
      </c>
      <c r="X308" s="12" t="s">
        <v>74</v>
      </c>
      <c r="Y308" s="12" t="s">
        <v>137</v>
      </c>
      <c r="Z308" s="12" t="s">
        <v>74</v>
      </c>
      <c r="AA308" s="12" t="s">
        <v>244</v>
      </c>
      <c r="AB308" s="12" t="s">
        <v>237</v>
      </c>
      <c r="AC308" s="114" t="s">
        <v>137</v>
      </c>
      <c r="AD308" s="72"/>
      <c r="AE308" s="12"/>
      <c r="AF308" s="12" t="s">
        <v>286</v>
      </c>
      <c r="AG308" s="12" t="s">
        <v>803</v>
      </c>
      <c r="AH308" s="12" t="s">
        <v>393</v>
      </c>
      <c r="AI308" s="12" t="s">
        <v>74</v>
      </c>
      <c r="AJ308" s="12" t="s">
        <v>74</v>
      </c>
      <c r="AK308" s="12" t="s">
        <v>74</v>
      </c>
      <c r="AL308" s="12" t="s">
        <v>74</v>
      </c>
      <c r="AM308" s="12" t="s">
        <v>74</v>
      </c>
      <c r="AN308" s="73"/>
      <c r="AO308" s="1"/>
      <c r="AP308" s="12"/>
      <c r="AQ308" s="12"/>
      <c r="AR308" s="12"/>
      <c r="AS308" s="12"/>
      <c r="AT308" s="12"/>
      <c r="AU308" s="12"/>
      <c r="AV308" s="1"/>
    </row>
    <row r="309" spans="1:48" ht="15.75" customHeight="1">
      <c r="A309" s="71">
        <v>2025118</v>
      </c>
      <c r="B309" s="12">
        <v>41</v>
      </c>
      <c r="C309" s="92"/>
      <c r="D309" s="12" t="s">
        <v>135</v>
      </c>
      <c r="E309" s="12" t="s">
        <v>224</v>
      </c>
      <c r="F309" s="12" t="s">
        <v>82</v>
      </c>
      <c r="G309" s="12" t="s">
        <v>4</v>
      </c>
      <c r="H309" s="12" t="s">
        <v>372</v>
      </c>
      <c r="I309" s="12" t="s">
        <v>333</v>
      </c>
      <c r="J309" s="12" t="s">
        <v>74</v>
      </c>
      <c r="K309" s="12" t="s">
        <v>62</v>
      </c>
      <c r="L309" s="12" t="s">
        <v>137</v>
      </c>
      <c r="M309" s="76" t="s">
        <v>137</v>
      </c>
      <c r="N309" s="12" t="s">
        <v>137</v>
      </c>
      <c r="O309" s="12" t="s">
        <v>137</v>
      </c>
      <c r="P309" s="12" t="s">
        <v>137</v>
      </c>
      <c r="Q309" s="74">
        <v>3</v>
      </c>
      <c r="R309" s="12" t="s">
        <v>137</v>
      </c>
      <c r="S309" s="12" t="s">
        <v>220</v>
      </c>
      <c r="T309" s="12" t="s">
        <v>137</v>
      </c>
      <c r="U309" s="12" t="s">
        <v>220</v>
      </c>
      <c r="V309" s="12" t="s">
        <v>74</v>
      </c>
      <c r="W309" s="12" t="s">
        <v>243</v>
      </c>
      <c r="X309" s="12" t="s">
        <v>137</v>
      </c>
      <c r="Y309" s="12" t="s">
        <v>137</v>
      </c>
      <c r="Z309" s="12" t="s">
        <v>74</v>
      </c>
      <c r="AA309" s="12" t="s">
        <v>244</v>
      </c>
      <c r="AB309" s="12" t="s">
        <v>237</v>
      </c>
      <c r="AC309" s="114" t="s">
        <v>137</v>
      </c>
      <c r="AD309" s="72"/>
      <c r="AE309" s="12"/>
      <c r="AF309" s="12" t="s">
        <v>233</v>
      </c>
      <c r="AG309" s="12" t="s">
        <v>512</v>
      </c>
      <c r="AH309" s="12" t="s">
        <v>252</v>
      </c>
      <c r="AI309" s="12" t="s">
        <v>74</v>
      </c>
      <c r="AJ309" s="12" t="s">
        <v>74</v>
      </c>
      <c r="AK309" s="12" t="s">
        <v>74</v>
      </c>
      <c r="AL309" s="12" t="s">
        <v>74</v>
      </c>
      <c r="AM309" s="12" t="s">
        <v>74</v>
      </c>
      <c r="AN309" s="73"/>
      <c r="AO309" s="82" t="s">
        <v>1251</v>
      </c>
      <c r="AP309" s="12" t="s">
        <v>290</v>
      </c>
      <c r="AQ309" s="12"/>
      <c r="AR309" s="12"/>
      <c r="AS309" s="12"/>
      <c r="AT309" s="12"/>
      <c r="AU309" s="12"/>
      <c r="AV309" s="75"/>
    </row>
    <row r="310" spans="1:48" ht="15.75" customHeight="1">
      <c r="A310" s="71">
        <v>2025204</v>
      </c>
      <c r="B310" s="12">
        <v>37</v>
      </c>
      <c r="C310" s="12"/>
      <c r="D310" s="12" t="s">
        <v>135</v>
      </c>
      <c r="E310" s="12" t="s">
        <v>224</v>
      </c>
      <c r="F310" s="12" t="s">
        <v>110</v>
      </c>
      <c r="G310" s="12" t="s">
        <v>4</v>
      </c>
      <c r="H310" s="12" t="s">
        <v>235</v>
      </c>
      <c r="I310" s="12" t="s">
        <v>236</v>
      </c>
      <c r="J310" s="12" t="s">
        <v>227</v>
      </c>
      <c r="K310" s="12" t="s">
        <v>62</v>
      </c>
      <c r="L310" s="12" t="s">
        <v>137</v>
      </c>
      <c r="M310" s="76" t="s">
        <v>74</v>
      </c>
      <c r="N310" s="12" t="s">
        <v>74</v>
      </c>
      <c r="O310" s="12" t="s">
        <v>74</v>
      </c>
      <c r="P310" s="12" t="s">
        <v>137</v>
      </c>
      <c r="Q310" s="74">
        <v>5</v>
      </c>
      <c r="R310" s="12" t="s">
        <v>137</v>
      </c>
      <c r="S310" s="12" t="s">
        <v>220</v>
      </c>
      <c r="T310" s="12" t="s">
        <v>137</v>
      </c>
      <c r="U310" s="12" t="s">
        <v>220</v>
      </c>
      <c r="V310" s="12" t="s">
        <v>137</v>
      </c>
      <c r="W310" s="12" t="s">
        <v>220</v>
      </c>
      <c r="X310" s="12" t="s">
        <v>137</v>
      </c>
      <c r="Y310" s="12" t="s">
        <v>137</v>
      </c>
      <c r="Z310" s="12" t="s">
        <v>74</v>
      </c>
      <c r="AA310" s="12" t="s">
        <v>244</v>
      </c>
      <c r="AB310" s="12" t="s">
        <v>237</v>
      </c>
      <c r="AC310" s="72" t="s">
        <v>137</v>
      </c>
      <c r="AD310" s="72"/>
      <c r="AE310" s="12"/>
      <c r="AF310" s="12" t="s">
        <v>424</v>
      </c>
      <c r="AG310" s="12" t="s">
        <v>336</v>
      </c>
      <c r="AH310" s="12" t="s">
        <v>731</v>
      </c>
      <c r="AI310" s="12" t="s">
        <v>74</v>
      </c>
      <c r="AJ310" s="12" t="s">
        <v>74</v>
      </c>
      <c r="AK310" s="12" t="s">
        <v>74</v>
      </c>
      <c r="AL310" s="12" t="s">
        <v>74</v>
      </c>
      <c r="AM310" s="73" t="s">
        <v>136</v>
      </c>
      <c r="AN310" s="73"/>
      <c r="AO310" s="1"/>
      <c r="AP310" s="12"/>
      <c r="AQ310" s="12"/>
      <c r="AR310" s="12"/>
      <c r="AS310" s="12"/>
      <c r="AT310" s="76"/>
      <c r="AU310" s="76"/>
      <c r="AV310" s="1"/>
    </row>
    <row r="311" spans="1:48" ht="15.75" customHeight="1">
      <c r="A311" s="71">
        <v>2025161</v>
      </c>
      <c r="B311" s="12">
        <v>45</v>
      </c>
      <c r="C311" s="12"/>
      <c r="D311" s="12" t="s">
        <v>135</v>
      </c>
      <c r="E311" s="12" t="s">
        <v>224</v>
      </c>
      <c r="F311" s="12" t="s">
        <v>110</v>
      </c>
      <c r="G311" s="12" t="s">
        <v>4</v>
      </c>
      <c r="H311" s="12" t="s">
        <v>372</v>
      </c>
      <c r="I311" s="12" t="s">
        <v>236</v>
      </c>
      <c r="J311" s="12" t="s">
        <v>227</v>
      </c>
      <c r="K311" s="12" t="s">
        <v>62</v>
      </c>
      <c r="L311" s="12" t="s">
        <v>137</v>
      </c>
      <c r="M311" s="12" t="s">
        <v>74</v>
      </c>
      <c r="N311" s="12" t="s">
        <v>137</v>
      </c>
      <c r="O311" s="12" t="s">
        <v>74</v>
      </c>
      <c r="P311" s="12" t="s">
        <v>137</v>
      </c>
      <c r="Q311" s="74">
        <v>8</v>
      </c>
      <c r="R311" s="12" t="s">
        <v>74</v>
      </c>
      <c r="S311" s="12" t="s">
        <v>1238</v>
      </c>
      <c r="T311" s="12" t="s">
        <v>137</v>
      </c>
      <c r="U311" s="12" t="s">
        <v>220</v>
      </c>
      <c r="V311" s="12" t="s">
        <v>74</v>
      </c>
      <c r="W311" s="12" t="s">
        <v>1239</v>
      </c>
      <c r="X311" s="12" t="s">
        <v>74</v>
      </c>
      <c r="Y311" s="12" t="s">
        <v>137</v>
      </c>
      <c r="Z311" s="12" t="s">
        <v>137</v>
      </c>
      <c r="AA311" s="12" t="s">
        <v>221</v>
      </c>
      <c r="AB311" s="12" t="s">
        <v>237</v>
      </c>
      <c r="AC311" s="72" t="s">
        <v>137</v>
      </c>
      <c r="AD311" s="72"/>
      <c r="AE311" s="12"/>
      <c r="AF311" s="12" t="s">
        <v>296</v>
      </c>
      <c r="AG311" s="12" t="s">
        <v>385</v>
      </c>
      <c r="AH311" s="12" t="s">
        <v>232</v>
      </c>
      <c r="AI311" s="12" t="s">
        <v>74</v>
      </c>
      <c r="AJ311" s="12" t="s">
        <v>74</v>
      </c>
      <c r="AK311" s="12" t="s">
        <v>74</v>
      </c>
      <c r="AL311" s="12" t="s">
        <v>74</v>
      </c>
      <c r="AM311" s="73" t="s">
        <v>136</v>
      </c>
      <c r="AN311" s="73"/>
      <c r="AO311" s="74"/>
      <c r="AP311" s="12"/>
      <c r="AQ311" s="12"/>
      <c r="AR311" s="12"/>
      <c r="AS311" s="12"/>
      <c r="AT311" s="76"/>
      <c r="AU311" s="76"/>
      <c r="AV311" s="49"/>
    </row>
    <row r="312" spans="1:48" ht="15.75" customHeight="1">
      <c r="A312" s="71">
        <v>2025175</v>
      </c>
      <c r="B312" s="12">
        <v>36</v>
      </c>
      <c r="C312" s="12"/>
      <c r="D312" s="12" t="s">
        <v>135</v>
      </c>
      <c r="E312" s="12" t="s">
        <v>224</v>
      </c>
      <c r="F312" s="12" t="s">
        <v>110</v>
      </c>
      <c r="G312" s="12" t="s">
        <v>4</v>
      </c>
      <c r="H312" s="12" t="s">
        <v>372</v>
      </c>
      <c r="I312" s="12" t="s">
        <v>236</v>
      </c>
      <c r="J312" s="12" t="s">
        <v>227</v>
      </c>
      <c r="K312" s="12" t="s">
        <v>62</v>
      </c>
      <c r="L312" s="12" t="s">
        <v>137</v>
      </c>
      <c r="M312" s="12" t="s">
        <v>74</v>
      </c>
      <c r="N312" s="12" t="s">
        <v>137</v>
      </c>
      <c r="O312" s="12" t="s">
        <v>74</v>
      </c>
      <c r="P312" s="12" t="s">
        <v>137</v>
      </c>
      <c r="Q312" s="74">
        <v>6</v>
      </c>
      <c r="R312" s="12" t="s">
        <v>137</v>
      </c>
      <c r="S312" s="12" t="s">
        <v>220</v>
      </c>
      <c r="T312" s="12" t="s">
        <v>137</v>
      </c>
      <c r="U312" s="12" t="s">
        <v>220</v>
      </c>
      <c r="V312" s="12" t="s">
        <v>137</v>
      </c>
      <c r="W312" s="12" t="s">
        <v>220</v>
      </c>
      <c r="X312" s="12" t="s">
        <v>74</v>
      </c>
      <c r="Y312" s="12" t="s">
        <v>137</v>
      </c>
      <c r="Z312" s="12" t="s">
        <v>74</v>
      </c>
      <c r="AA312" s="12" t="s">
        <v>244</v>
      </c>
      <c r="AB312" s="12" t="s">
        <v>237</v>
      </c>
      <c r="AC312" s="72" t="s">
        <v>137</v>
      </c>
      <c r="AD312" s="12"/>
      <c r="AE312" s="12"/>
      <c r="AF312" s="12" t="s">
        <v>239</v>
      </c>
      <c r="AG312" s="12" t="s">
        <v>518</v>
      </c>
      <c r="AH312" s="12" t="s">
        <v>1255</v>
      </c>
      <c r="AI312" s="12" t="s">
        <v>74</v>
      </c>
      <c r="AJ312" s="12" t="s">
        <v>74</v>
      </c>
      <c r="AK312" s="12" t="s">
        <v>74</v>
      </c>
      <c r="AL312" s="12" t="s">
        <v>74</v>
      </c>
      <c r="AM312" s="12" t="s">
        <v>74</v>
      </c>
      <c r="AN312" s="73"/>
      <c r="AO312" s="74" t="s">
        <v>1256</v>
      </c>
      <c r="AP312" s="12" t="s">
        <v>241</v>
      </c>
      <c r="AQ312" s="12"/>
      <c r="AR312" s="12"/>
      <c r="AS312" s="12"/>
      <c r="AT312" s="76"/>
      <c r="AU312" s="76"/>
      <c r="AV312" s="75"/>
    </row>
    <row r="313" spans="1:48" ht="15.75" customHeight="1">
      <c r="A313" s="71">
        <v>2025021</v>
      </c>
      <c r="B313" s="12">
        <v>39</v>
      </c>
      <c r="C313" s="12"/>
      <c r="D313" s="12" t="s">
        <v>135</v>
      </c>
      <c r="E313" s="12" t="s">
        <v>217</v>
      </c>
      <c r="F313" s="74" t="s">
        <v>77</v>
      </c>
      <c r="G313" s="12" t="s">
        <v>4</v>
      </c>
      <c r="H313" s="12" t="s">
        <v>225</v>
      </c>
      <c r="I313" s="12" t="s">
        <v>236</v>
      </c>
      <c r="J313" s="12" t="s">
        <v>74</v>
      </c>
      <c r="K313" s="12" t="s">
        <v>60</v>
      </c>
      <c r="L313" s="12" t="s">
        <v>74</v>
      </c>
      <c r="M313" s="12" t="s">
        <v>74</v>
      </c>
      <c r="N313" s="12" t="s">
        <v>137</v>
      </c>
      <c r="O313" s="12" t="s">
        <v>74</v>
      </c>
      <c r="P313" s="12" t="s">
        <v>137</v>
      </c>
      <c r="Q313" s="74">
        <v>4</v>
      </c>
      <c r="R313" s="12" t="s">
        <v>137</v>
      </c>
      <c r="S313" s="12" t="s">
        <v>220</v>
      </c>
      <c r="T313" s="12" t="s">
        <v>137</v>
      </c>
      <c r="U313" s="12" t="s">
        <v>220</v>
      </c>
      <c r="V313" s="12" t="s">
        <v>137</v>
      </c>
      <c r="W313" s="12" t="s">
        <v>220</v>
      </c>
      <c r="X313" s="12" t="s">
        <v>74</v>
      </c>
      <c r="Y313" s="12" t="s">
        <v>137</v>
      </c>
      <c r="Z313" s="12" t="s">
        <v>74</v>
      </c>
      <c r="AA313" s="12" t="s">
        <v>244</v>
      </c>
      <c r="AB313" s="12" t="s">
        <v>237</v>
      </c>
      <c r="AC313" s="12" t="s">
        <v>137</v>
      </c>
      <c r="AD313" s="12" t="s">
        <v>23</v>
      </c>
      <c r="AE313" s="12"/>
      <c r="AF313" s="12"/>
      <c r="AG313" s="12"/>
      <c r="AH313" s="12"/>
      <c r="AI313" s="12" t="s">
        <v>74</v>
      </c>
      <c r="AJ313" s="12" t="s">
        <v>74</v>
      </c>
      <c r="AK313" s="12" t="s">
        <v>137</v>
      </c>
      <c r="AL313" s="76" t="s">
        <v>137</v>
      </c>
      <c r="AM313" s="12" t="s">
        <v>137</v>
      </c>
      <c r="AN313" s="76" t="s">
        <v>390</v>
      </c>
      <c r="AO313" s="74"/>
      <c r="AP313" s="12"/>
      <c r="AQ313" s="12"/>
      <c r="AR313" s="12"/>
      <c r="AS313" s="12"/>
      <c r="AT313" s="76"/>
      <c r="AU313" s="76"/>
      <c r="AV313" s="49"/>
    </row>
    <row r="314" spans="1:48" ht="15.75" customHeight="1">
      <c r="A314" s="71">
        <v>2025086</v>
      </c>
      <c r="B314" s="12">
        <v>44</v>
      </c>
      <c r="C314" s="12"/>
      <c r="D314" s="12" t="s">
        <v>135</v>
      </c>
      <c r="E314" s="12" t="s">
        <v>217</v>
      </c>
      <c r="F314" s="12" t="s">
        <v>97</v>
      </c>
      <c r="G314" s="12" t="s">
        <v>4</v>
      </c>
      <c r="H314" s="12" t="s">
        <v>235</v>
      </c>
      <c r="I314" s="12" t="s">
        <v>236</v>
      </c>
      <c r="J314" s="12" t="s">
        <v>227</v>
      </c>
      <c r="K314" s="12" t="s">
        <v>56</v>
      </c>
      <c r="L314" s="12" t="s">
        <v>74</v>
      </c>
      <c r="M314" s="12" t="s">
        <v>74</v>
      </c>
      <c r="N314" s="12" t="s">
        <v>74</v>
      </c>
      <c r="O314" s="12" t="s">
        <v>74</v>
      </c>
      <c r="P314" s="12" t="s">
        <v>137</v>
      </c>
      <c r="Q314" s="74">
        <v>4</v>
      </c>
      <c r="R314" s="12" t="s">
        <v>137</v>
      </c>
      <c r="S314" s="12" t="s">
        <v>220</v>
      </c>
      <c r="T314" s="12" t="s">
        <v>137</v>
      </c>
      <c r="U314" s="12" t="s">
        <v>220</v>
      </c>
      <c r="V314" s="12" t="s">
        <v>137</v>
      </c>
      <c r="W314" s="12" t="s">
        <v>220</v>
      </c>
      <c r="X314" s="12" t="s">
        <v>74</v>
      </c>
      <c r="Y314" s="12" t="s">
        <v>137</v>
      </c>
      <c r="Z314" s="12" t="s">
        <v>74</v>
      </c>
      <c r="AA314" s="12" t="s">
        <v>244</v>
      </c>
      <c r="AB314" s="12" t="s">
        <v>237</v>
      </c>
      <c r="AC314" s="72" t="s">
        <v>137</v>
      </c>
      <c r="AD314" s="72"/>
      <c r="AE314" s="12"/>
      <c r="AF314" s="12" t="s">
        <v>233</v>
      </c>
      <c r="AG314" s="12" t="s">
        <v>336</v>
      </c>
      <c r="AH314" s="12"/>
      <c r="AI314" s="12" t="s">
        <v>74</v>
      </c>
      <c r="AJ314" s="12" t="s">
        <v>74</v>
      </c>
      <c r="AK314" s="12" t="s">
        <v>74</v>
      </c>
      <c r="AL314" s="12" t="s">
        <v>74</v>
      </c>
      <c r="AM314" s="12" t="s">
        <v>74</v>
      </c>
      <c r="AN314" s="73"/>
      <c r="AO314" s="12" t="s">
        <v>289</v>
      </c>
      <c r="AP314" s="12" t="s">
        <v>290</v>
      </c>
      <c r="AQ314" s="12"/>
      <c r="AR314" s="12"/>
      <c r="AS314" s="12"/>
      <c r="AT314" s="12"/>
      <c r="AU314" s="12"/>
      <c r="AV314" s="1"/>
    </row>
    <row r="315" spans="1:48" ht="15.75" customHeight="1">
      <c r="A315" s="71">
        <v>2025038</v>
      </c>
      <c r="B315" s="12">
        <v>40</v>
      </c>
      <c r="C315" s="12"/>
      <c r="D315" s="12" t="s">
        <v>135</v>
      </c>
      <c r="E315" s="12" t="s">
        <v>224</v>
      </c>
      <c r="F315" s="74" t="s">
        <v>115</v>
      </c>
      <c r="G315" s="12" t="s">
        <v>4</v>
      </c>
      <c r="H315" s="12" t="s">
        <v>359</v>
      </c>
      <c r="I315" s="12" t="s">
        <v>236</v>
      </c>
      <c r="J315" s="12" t="s">
        <v>74</v>
      </c>
      <c r="K315" s="12" t="s">
        <v>60</v>
      </c>
      <c r="L315" s="12" t="s">
        <v>137</v>
      </c>
      <c r="M315" s="12"/>
      <c r="N315" s="12"/>
      <c r="O315" s="12"/>
      <c r="P315" s="12"/>
      <c r="Q315" s="74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78"/>
      <c r="AH315" s="12"/>
      <c r="AI315" s="12" t="s">
        <v>137</v>
      </c>
      <c r="AJ315" s="12"/>
      <c r="AK315" s="76" t="s">
        <v>137</v>
      </c>
      <c r="AL315" s="76"/>
      <c r="AM315" s="12" t="s">
        <v>136</v>
      </c>
      <c r="AN315" s="76"/>
      <c r="AO315" s="12"/>
      <c r="AP315" s="12"/>
      <c r="AQ315" s="12"/>
      <c r="AR315" s="12"/>
      <c r="AS315" s="12"/>
      <c r="AT315" s="76"/>
      <c r="AU315" s="76"/>
      <c r="AV315" s="49"/>
    </row>
    <row r="316" spans="1:48" ht="15.75" customHeight="1">
      <c r="A316" s="71">
        <v>2025261</v>
      </c>
      <c r="B316" s="12">
        <v>42</v>
      </c>
      <c r="C316" s="12"/>
      <c r="D316" s="12" t="s">
        <v>135</v>
      </c>
      <c r="E316" s="12" t="s">
        <v>217</v>
      </c>
      <c r="F316" s="74" t="s">
        <v>85</v>
      </c>
      <c r="G316" s="12" t="s">
        <v>50</v>
      </c>
      <c r="H316" s="12" t="s">
        <v>349</v>
      </c>
      <c r="I316" s="72" t="s">
        <v>265</v>
      </c>
      <c r="J316" s="72" t="s">
        <v>227</v>
      </c>
      <c r="K316" s="72" t="s">
        <v>58</v>
      </c>
      <c r="L316" s="12" t="s">
        <v>137</v>
      </c>
      <c r="M316" s="12" t="s">
        <v>74</v>
      </c>
      <c r="N316" s="72" t="s">
        <v>74</v>
      </c>
      <c r="O316" s="72" t="s">
        <v>74</v>
      </c>
      <c r="P316" s="72" t="s">
        <v>74</v>
      </c>
      <c r="Q316" s="74">
        <v>3</v>
      </c>
      <c r="R316" s="12" t="s">
        <v>74</v>
      </c>
      <c r="S316" s="12" t="s">
        <v>1261</v>
      </c>
      <c r="T316" s="12" t="s">
        <v>74</v>
      </c>
      <c r="U316" s="12" t="s">
        <v>1262</v>
      </c>
      <c r="V316" s="12" t="s">
        <v>137</v>
      </c>
      <c r="W316" s="12" t="s">
        <v>220</v>
      </c>
      <c r="X316" s="12" t="s">
        <v>74</v>
      </c>
      <c r="Y316" s="12" t="s">
        <v>74</v>
      </c>
      <c r="Z316" s="12" t="s">
        <v>74</v>
      </c>
      <c r="AA316" s="12" t="s">
        <v>244</v>
      </c>
      <c r="AB316" s="12" t="s">
        <v>237</v>
      </c>
      <c r="AC316" s="72" t="s">
        <v>137</v>
      </c>
      <c r="AD316" s="72"/>
      <c r="AE316" s="12"/>
      <c r="AF316" s="12" t="s">
        <v>1263</v>
      </c>
      <c r="AG316" s="12" t="s">
        <v>1264</v>
      </c>
      <c r="AH316" s="12" t="s">
        <v>287</v>
      </c>
      <c r="AI316" s="12" t="s">
        <v>74</v>
      </c>
      <c r="AJ316" s="12" t="s">
        <v>74</v>
      </c>
      <c r="AK316" s="12" t="s">
        <v>74</v>
      </c>
      <c r="AL316" s="12" t="s">
        <v>74</v>
      </c>
      <c r="AM316" s="12" t="s">
        <v>74</v>
      </c>
      <c r="AN316" s="73"/>
      <c r="AO316" s="82" t="s">
        <v>1265</v>
      </c>
      <c r="AP316" s="12" t="s">
        <v>570</v>
      </c>
      <c r="AQ316" s="12"/>
      <c r="AR316" s="12"/>
      <c r="AS316" s="12"/>
      <c r="AT316" s="76"/>
      <c r="AU316" s="76"/>
      <c r="AV316" s="1"/>
    </row>
    <row r="317" spans="1:48" ht="15.75" customHeight="1">
      <c r="A317" s="71">
        <v>2025290</v>
      </c>
      <c r="B317" s="72">
        <v>35</v>
      </c>
      <c r="C317" s="72"/>
      <c r="D317" s="12" t="s">
        <v>135</v>
      </c>
      <c r="E317" s="73" t="s">
        <v>224</v>
      </c>
      <c r="F317" s="73" t="s">
        <v>89</v>
      </c>
      <c r="G317" s="73" t="s">
        <v>4</v>
      </c>
      <c r="H317" s="73" t="s">
        <v>383</v>
      </c>
      <c r="I317" s="73" t="s">
        <v>324</v>
      </c>
      <c r="J317" s="12" t="s">
        <v>74</v>
      </c>
      <c r="K317" s="12" t="s">
        <v>54</v>
      </c>
      <c r="L317" s="12" t="s">
        <v>137</v>
      </c>
      <c r="M317" s="73" t="s">
        <v>74</v>
      </c>
      <c r="N317" s="73" t="s">
        <v>74</v>
      </c>
      <c r="O317" s="73" t="s">
        <v>74</v>
      </c>
      <c r="P317" s="73" t="s">
        <v>137</v>
      </c>
      <c r="Q317" s="80">
        <v>2</v>
      </c>
      <c r="R317" s="12" t="s">
        <v>74</v>
      </c>
      <c r="S317" s="73" t="s">
        <v>1267</v>
      </c>
      <c r="T317" s="12" t="s">
        <v>137</v>
      </c>
      <c r="U317" s="12" t="s">
        <v>220</v>
      </c>
      <c r="V317" s="12" t="s">
        <v>137</v>
      </c>
      <c r="W317" s="12" t="s">
        <v>220</v>
      </c>
      <c r="X317" s="12" t="s">
        <v>74</v>
      </c>
      <c r="Y317" s="12" t="s">
        <v>137</v>
      </c>
      <c r="Z317" s="12" t="s">
        <v>137</v>
      </c>
      <c r="AA317" s="12" t="s">
        <v>221</v>
      </c>
      <c r="AB317" s="12" t="s">
        <v>384</v>
      </c>
      <c r="AC317" s="73" t="s">
        <v>137</v>
      </c>
      <c r="AD317" s="73"/>
      <c r="AE317" s="73"/>
      <c r="AF317" s="73"/>
      <c r="AG317" s="73"/>
      <c r="AH317" s="73"/>
      <c r="AI317" s="73" t="s">
        <v>74</v>
      </c>
      <c r="AJ317" s="73" t="s">
        <v>74</v>
      </c>
      <c r="AK317" s="73" t="s">
        <v>137</v>
      </c>
      <c r="AL317" s="73"/>
      <c r="AM317" s="12" t="s">
        <v>137</v>
      </c>
      <c r="AN317" s="12" t="s">
        <v>24</v>
      </c>
      <c r="AO317" s="73"/>
      <c r="AP317" s="73"/>
      <c r="AQ317" s="73"/>
      <c r="AR317" s="73"/>
      <c r="AS317" s="73"/>
      <c r="AT317" s="73"/>
      <c r="AU317" s="73"/>
      <c r="AV317" s="1"/>
    </row>
    <row r="318" spans="1:48" ht="15.75" customHeight="1">
      <c r="A318" s="71">
        <v>2025119</v>
      </c>
      <c r="B318" s="12">
        <v>37</v>
      </c>
      <c r="C318" s="92"/>
      <c r="D318" s="12" t="s">
        <v>135</v>
      </c>
      <c r="E318" s="12" t="s">
        <v>217</v>
      </c>
      <c r="F318" s="12" t="s">
        <v>82</v>
      </c>
      <c r="G318" s="12" t="s">
        <v>4</v>
      </c>
      <c r="H318" s="12" t="s">
        <v>372</v>
      </c>
      <c r="I318" s="12" t="s">
        <v>333</v>
      </c>
      <c r="J318" s="12" t="s">
        <v>74</v>
      </c>
      <c r="K318" s="12" t="s">
        <v>62</v>
      </c>
      <c r="L318" s="12" t="s">
        <v>137</v>
      </c>
      <c r="M318" s="12" t="s">
        <v>74</v>
      </c>
      <c r="N318" s="12" t="s">
        <v>137</v>
      </c>
      <c r="O318" s="12" t="s">
        <v>74</v>
      </c>
      <c r="P318" s="12" t="s">
        <v>137</v>
      </c>
      <c r="Q318" s="74">
        <v>4</v>
      </c>
      <c r="R318" s="12" t="s">
        <v>74</v>
      </c>
      <c r="S318" s="12" t="s">
        <v>1269</v>
      </c>
      <c r="T318" s="12" t="s">
        <v>137</v>
      </c>
      <c r="U318" s="12" t="s">
        <v>220</v>
      </c>
      <c r="V318" s="12" t="s">
        <v>137</v>
      </c>
      <c r="W318" s="12" t="s">
        <v>220</v>
      </c>
      <c r="X318" s="12" t="s">
        <v>74</v>
      </c>
      <c r="Y318" s="12" t="s">
        <v>137</v>
      </c>
      <c r="Z318" s="12" t="s">
        <v>137</v>
      </c>
      <c r="AA318" s="12" t="s">
        <v>221</v>
      </c>
      <c r="AB318" s="12" t="s">
        <v>237</v>
      </c>
      <c r="AC318" s="72" t="s">
        <v>137</v>
      </c>
      <c r="AD318" s="72"/>
      <c r="AE318" s="12"/>
      <c r="AF318" s="12" t="s">
        <v>905</v>
      </c>
      <c r="AG318" s="12" t="s">
        <v>407</v>
      </c>
      <c r="AH318" s="12"/>
      <c r="AI318" s="12" t="s">
        <v>74</v>
      </c>
      <c r="AJ318" s="12" t="s">
        <v>74</v>
      </c>
      <c r="AK318" s="12" t="s">
        <v>74</v>
      </c>
      <c r="AL318" s="12" t="s">
        <v>74</v>
      </c>
      <c r="AM318" s="12" t="s">
        <v>74</v>
      </c>
      <c r="AN318" s="73"/>
      <c r="AO318" s="74" t="s">
        <v>1270</v>
      </c>
      <c r="AP318" s="12" t="s">
        <v>248</v>
      </c>
      <c r="AQ318" s="12"/>
      <c r="AR318" s="12"/>
      <c r="AS318" s="12"/>
      <c r="AT318" s="12"/>
      <c r="AU318" s="12"/>
      <c r="AV318" s="1"/>
    </row>
    <row r="319" spans="1:48" ht="15.75" customHeight="1">
      <c r="A319" s="71">
        <v>2025234</v>
      </c>
      <c r="B319" s="12">
        <v>35</v>
      </c>
      <c r="C319" s="12"/>
      <c r="D319" s="12" t="s">
        <v>135</v>
      </c>
      <c r="E319" s="12" t="s">
        <v>224</v>
      </c>
      <c r="F319" s="74" t="s">
        <v>112</v>
      </c>
      <c r="G319" s="12" t="s">
        <v>4</v>
      </c>
      <c r="H319" s="12" t="s">
        <v>372</v>
      </c>
      <c r="I319" s="12" t="s">
        <v>388</v>
      </c>
      <c r="J319" s="12" t="s">
        <v>227</v>
      </c>
      <c r="K319" s="12" t="s">
        <v>52</v>
      </c>
      <c r="L319" s="12" t="s">
        <v>137</v>
      </c>
      <c r="M319" s="12" t="s">
        <v>74</v>
      </c>
      <c r="N319" s="12" t="s">
        <v>74</v>
      </c>
      <c r="O319" s="12" t="s">
        <v>74</v>
      </c>
      <c r="P319" s="12" t="s">
        <v>137</v>
      </c>
      <c r="Q319" s="74">
        <v>4</v>
      </c>
      <c r="R319" s="12" t="s">
        <v>74</v>
      </c>
      <c r="S319" s="12" t="s">
        <v>1272</v>
      </c>
      <c r="T319" s="12" t="s">
        <v>137</v>
      </c>
      <c r="U319" s="12" t="s">
        <v>220</v>
      </c>
      <c r="V319" s="12" t="s">
        <v>137</v>
      </c>
      <c r="W319" s="12" t="s">
        <v>220</v>
      </c>
      <c r="X319" s="12" t="s">
        <v>74</v>
      </c>
      <c r="Y319" s="12" t="s">
        <v>137</v>
      </c>
      <c r="Z319" s="12" t="s">
        <v>137</v>
      </c>
      <c r="AA319" s="12" t="s">
        <v>251</v>
      </c>
      <c r="AB319" s="12" t="s">
        <v>237</v>
      </c>
      <c r="AC319" s="72" t="s">
        <v>137</v>
      </c>
      <c r="AD319" s="72"/>
      <c r="AE319" s="12"/>
      <c r="AF319" s="12" t="s">
        <v>558</v>
      </c>
      <c r="AG319" s="12" t="s">
        <v>233</v>
      </c>
      <c r="AH319" s="12" t="s">
        <v>1273</v>
      </c>
      <c r="AI319" s="12" t="s">
        <v>74</v>
      </c>
      <c r="AJ319" s="12" t="s">
        <v>74</v>
      </c>
      <c r="AK319" s="12" t="s">
        <v>74</v>
      </c>
      <c r="AL319" s="12" t="s">
        <v>74</v>
      </c>
      <c r="AM319" s="12" t="s">
        <v>74</v>
      </c>
      <c r="AN319" s="73"/>
      <c r="AO319" s="74" t="s">
        <v>1274</v>
      </c>
      <c r="AP319" s="12" t="s">
        <v>248</v>
      </c>
      <c r="AQ319" s="12"/>
      <c r="AR319" s="12"/>
      <c r="AS319" s="12"/>
      <c r="AT319" s="76"/>
      <c r="AU319" s="76"/>
      <c r="AV319" s="1"/>
    </row>
    <row r="320" spans="1:48" ht="15.75" customHeight="1">
      <c r="A320" s="71">
        <v>2025237</v>
      </c>
      <c r="B320" s="12">
        <v>40</v>
      </c>
      <c r="C320" s="12"/>
      <c r="D320" s="12" t="s">
        <v>135</v>
      </c>
      <c r="E320" s="12" t="s">
        <v>217</v>
      </c>
      <c r="F320" s="74" t="s">
        <v>101</v>
      </c>
      <c r="G320" s="12" t="s">
        <v>4</v>
      </c>
      <c r="H320" s="12" t="s">
        <v>323</v>
      </c>
      <c r="I320" s="12" t="s">
        <v>333</v>
      </c>
      <c r="J320" s="12" t="s">
        <v>74</v>
      </c>
      <c r="K320" s="12" t="s">
        <v>54</v>
      </c>
      <c r="L320" s="12" t="s">
        <v>137</v>
      </c>
      <c r="M320" s="12" t="s">
        <v>74</v>
      </c>
      <c r="N320" s="12" t="s">
        <v>74</v>
      </c>
      <c r="O320" s="12" t="s">
        <v>74</v>
      </c>
      <c r="P320" s="12" t="s">
        <v>74</v>
      </c>
      <c r="Q320" s="74">
        <v>6</v>
      </c>
      <c r="R320" s="12" t="s">
        <v>137</v>
      </c>
      <c r="S320" s="12" t="s">
        <v>220</v>
      </c>
      <c r="T320" s="12" t="s">
        <v>137</v>
      </c>
      <c r="U320" s="12" t="s">
        <v>220</v>
      </c>
      <c r="V320" s="12" t="s">
        <v>137</v>
      </c>
      <c r="W320" s="12" t="s">
        <v>220</v>
      </c>
      <c r="X320" s="12" t="s">
        <v>74</v>
      </c>
      <c r="Y320" s="12" t="s">
        <v>74</v>
      </c>
      <c r="Z320" s="12" t="s">
        <v>74</v>
      </c>
      <c r="AA320" s="12" t="s">
        <v>244</v>
      </c>
      <c r="AB320" s="12" t="s">
        <v>237</v>
      </c>
      <c r="AC320" s="12" t="s">
        <v>137</v>
      </c>
      <c r="AD320" s="12"/>
      <c r="AE320" s="12"/>
      <c r="AF320" s="12" t="s">
        <v>474</v>
      </c>
      <c r="AG320" s="12" t="s">
        <v>287</v>
      </c>
      <c r="AH320" s="12" t="s">
        <v>296</v>
      </c>
      <c r="AI320" s="12" t="s">
        <v>74</v>
      </c>
      <c r="AJ320" s="12" t="s">
        <v>74</v>
      </c>
      <c r="AK320" s="76" t="s">
        <v>74</v>
      </c>
      <c r="AL320" s="12"/>
      <c r="AM320" s="73" t="s">
        <v>136</v>
      </c>
      <c r="AN320" s="73"/>
      <c r="AO320" s="12"/>
      <c r="AP320" s="12"/>
      <c r="AQ320" s="12"/>
      <c r="AR320" s="12"/>
      <c r="AS320" s="12"/>
      <c r="AT320" s="76"/>
      <c r="AU320" s="76"/>
      <c r="AV320" s="91"/>
    </row>
    <row r="321" spans="1:48" ht="15.75" customHeight="1">
      <c r="A321" s="71">
        <v>2025072</v>
      </c>
      <c r="B321" s="12">
        <v>36</v>
      </c>
      <c r="C321" s="12"/>
      <c r="D321" s="12" t="s">
        <v>135</v>
      </c>
      <c r="E321" s="12" t="s">
        <v>217</v>
      </c>
      <c r="F321" s="12" t="s">
        <v>87</v>
      </c>
      <c r="G321" s="12" t="s">
        <v>4</v>
      </c>
      <c r="H321" s="12" t="s">
        <v>264</v>
      </c>
      <c r="I321" s="12" t="s">
        <v>226</v>
      </c>
      <c r="J321" s="12" t="s">
        <v>227</v>
      </c>
      <c r="K321" s="12" t="s">
        <v>52</v>
      </c>
      <c r="L321" s="12" t="s">
        <v>137</v>
      </c>
      <c r="M321" s="12" t="s">
        <v>74</v>
      </c>
      <c r="N321" s="12" t="s">
        <v>74</v>
      </c>
      <c r="O321" s="12" t="s">
        <v>74</v>
      </c>
      <c r="P321" s="12" t="s">
        <v>74</v>
      </c>
      <c r="Q321" s="74">
        <v>6</v>
      </c>
      <c r="R321" s="12" t="s">
        <v>137</v>
      </c>
      <c r="S321" s="12" t="str">
        <f>IF(R321="YES",YES,"Not Working")</f>
        <v>Not Working</v>
      </c>
      <c r="T321" s="12" t="s">
        <v>74</v>
      </c>
      <c r="U321" s="12" t="s">
        <v>1277</v>
      </c>
      <c r="V321" s="12" t="s">
        <v>137</v>
      </c>
      <c r="W321" s="12" t="s">
        <v>220</v>
      </c>
      <c r="X321" s="12" t="s">
        <v>74</v>
      </c>
      <c r="Y321" s="12" t="s">
        <v>74</v>
      </c>
      <c r="Z321" s="12" t="s">
        <v>137</v>
      </c>
      <c r="AA321" s="12" t="s">
        <v>221</v>
      </c>
      <c r="AB321" s="12" t="s">
        <v>237</v>
      </c>
      <c r="AC321" s="72" t="s">
        <v>137</v>
      </c>
      <c r="AD321" s="12"/>
      <c r="AE321" s="12"/>
      <c r="AF321" s="12" t="s">
        <v>276</v>
      </c>
      <c r="AG321" s="12" t="s">
        <v>274</v>
      </c>
      <c r="AH321" s="12"/>
      <c r="AI321" s="12" t="s">
        <v>74</v>
      </c>
      <c r="AJ321" s="12" t="s">
        <v>74</v>
      </c>
      <c r="AK321" s="12" t="s">
        <v>74</v>
      </c>
      <c r="AL321" s="12" t="s">
        <v>74</v>
      </c>
      <c r="AM321" s="12" t="s">
        <v>74</v>
      </c>
      <c r="AN321" s="73"/>
      <c r="AO321" s="12" t="s">
        <v>868</v>
      </c>
      <c r="AP321" s="12" t="s">
        <v>248</v>
      </c>
      <c r="AQ321" s="12"/>
      <c r="AR321" s="12"/>
      <c r="AS321" s="12"/>
      <c r="AT321" s="12"/>
      <c r="AU321" s="12"/>
      <c r="AV321" s="1"/>
    </row>
    <row r="322" spans="1:48" ht="15.75" customHeight="1">
      <c r="A322" s="71">
        <v>2025127</v>
      </c>
      <c r="B322" s="12">
        <v>41</v>
      </c>
      <c r="C322" s="92"/>
      <c r="D322" s="12" t="s">
        <v>135</v>
      </c>
      <c r="E322" s="12" t="s">
        <v>217</v>
      </c>
      <c r="F322" s="12" t="s">
        <v>110</v>
      </c>
      <c r="G322" s="12" t="s">
        <v>4</v>
      </c>
      <c r="H322" s="12" t="s">
        <v>372</v>
      </c>
      <c r="I322" s="12" t="s">
        <v>236</v>
      </c>
      <c r="J322" s="12" t="s">
        <v>137</v>
      </c>
      <c r="K322" s="12" t="s">
        <v>62</v>
      </c>
      <c r="L322" s="12" t="s">
        <v>137</v>
      </c>
      <c r="M322" s="12" t="s">
        <v>74</v>
      </c>
      <c r="N322" s="12" t="s">
        <v>137</v>
      </c>
      <c r="O322" s="12" t="s">
        <v>74</v>
      </c>
      <c r="P322" s="12" t="s">
        <v>137</v>
      </c>
      <c r="Q322" s="74">
        <v>5</v>
      </c>
      <c r="R322" s="12" t="s">
        <v>74</v>
      </c>
      <c r="S322" s="12" t="s">
        <v>1001</v>
      </c>
      <c r="T322" s="12" t="s">
        <v>137</v>
      </c>
      <c r="U322" s="12" t="s">
        <v>220</v>
      </c>
      <c r="V322" s="12" t="s">
        <v>137</v>
      </c>
      <c r="W322" s="12" t="s">
        <v>220</v>
      </c>
      <c r="X322" s="12" t="s">
        <v>74</v>
      </c>
      <c r="Y322" s="12" t="s">
        <v>137</v>
      </c>
      <c r="Z322" s="12" t="s">
        <v>137</v>
      </c>
      <c r="AA322" s="12" t="s">
        <v>221</v>
      </c>
      <c r="AB322" s="12" t="s">
        <v>237</v>
      </c>
      <c r="AC322" s="12" t="s">
        <v>137</v>
      </c>
      <c r="AD322" s="12"/>
      <c r="AE322" s="12"/>
      <c r="AF322" s="12" t="s">
        <v>232</v>
      </c>
      <c r="AG322" s="12" t="s">
        <v>551</v>
      </c>
      <c r="AH322" s="12" t="s">
        <v>287</v>
      </c>
      <c r="AI322" s="12" t="s">
        <v>74</v>
      </c>
      <c r="AJ322" s="12" t="s">
        <v>74</v>
      </c>
      <c r="AK322" s="12" t="s">
        <v>137</v>
      </c>
      <c r="AL322" s="12" t="s">
        <v>137</v>
      </c>
      <c r="AM322" s="12" t="s">
        <v>137</v>
      </c>
      <c r="AN322" s="76" t="s">
        <v>390</v>
      </c>
      <c r="AO322" s="1"/>
      <c r="AP322" s="12"/>
      <c r="AQ322" s="12"/>
      <c r="AR322" s="12"/>
      <c r="AS322" s="12"/>
      <c r="AT322" s="12"/>
      <c r="AU322" s="12"/>
      <c r="AV322" s="1"/>
    </row>
    <row r="323" spans="1:48" ht="15.75" customHeight="1">
      <c r="A323" s="71">
        <v>2025095</v>
      </c>
      <c r="B323" s="92">
        <v>35</v>
      </c>
      <c r="C323" s="12"/>
      <c r="D323" s="12" t="s">
        <v>135</v>
      </c>
      <c r="E323" s="12" t="s">
        <v>224</v>
      </c>
      <c r="F323" s="74" t="s">
        <v>97</v>
      </c>
      <c r="G323" s="12" t="s">
        <v>4</v>
      </c>
      <c r="H323" s="12" t="s">
        <v>235</v>
      </c>
      <c r="I323" s="12" t="s">
        <v>236</v>
      </c>
      <c r="J323" s="12" t="s">
        <v>227</v>
      </c>
      <c r="K323" s="12" t="s">
        <v>56</v>
      </c>
      <c r="L323" s="12" t="s">
        <v>74</v>
      </c>
      <c r="M323" s="12" t="s">
        <v>74</v>
      </c>
      <c r="N323" s="12" t="s">
        <v>137</v>
      </c>
      <c r="O323" s="12" t="s">
        <v>137</v>
      </c>
      <c r="P323" s="12" t="s">
        <v>137</v>
      </c>
      <c r="Q323" s="74">
        <v>3</v>
      </c>
      <c r="R323" s="12" t="s">
        <v>137</v>
      </c>
      <c r="S323" s="12" t="s">
        <v>220</v>
      </c>
      <c r="T323" s="12" t="s">
        <v>137</v>
      </c>
      <c r="U323" s="12" t="s">
        <v>220</v>
      </c>
      <c r="V323" s="12" t="s">
        <v>137</v>
      </c>
      <c r="W323" s="12" t="s">
        <v>220</v>
      </c>
      <c r="X323" s="12" t="s">
        <v>137</v>
      </c>
      <c r="Y323" s="12" t="s">
        <v>137</v>
      </c>
      <c r="Z323" s="12" t="s">
        <v>74</v>
      </c>
      <c r="AA323" s="12" t="s">
        <v>244</v>
      </c>
      <c r="AB323" s="12" t="s">
        <v>237</v>
      </c>
      <c r="AC323" s="72" t="s">
        <v>137</v>
      </c>
      <c r="AD323" s="12"/>
      <c r="AE323" s="12"/>
      <c r="AF323" s="12" t="s">
        <v>1280</v>
      </c>
      <c r="AG323" s="12" t="s">
        <v>252</v>
      </c>
      <c r="AH323" s="12" t="s">
        <v>269</v>
      </c>
      <c r="AI323" s="12" t="s">
        <v>74</v>
      </c>
      <c r="AJ323" s="12" t="s">
        <v>74</v>
      </c>
      <c r="AK323" s="12" t="s">
        <v>74</v>
      </c>
      <c r="AL323" s="12" t="s">
        <v>74</v>
      </c>
      <c r="AM323" s="12" t="s">
        <v>74</v>
      </c>
      <c r="AN323" s="73"/>
      <c r="AO323" s="12" t="s">
        <v>1281</v>
      </c>
      <c r="AP323" s="12" t="s">
        <v>248</v>
      </c>
      <c r="AQ323" s="93"/>
      <c r="AR323" s="12"/>
      <c r="AS323" s="12"/>
      <c r="AT323" s="12"/>
      <c r="AU323" s="12"/>
      <c r="AV323" s="1"/>
    </row>
    <row r="324" spans="1:48" ht="15.75" customHeight="1">
      <c r="A324" s="71">
        <v>2025105</v>
      </c>
      <c r="B324" s="76">
        <v>39</v>
      </c>
      <c r="C324" s="92"/>
      <c r="D324" s="12" t="s">
        <v>135</v>
      </c>
      <c r="E324" s="76" t="s">
        <v>217</v>
      </c>
      <c r="F324" s="74" t="s">
        <v>97</v>
      </c>
      <c r="G324" s="12" t="s">
        <v>4</v>
      </c>
      <c r="H324" s="12" t="s">
        <v>321</v>
      </c>
      <c r="I324" s="12" t="s">
        <v>236</v>
      </c>
      <c r="J324" s="12" t="s">
        <v>137</v>
      </c>
      <c r="K324" s="12" t="s">
        <v>56</v>
      </c>
      <c r="L324" s="12" t="s">
        <v>137</v>
      </c>
      <c r="M324" s="12" t="s">
        <v>74</v>
      </c>
      <c r="N324" s="76" t="s">
        <v>74</v>
      </c>
      <c r="O324" s="76" t="s">
        <v>74</v>
      </c>
      <c r="P324" s="76" t="s">
        <v>74</v>
      </c>
      <c r="Q324" s="78">
        <v>5</v>
      </c>
      <c r="R324" s="12" t="s">
        <v>137</v>
      </c>
      <c r="S324" s="12" t="str">
        <f>IF(R324="YES",YES,"Not Working")</f>
        <v>Not Working</v>
      </c>
      <c r="T324" s="12" t="s">
        <v>74</v>
      </c>
      <c r="U324" s="76" t="s">
        <v>1283</v>
      </c>
      <c r="V324" s="12" t="s">
        <v>137</v>
      </c>
      <c r="W324" s="12" t="s">
        <v>220</v>
      </c>
      <c r="X324" s="12" t="s">
        <v>137</v>
      </c>
      <c r="Y324" s="12" t="s">
        <v>74</v>
      </c>
      <c r="Z324" s="12" t="s">
        <v>74</v>
      </c>
      <c r="AA324" s="12" t="s">
        <v>244</v>
      </c>
      <c r="AB324" s="12" t="s">
        <v>237</v>
      </c>
      <c r="AC324" s="12" t="s">
        <v>74</v>
      </c>
      <c r="AD324" s="12" t="s">
        <v>23</v>
      </c>
      <c r="AE324" s="76"/>
      <c r="AF324" s="76" t="s">
        <v>525</v>
      </c>
      <c r="AG324" s="76" t="s">
        <v>793</v>
      </c>
      <c r="AH324" s="12" t="s">
        <v>459</v>
      </c>
      <c r="AI324" s="12" t="s">
        <v>74</v>
      </c>
      <c r="AJ324" s="12" t="s">
        <v>74</v>
      </c>
      <c r="AK324" s="12" t="s">
        <v>74</v>
      </c>
      <c r="AL324" s="76" t="s">
        <v>74</v>
      </c>
      <c r="AM324" s="12" t="s">
        <v>74</v>
      </c>
      <c r="AN324" s="73"/>
      <c r="AO324" s="74" t="s">
        <v>1284</v>
      </c>
      <c r="AP324" s="76" t="s">
        <v>248</v>
      </c>
      <c r="AQ324" s="76"/>
      <c r="AR324" s="76"/>
      <c r="AS324" s="76"/>
      <c r="AT324" s="76"/>
      <c r="AU324" s="76"/>
      <c r="AV324" s="1"/>
    </row>
    <row r="325" spans="1:48" ht="15.75" customHeight="1">
      <c r="A325" s="71">
        <v>2025130</v>
      </c>
      <c r="B325" s="12">
        <v>40</v>
      </c>
      <c r="C325" s="92"/>
      <c r="D325" s="12" t="s">
        <v>135</v>
      </c>
      <c r="E325" s="12" t="s">
        <v>224</v>
      </c>
      <c r="F325" s="12" t="s">
        <v>110</v>
      </c>
      <c r="G325" s="12" t="s">
        <v>4</v>
      </c>
      <c r="H325" s="12" t="s">
        <v>225</v>
      </c>
      <c r="I325" s="12" t="s">
        <v>236</v>
      </c>
      <c r="J325" s="12" t="s">
        <v>227</v>
      </c>
      <c r="K325" s="12" t="s">
        <v>62</v>
      </c>
      <c r="L325" s="12" t="s">
        <v>137</v>
      </c>
      <c r="M325" s="12" t="s">
        <v>137</v>
      </c>
      <c r="N325" s="12" t="s">
        <v>137</v>
      </c>
      <c r="O325" s="12" t="s">
        <v>137</v>
      </c>
      <c r="P325" s="12" t="s">
        <v>137</v>
      </c>
      <c r="Q325" s="78">
        <v>8</v>
      </c>
      <c r="R325" s="12" t="s">
        <v>137</v>
      </c>
      <c r="S325" s="12" t="s">
        <v>220</v>
      </c>
      <c r="T325" s="12" t="s">
        <v>137</v>
      </c>
      <c r="U325" s="12" t="s">
        <v>220</v>
      </c>
      <c r="V325" s="12" t="s">
        <v>137</v>
      </c>
      <c r="W325" s="12" t="s">
        <v>220</v>
      </c>
      <c r="X325" s="12" t="s">
        <v>137</v>
      </c>
      <c r="Y325" s="12" t="s">
        <v>137</v>
      </c>
      <c r="Z325" s="12" t="s">
        <v>74</v>
      </c>
      <c r="AA325" s="12" t="s">
        <v>251</v>
      </c>
      <c r="AB325" s="12" t="s">
        <v>237</v>
      </c>
      <c r="AC325" s="72" t="s">
        <v>137</v>
      </c>
      <c r="AD325" s="72"/>
      <c r="AE325" s="12"/>
      <c r="AF325" s="12" t="s">
        <v>287</v>
      </c>
      <c r="AG325" s="12" t="s">
        <v>286</v>
      </c>
      <c r="AH325" s="12" t="s">
        <v>393</v>
      </c>
      <c r="AI325" s="12" t="s">
        <v>74</v>
      </c>
      <c r="AJ325" s="12" t="s">
        <v>74</v>
      </c>
      <c r="AK325" s="12" t="s">
        <v>74</v>
      </c>
      <c r="AL325" s="12" t="s">
        <v>74</v>
      </c>
      <c r="AM325" s="12" t="s">
        <v>74</v>
      </c>
      <c r="AN325" s="73"/>
      <c r="AO325" s="82" t="s">
        <v>1286</v>
      </c>
      <c r="AP325" s="12" t="s">
        <v>570</v>
      </c>
      <c r="AQ325" s="12"/>
      <c r="AR325" s="12"/>
      <c r="AS325" s="12"/>
      <c r="AT325" s="12"/>
      <c r="AU325" s="12"/>
      <c r="AV325" s="1"/>
    </row>
    <row r="326" spans="1:48" ht="15.75" customHeight="1">
      <c r="A326" s="71">
        <v>2025054</v>
      </c>
      <c r="B326" s="12">
        <v>37</v>
      </c>
      <c r="C326" s="12"/>
      <c r="D326" s="12" t="s">
        <v>135</v>
      </c>
      <c r="E326" s="12" t="s">
        <v>224</v>
      </c>
      <c r="F326" s="74" t="s">
        <v>81</v>
      </c>
      <c r="G326" s="12" t="s">
        <v>4</v>
      </c>
      <c r="H326" s="12" t="s">
        <v>225</v>
      </c>
      <c r="I326" s="76" t="s">
        <v>236</v>
      </c>
      <c r="J326" s="12" t="s">
        <v>74</v>
      </c>
      <c r="K326" s="12" t="s">
        <v>60</v>
      </c>
      <c r="L326" s="12" t="s">
        <v>74</v>
      </c>
      <c r="M326" s="12" t="s">
        <v>74</v>
      </c>
      <c r="N326" s="12" t="s">
        <v>137</v>
      </c>
      <c r="O326" s="12" t="s">
        <v>74</v>
      </c>
      <c r="P326" s="12" t="s">
        <v>137</v>
      </c>
      <c r="Q326" s="74">
        <v>4</v>
      </c>
      <c r="R326" s="12" t="s">
        <v>137</v>
      </c>
      <c r="S326" s="12" t="s">
        <v>220</v>
      </c>
      <c r="T326" s="12" t="s">
        <v>137</v>
      </c>
      <c r="U326" s="12" t="s">
        <v>220</v>
      </c>
      <c r="V326" s="12" t="s">
        <v>137</v>
      </c>
      <c r="W326" s="12" t="s">
        <v>220</v>
      </c>
      <c r="X326" s="12" t="s">
        <v>74</v>
      </c>
      <c r="Y326" s="12" t="s">
        <v>137</v>
      </c>
      <c r="Z326" s="12" t="s">
        <v>74</v>
      </c>
      <c r="AA326" s="12" t="s">
        <v>244</v>
      </c>
      <c r="AB326" s="12" t="s">
        <v>237</v>
      </c>
      <c r="AC326" s="72" t="s">
        <v>137</v>
      </c>
      <c r="AD326" s="12"/>
      <c r="AE326" s="12"/>
      <c r="AF326" s="12" t="s">
        <v>507</v>
      </c>
      <c r="AG326" s="12" t="s">
        <v>385</v>
      </c>
      <c r="AH326" s="12" t="s">
        <v>1288</v>
      </c>
      <c r="AI326" s="12" t="s">
        <v>74</v>
      </c>
      <c r="AJ326" s="12" t="s">
        <v>74</v>
      </c>
      <c r="AK326" s="12" t="s">
        <v>74</v>
      </c>
      <c r="AL326" s="12" t="s">
        <v>74</v>
      </c>
      <c r="AM326" s="73" t="s">
        <v>136</v>
      </c>
      <c r="AN326" s="73"/>
      <c r="AO326" s="1"/>
      <c r="AP326" s="12"/>
      <c r="AQ326" s="12"/>
      <c r="AR326" s="12"/>
      <c r="AS326" s="12"/>
      <c r="AT326" s="76"/>
      <c r="AU326" s="76"/>
      <c r="AV326" s="1"/>
    </row>
    <row r="327" spans="1:48" ht="15.75" customHeight="1">
      <c r="A327" s="71">
        <v>2025251</v>
      </c>
      <c r="B327" s="92">
        <v>39</v>
      </c>
      <c r="C327" s="12"/>
      <c r="D327" s="12" t="s">
        <v>135</v>
      </c>
      <c r="E327" s="12" t="s">
        <v>224</v>
      </c>
      <c r="F327" s="74" t="s">
        <v>101</v>
      </c>
      <c r="G327" s="12" t="s">
        <v>4</v>
      </c>
      <c r="H327" s="12" t="s">
        <v>323</v>
      </c>
      <c r="I327" s="73" t="s">
        <v>333</v>
      </c>
      <c r="J327" s="12" t="s">
        <v>74</v>
      </c>
      <c r="K327" s="12" t="s">
        <v>54</v>
      </c>
      <c r="L327" s="12" t="s">
        <v>137</v>
      </c>
      <c r="M327" s="12" t="s">
        <v>74</v>
      </c>
      <c r="N327" s="12" t="s">
        <v>137</v>
      </c>
      <c r="O327" s="12" t="s">
        <v>74</v>
      </c>
      <c r="P327" s="12" t="s">
        <v>137</v>
      </c>
      <c r="Q327" s="74">
        <v>6</v>
      </c>
      <c r="R327" s="12" t="s">
        <v>74</v>
      </c>
      <c r="S327" s="12" t="s">
        <v>1290</v>
      </c>
      <c r="T327" s="12" t="s">
        <v>137</v>
      </c>
      <c r="U327" s="12" t="s">
        <v>220</v>
      </c>
      <c r="V327" s="12" t="s">
        <v>74</v>
      </c>
      <c r="W327" s="12" t="s">
        <v>1290</v>
      </c>
      <c r="X327" s="12" t="s">
        <v>74</v>
      </c>
      <c r="Y327" s="12" t="s">
        <v>137</v>
      </c>
      <c r="Z327" s="12" t="s">
        <v>74</v>
      </c>
      <c r="AA327" s="12" t="s">
        <v>244</v>
      </c>
      <c r="AB327" s="12" t="s">
        <v>237</v>
      </c>
      <c r="AC327" s="12" t="s">
        <v>137</v>
      </c>
      <c r="AD327" s="12"/>
      <c r="AE327" s="12"/>
      <c r="AF327" s="12"/>
      <c r="AG327" s="12"/>
      <c r="AH327" s="12"/>
      <c r="AI327" s="12" t="s">
        <v>74</v>
      </c>
      <c r="AJ327" s="12" t="s">
        <v>74</v>
      </c>
      <c r="AK327" s="12" t="s">
        <v>74</v>
      </c>
      <c r="AL327" s="12" t="s">
        <v>74</v>
      </c>
      <c r="AM327" s="12" t="s">
        <v>74</v>
      </c>
      <c r="AN327" s="73"/>
      <c r="AO327" s="82" t="s">
        <v>1291</v>
      </c>
      <c r="AP327" s="12" t="s">
        <v>241</v>
      </c>
      <c r="AQ327" s="12"/>
      <c r="AR327" s="12"/>
      <c r="AS327" s="12"/>
      <c r="AT327" s="12"/>
      <c r="AU327" s="12"/>
      <c r="AV327" s="1"/>
    </row>
    <row r="328" spans="1:48" ht="15.75" customHeight="1">
      <c r="A328" s="71">
        <v>2025163</v>
      </c>
      <c r="B328" s="12">
        <v>49</v>
      </c>
      <c r="C328" s="12"/>
      <c r="D328" s="12" t="s">
        <v>135</v>
      </c>
      <c r="E328" s="12" t="s">
        <v>224</v>
      </c>
      <c r="F328" s="12" t="s">
        <v>110</v>
      </c>
      <c r="G328" s="12" t="s">
        <v>4</v>
      </c>
      <c r="H328" s="12" t="s">
        <v>372</v>
      </c>
      <c r="I328" s="12" t="s">
        <v>236</v>
      </c>
      <c r="J328" s="12" t="s">
        <v>227</v>
      </c>
      <c r="K328" s="12" t="s">
        <v>62</v>
      </c>
      <c r="L328" s="12" t="s">
        <v>137</v>
      </c>
      <c r="M328" s="12" t="s">
        <v>74</v>
      </c>
      <c r="N328" s="12" t="s">
        <v>137</v>
      </c>
      <c r="O328" s="12" t="s">
        <v>74</v>
      </c>
      <c r="P328" s="12" t="s">
        <v>137</v>
      </c>
      <c r="Q328" s="78">
        <v>3</v>
      </c>
      <c r="R328" s="12" t="s">
        <v>137</v>
      </c>
      <c r="S328" s="12" t="s">
        <v>220</v>
      </c>
      <c r="T328" s="12" t="s">
        <v>137</v>
      </c>
      <c r="U328" s="12" t="s">
        <v>220</v>
      </c>
      <c r="V328" s="12" t="s">
        <v>137</v>
      </c>
      <c r="W328" s="12" t="s">
        <v>220</v>
      </c>
      <c r="X328" s="12" t="s">
        <v>74</v>
      </c>
      <c r="Y328" s="12" t="s">
        <v>137</v>
      </c>
      <c r="Z328" s="12" t="s">
        <v>74</v>
      </c>
      <c r="AA328" s="12" t="s">
        <v>244</v>
      </c>
      <c r="AB328" s="12" t="s">
        <v>237</v>
      </c>
      <c r="AC328" s="72" t="s">
        <v>137</v>
      </c>
      <c r="AD328" s="72"/>
      <c r="AE328" s="12"/>
      <c r="AF328" s="12" t="s">
        <v>233</v>
      </c>
      <c r="AG328" s="12" t="s">
        <v>385</v>
      </c>
      <c r="AH328" s="12" t="s">
        <v>296</v>
      </c>
      <c r="AI328" s="12" t="s">
        <v>74</v>
      </c>
      <c r="AJ328" s="12" t="s">
        <v>74</v>
      </c>
      <c r="AK328" s="12" t="s">
        <v>74</v>
      </c>
      <c r="AL328" s="12" t="s">
        <v>74</v>
      </c>
      <c r="AM328" s="73" t="s">
        <v>136</v>
      </c>
      <c r="AN328" s="73"/>
      <c r="AO328" s="74" t="s">
        <v>1293</v>
      </c>
      <c r="AP328" s="12" t="s">
        <v>290</v>
      </c>
      <c r="AQ328" s="12"/>
      <c r="AR328" s="12"/>
      <c r="AS328" s="12"/>
      <c r="AT328" s="76"/>
      <c r="AU328" s="76"/>
      <c r="AV328" s="91"/>
    </row>
    <row r="329" spans="1:48" ht="15.75" customHeight="1">
      <c r="A329" s="71">
        <v>2025016</v>
      </c>
      <c r="B329" s="12">
        <v>35</v>
      </c>
      <c r="C329" s="12"/>
      <c r="D329" s="12" t="s">
        <v>135</v>
      </c>
      <c r="E329" s="12" t="s">
        <v>224</v>
      </c>
      <c r="F329" s="12" t="s">
        <v>84</v>
      </c>
      <c r="G329" s="12" t="s">
        <v>4</v>
      </c>
      <c r="H329" s="12" t="s">
        <v>746</v>
      </c>
      <c r="I329" s="12" t="s">
        <v>236</v>
      </c>
      <c r="J329" s="12" t="s">
        <v>137</v>
      </c>
      <c r="K329" s="12" t="s">
        <v>56</v>
      </c>
      <c r="L329" s="12" t="s">
        <v>137</v>
      </c>
      <c r="M329" s="12" t="s">
        <v>137</v>
      </c>
      <c r="N329" s="12" t="s">
        <v>74</v>
      </c>
      <c r="O329" s="12" t="s">
        <v>137</v>
      </c>
      <c r="P329" s="12" t="s">
        <v>137</v>
      </c>
      <c r="Q329" s="74">
        <v>2</v>
      </c>
      <c r="R329" s="12" t="s">
        <v>137</v>
      </c>
      <c r="S329" s="12" t="s">
        <v>220</v>
      </c>
      <c r="T329" s="12" t="s">
        <v>137</v>
      </c>
      <c r="U329" s="12" t="s">
        <v>220</v>
      </c>
      <c r="V329" s="12" t="s">
        <v>137</v>
      </c>
      <c r="W329" s="12" t="s">
        <v>220</v>
      </c>
      <c r="X329" s="12" t="s">
        <v>137</v>
      </c>
      <c r="Y329" s="12" t="s">
        <v>137</v>
      </c>
      <c r="Z329" s="12" t="s">
        <v>74</v>
      </c>
      <c r="AA329" s="12" t="s">
        <v>251</v>
      </c>
      <c r="AB329" s="12" t="s">
        <v>237</v>
      </c>
      <c r="AC329" s="72" t="s">
        <v>137</v>
      </c>
      <c r="AD329" s="72"/>
      <c r="AE329" s="12"/>
      <c r="AF329" s="12" t="s">
        <v>429</v>
      </c>
      <c r="AG329" s="12" t="s">
        <v>1295</v>
      </c>
      <c r="AH329" s="12" t="s">
        <v>352</v>
      </c>
      <c r="AI329" s="12" t="s">
        <v>74</v>
      </c>
      <c r="AJ329" s="12" t="s">
        <v>74</v>
      </c>
      <c r="AK329" s="12" t="s">
        <v>74</v>
      </c>
      <c r="AL329" s="12" t="s">
        <v>74</v>
      </c>
      <c r="AM329" s="12" t="s">
        <v>74</v>
      </c>
      <c r="AN329" s="73"/>
      <c r="AO329" s="12"/>
      <c r="AP329" s="12"/>
      <c r="AQ329" s="12"/>
      <c r="AR329" s="12"/>
      <c r="AS329" s="12"/>
      <c r="AT329" s="12"/>
      <c r="AU329" s="12"/>
      <c r="AV329" s="1"/>
    </row>
    <row r="330" spans="1:48" ht="15.75" customHeight="1">
      <c r="A330" s="71">
        <v>2025162</v>
      </c>
      <c r="B330" s="12">
        <v>48</v>
      </c>
      <c r="C330" s="12"/>
      <c r="D330" s="12" t="s">
        <v>135</v>
      </c>
      <c r="E330" s="12" t="s">
        <v>217</v>
      </c>
      <c r="F330" s="12" t="s">
        <v>110</v>
      </c>
      <c r="G330" s="12" t="s">
        <v>4</v>
      </c>
      <c r="H330" s="12" t="s">
        <v>372</v>
      </c>
      <c r="I330" s="12" t="s">
        <v>236</v>
      </c>
      <c r="J330" s="12" t="s">
        <v>227</v>
      </c>
      <c r="K330" s="12" t="s">
        <v>62</v>
      </c>
      <c r="L330" s="12" t="s">
        <v>137</v>
      </c>
      <c r="M330" s="12" t="s">
        <v>137</v>
      </c>
      <c r="N330" s="12" t="s">
        <v>74</v>
      </c>
      <c r="O330" s="12" t="s">
        <v>137</v>
      </c>
      <c r="P330" s="12" t="s">
        <v>137</v>
      </c>
      <c r="Q330" s="74">
        <v>4</v>
      </c>
      <c r="R330" s="12" t="s">
        <v>137</v>
      </c>
      <c r="S330" s="12" t="s">
        <v>220</v>
      </c>
      <c r="T330" s="12" t="s">
        <v>137</v>
      </c>
      <c r="U330" s="12" t="s">
        <v>220</v>
      </c>
      <c r="V330" s="12" t="s">
        <v>137</v>
      </c>
      <c r="W330" s="12" t="s">
        <v>220</v>
      </c>
      <c r="X330" s="12" t="s">
        <v>137</v>
      </c>
      <c r="Y330" s="12" t="s">
        <v>137</v>
      </c>
      <c r="Z330" s="12" t="s">
        <v>74</v>
      </c>
      <c r="AA330" s="12" t="s">
        <v>244</v>
      </c>
      <c r="AB330" s="12" t="s">
        <v>237</v>
      </c>
      <c r="AC330" s="72" t="s">
        <v>137</v>
      </c>
      <c r="AD330" s="72"/>
      <c r="AE330" s="12"/>
      <c r="AF330" s="12" t="s">
        <v>233</v>
      </c>
      <c r="AG330" s="12" t="s">
        <v>232</v>
      </c>
      <c r="AH330" s="12" t="s">
        <v>385</v>
      </c>
      <c r="AI330" s="12" t="s">
        <v>74</v>
      </c>
      <c r="AJ330" s="12" t="s">
        <v>74</v>
      </c>
      <c r="AK330" s="12" t="s">
        <v>74</v>
      </c>
      <c r="AL330" s="12" t="s">
        <v>74</v>
      </c>
      <c r="AM330" s="73" t="s">
        <v>136</v>
      </c>
      <c r="AN330" s="73"/>
      <c r="AO330" s="1"/>
      <c r="AP330" s="12"/>
      <c r="AQ330" s="12"/>
      <c r="AR330" s="12"/>
      <c r="AS330" s="12"/>
      <c r="AT330" s="76"/>
      <c r="AU330" s="76"/>
      <c r="AV330" s="1"/>
    </row>
    <row r="331" spans="1:48" ht="15.75" customHeight="1">
      <c r="A331" s="71">
        <v>2025110</v>
      </c>
      <c r="B331" s="12">
        <v>40</v>
      </c>
      <c r="C331" s="92"/>
      <c r="D331" s="12" t="s">
        <v>135</v>
      </c>
      <c r="E331" s="12" t="s">
        <v>224</v>
      </c>
      <c r="F331" s="74" t="s">
        <v>88</v>
      </c>
      <c r="G331" s="12" t="s">
        <v>4</v>
      </c>
      <c r="H331" s="12" t="s">
        <v>372</v>
      </c>
      <c r="I331" s="12" t="s">
        <v>904</v>
      </c>
      <c r="J331" s="12" t="s">
        <v>227</v>
      </c>
      <c r="K331" s="12" t="s">
        <v>52</v>
      </c>
      <c r="L331" s="12" t="s">
        <v>137</v>
      </c>
      <c r="M331" s="12" t="s">
        <v>74</v>
      </c>
      <c r="N331" s="12" t="s">
        <v>74</v>
      </c>
      <c r="O331" s="12" t="s">
        <v>74</v>
      </c>
      <c r="P331" s="12" t="s">
        <v>137</v>
      </c>
      <c r="Q331" s="74">
        <v>4</v>
      </c>
      <c r="R331" s="12" t="s">
        <v>74</v>
      </c>
      <c r="S331" s="12" t="s">
        <v>400</v>
      </c>
      <c r="T331" s="12" t="s">
        <v>137</v>
      </c>
      <c r="U331" s="12" t="s">
        <v>220</v>
      </c>
      <c r="V331" s="12" t="s">
        <v>137</v>
      </c>
      <c r="W331" s="12" t="s">
        <v>220</v>
      </c>
      <c r="X331" s="12" t="s">
        <v>74</v>
      </c>
      <c r="Y331" s="12" t="s">
        <v>137</v>
      </c>
      <c r="Z331" s="12" t="s">
        <v>137</v>
      </c>
      <c r="AA331" s="12" t="s">
        <v>221</v>
      </c>
      <c r="AB331" s="12" t="s">
        <v>237</v>
      </c>
      <c r="AC331" s="72" t="s">
        <v>137</v>
      </c>
      <c r="AD331" s="72"/>
      <c r="AE331" s="12"/>
      <c r="AF331" s="12" t="s">
        <v>905</v>
      </c>
      <c r="AG331" s="12"/>
      <c r="AH331" s="12" t="s">
        <v>550</v>
      </c>
      <c r="AI331" s="12" t="s">
        <v>74</v>
      </c>
      <c r="AJ331" s="12" t="s">
        <v>74</v>
      </c>
      <c r="AK331" s="12" t="s">
        <v>74</v>
      </c>
      <c r="AL331" s="12" t="s">
        <v>74</v>
      </c>
      <c r="AM331" s="12" t="s">
        <v>74</v>
      </c>
      <c r="AN331" s="73"/>
      <c r="AO331" s="133" t="s">
        <v>929</v>
      </c>
      <c r="AP331" s="12" t="s">
        <v>248</v>
      </c>
      <c r="AQ331" s="12"/>
      <c r="AR331" s="12"/>
      <c r="AS331" s="12"/>
      <c r="AT331" s="12"/>
      <c r="AU331" s="12"/>
      <c r="AV331" s="1"/>
    </row>
    <row r="332" spans="1:48" ht="15.75" customHeight="1">
      <c r="A332" s="71">
        <v>2025104</v>
      </c>
      <c r="B332" s="12">
        <v>35</v>
      </c>
      <c r="C332" s="92"/>
      <c r="D332" s="12" t="s">
        <v>135</v>
      </c>
      <c r="E332" s="12" t="s">
        <v>224</v>
      </c>
      <c r="F332" s="74" t="s">
        <v>97</v>
      </c>
      <c r="G332" s="12" t="s">
        <v>4</v>
      </c>
      <c r="H332" s="12" t="s">
        <v>321</v>
      </c>
      <c r="I332" s="12" t="s">
        <v>236</v>
      </c>
      <c r="J332" s="12" t="s">
        <v>137</v>
      </c>
      <c r="K332" s="12" t="s">
        <v>56</v>
      </c>
      <c r="L332" s="12" t="s">
        <v>137</v>
      </c>
      <c r="M332" s="12" t="s">
        <v>74</v>
      </c>
      <c r="N332" s="12" t="s">
        <v>74</v>
      </c>
      <c r="O332" s="12" t="s">
        <v>74</v>
      </c>
      <c r="P332" s="12" t="s">
        <v>137</v>
      </c>
      <c r="Q332" s="74">
        <v>5</v>
      </c>
      <c r="R332" s="12" t="s">
        <v>137</v>
      </c>
      <c r="S332" s="12" t="s">
        <v>220</v>
      </c>
      <c r="T332" s="12" t="s">
        <v>137</v>
      </c>
      <c r="U332" s="12" t="s">
        <v>220</v>
      </c>
      <c r="V332" s="12" t="s">
        <v>74</v>
      </c>
      <c r="W332" s="12" t="s">
        <v>1299</v>
      </c>
      <c r="X332" s="12" t="s">
        <v>74</v>
      </c>
      <c r="Y332" s="12" t="s">
        <v>137</v>
      </c>
      <c r="Z332" s="12" t="s">
        <v>74</v>
      </c>
      <c r="AA332" s="12" t="s">
        <v>251</v>
      </c>
      <c r="AB332" s="12" t="s">
        <v>237</v>
      </c>
      <c r="AC332" s="72" t="s">
        <v>137</v>
      </c>
      <c r="AD332" s="12"/>
      <c r="AE332" s="12"/>
      <c r="AF332" s="12" t="s">
        <v>269</v>
      </c>
      <c r="AG332" s="12" t="s">
        <v>510</v>
      </c>
      <c r="AH332" s="12" t="s">
        <v>1207</v>
      </c>
      <c r="AI332" s="12" t="s">
        <v>74</v>
      </c>
      <c r="AJ332" s="12" t="s">
        <v>74</v>
      </c>
      <c r="AK332" s="12" t="s">
        <v>74</v>
      </c>
      <c r="AL332" s="12" t="s">
        <v>74</v>
      </c>
      <c r="AM332" s="12" t="s">
        <v>74</v>
      </c>
      <c r="AN332" s="73"/>
      <c r="AO332" s="74" t="s">
        <v>1300</v>
      </c>
      <c r="AP332" s="12" t="s">
        <v>570</v>
      </c>
      <c r="AQ332" s="12"/>
      <c r="AR332" s="12"/>
      <c r="AS332" s="12"/>
      <c r="AT332" s="76"/>
      <c r="AU332" s="76"/>
      <c r="AV332" s="1"/>
    </row>
    <row r="333" spans="1:48" ht="15.75" customHeight="1">
      <c r="A333" s="71">
        <v>2025274</v>
      </c>
      <c r="B333" s="72">
        <v>40</v>
      </c>
      <c r="C333" s="72"/>
      <c r="D333" s="12" t="s">
        <v>135</v>
      </c>
      <c r="E333" s="73" t="s">
        <v>224</v>
      </c>
      <c r="F333" s="73" t="s">
        <v>90</v>
      </c>
      <c r="G333" s="73" t="s">
        <v>4</v>
      </c>
      <c r="H333" s="73" t="s">
        <v>517</v>
      </c>
      <c r="I333" s="73" t="s">
        <v>333</v>
      </c>
      <c r="J333" s="12" t="s">
        <v>137</v>
      </c>
      <c r="K333" s="12" t="s">
        <v>54</v>
      </c>
      <c r="L333" s="12" t="s">
        <v>137</v>
      </c>
      <c r="M333" s="73" t="s">
        <v>74</v>
      </c>
      <c r="N333" s="73" t="s">
        <v>74</v>
      </c>
      <c r="O333" s="73" t="s">
        <v>74</v>
      </c>
      <c r="P333" s="73" t="s">
        <v>74</v>
      </c>
      <c r="Q333" s="80">
        <v>4</v>
      </c>
      <c r="R333" s="12" t="s">
        <v>137</v>
      </c>
      <c r="S333" s="73" t="s">
        <v>471</v>
      </c>
      <c r="T333" s="12" t="s">
        <v>74</v>
      </c>
      <c r="U333" s="12" t="s">
        <v>1302</v>
      </c>
      <c r="V333" s="12" t="s">
        <v>137</v>
      </c>
      <c r="W333" s="12" t="s">
        <v>220</v>
      </c>
      <c r="X333" s="12" t="s">
        <v>74</v>
      </c>
      <c r="Y333" s="12" t="s">
        <v>74</v>
      </c>
      <c r="Z333" s="12" t="s">
        <v>137</v>
      </c>
      <c r="AA333" s="12" t="s">
        <v>221</v>
      </c>
      <c r="AB333" s="73" t="s">
        <v>237</v>
      </c>
      <c r="AC333" s="12" t="s">
        <v>137</v>
      </c>
      <c r="AD333" s="73"/>
      <c r="AE333" s="73"/>
      <c r="AF333" s="73" t="s">
        <v>231</v>
      </c>
      <c r="AG333" s="73" t="s">
        <v>937</v>
      </c>
      <c r="AH333" s="73" t="s">
        <v>551</v>
      </c>
      <c r="AI333" s="73" t="s">
        <v>74</v>
      </c>
      <c r="AJ333" s="73" t="s">
        <v>74</v>
      </c>
      <c r="AK333" s="72" t="s">
        <v>74</v>
      </c>
      <c r="AL333" s="72"/>
      <c r="AM333" s="73" t="s">
        <v>136</v>
      </c>
      <c r="AN333" s="73"/>
      <c r="AO333" s="73"/>
      <c r="AP333" s="73"/>
      <c r="AQ333" s="73"/>
      <c r="AR333" s="73"/>
      <c r="AS333" s="73"/>
      <c r="AT333" s="73"/>
      <c r="AU333" s="73"/>
      <c r="AV333" s="91"/>
    </row>
    <row r="334" spans="1:48" ht="15.75" customHeight="1">
      <c r="A334" s="71">
        <v>2025188</v>
      </c>
      <c r="B334" s="12">
        <v>36</v>
      </c>
      <c r="C334" s="12"/>
      <c r="D334" s="12" t="s">
        <v>135</v>
      </c>
      <c r="E334" s="12" t="s">
        <v>224</v>
      </c>
      <c r="F334" s="12" t="s">
        <v>110</v>
      </c>
      <c r="G334" s="12" t="s">
        <v>4</v>
      </c>
      <c r="H334" s="12" t="s">
        <v>359</v>
      </c>
      <c r="I334" s="12" t="s">
        <v>236</v>
      </c>
      <c r="J334" s="12" t="s">
        <v>227</v>
      </c>
      <c r="K334" s="12" t="s">
        <v>62</v>
      </c>
      <c r="L334" s="12" t="s">
        <v>137</v>
      </c>
      <c r="M334" s="12" t="s">
        <v>74</v>
      </c>
      <c r="N334" s="12" t="s">
        <v>137</v>
      </c>
      <c r="O334" s="12" t="s">
        <v>74</v>
      </c>
      <c r="P334" s="12" t="s">
        <v>137</v>
      </c>
      <c r="Q334" s="74">
        <v>5</v>
      </c>
      <c r="R334" s="12" t="s">
        <v>74</v>
      </c>
      <c r="S334" s="12" t="s">
        <v>1304</v>
      </c>
      <c r="T334" s="12" t="s">
        <v>137</v>
      </c>
      <c r="U334" s="12" t="s">
        <v>220</v>
      </c>
      <c r="V334" s="12" t="s">
        <v>137</v>
      </c>
      <c r="W334" s="12" t="s">
        <v>220</v>
      </c>
      <c r="X334" s="12" t="s">
        <v>74</v>
      </c>
      <c r="Y334" s="12" t="s">
        <v>137</v>
      </c>
      <c r="Z334" s="12" t="s">
        <v>137</v>
      </c>
      <c r="AA334" s="12" t="s">
        <v>221</v>
      </c>
      <c r="AB334" s="12" t="s">
        <v>237</v>
      </c>
      <c r="AC334" s="72" t="s">
        <v>137</v>
      </c>
      <c r="AD334" s="12"/>
      <c r="AE334" s="12"/>
      <c r="AF334" s="12" t="s">
        <v>276</v>
      </c>
      <c r="AG334" s="12" t="s">
        <v>624</v>
      </c>
      <c r="AH334" s="12" t="s">
        <v>1030</v>
      </c>
      <c r="AI334" s="12" t="s">
        <v>74</v>
      </c>
      <c r="AJ334" s="12" t="s">
        <v>74</v>
      </c>
      <c r="AK334" s="12" t="s">
        <v>74</v>
      </c>
      <c r="AL334" s="12" t="s">
        <v>74</v>
      </c>
      <c r="AM334" s="12" t="s">
        <v>74</v>
      </c>
      <c r="AN334" s="73"/>
      <c r="AO334" s="133" t="s">
        <v>747</v>
      </c>
      <c r="AP334" s="12" t="s">
        <v>248</v>
      </c>
      <c r="AQ334" s="12"/>
      <c r="AR334" s="12"/>
      <c r="AS334" s="12"/>
      <c r="AT334" s="12"/>
      <c r="AU334" s="12"/>
      <c r="AV334" s="1"/>
    </row>
    <row r="335" spans="1:48" ht="15.75" customHeight="1">
      <c r="A335" s="71">
        <v>2025242</v>
      </c>
      <c r="B335" s="12">
        <v>41</v>
      </c>
      <c r="C335" s="12"/>
      <c r="D335" s="12" t="s">
        <v>135</v>
      </c>
      <c r="E335" s="12" t="s">
        <v>224</v>
      </c>
      <c r="F335" s="74" t="s">
        <v>101</v>
      </c>
      <c r="G335" s="12" t="s">
        <v>4</v>
      </c>
      <c r="H335" s="12" t="s">
        <v>323</v>
      </c>
      <c r="I335" s="90" t="s">
        <v>333</v>
      </c>
      <c r="J335" s="12" t="s">
        <v>74</v>
      </c>
      <c r="K335" s="12" t="s">
        <v>54</v>
      </c>
      <c r="L335" s="12" t="s">
        <v>74</v>
      </c>
      <c r="M335" s="12" t="s">
        <v>74</v>
      </c>
      <c r="N335" s="12" t="s">
        <v>74</v>
      </c>
      <c r="O335" s="12" t="s">
        <v>74</v>
      </c>
      <c r="P335" s="12" t="s">
        <v>137</v>
      </c>
      <c r="Q335" s="74">
        <v>4</v>
      </c>
      <c r="R335" s="12" t="s">
        <v>137</v>
      </c>
      <c r="S335" s="12" t="str">
        <f t="shared" ref="S335:S336" si="2">IF(R335="YES",YES,"Not Working")</f>
        <v>Not Working</v>
      </c>
      <c r="T335" s="12" t="s">
        <v>74</v>
      </c>
      <c r="U335" s="12" t="s">
        <v>1306</v>
      </c>
      <c r="V335" s="12" t="s">
        <v>137</v>
      </c>
      <c r="W335" s="12" t="s">
        <v>220</v>
      </c>
      <c r="X335" s="12" t="s">
        <v>137</v>
      </c>
      <c r="Y335" s="12" t="s">
        <v>74</v>
      </c>
      <c r="Z335" s="12" t="s">
        <v>74</v>
      </c>
      <c r="AA335" s="12" t="s">
        <v>251</v>
      </c>
      <c r="AB335" s="12" t="s">
        <v>237</v>
      </c>
      <c r="AC335" s="12" t="s">
        <v>137</v>
      </c>
      <c r="AD335" s="12"/>
      <c r="AE335" s="12"/>
      <c r="AF335" s="12" t="s">
        <v>474</v>
      </c>
      <c r="AG335" s="12" t="s">
        <v>1307</v>
      </c>
      <c r="AH335" s="12" t="s">
        <v>1308</v>
      </c>
      <c r="AI335" s="12" t="s">
        <v>74</v>
      </c>
      <c r="AJ335" s="12" t="s">
        <v>74</v>
      </c>
      <c r="AK335" s="12" t="s">
        <v>74</v>
      </c>
      <c r="AL335" s="12"/>
      <c r="AM335" s="73" t="s">
        <v>136</v>
      </c>
      <c r="AN335" s="73"/>
      <c r="AO335" s="74"/>
      <c r="AP335" s="12"/>
      <c r="AQ335" s="12"/>
      <c r="AR335" s="12"/>
      <c r="AS335" s="12"/>
      <c r="AT335" s="76"/>
      <c r="AU335" s="76"/>
      <c r="AV335" s="1"/>
    </row>
    <row r="336" spans="1:48" ht="15.75" customHeight="1">
      <c r="A336" s="71">
        <v>2025222</v>
      </c>
      <c r="B336" s="12">
        <v>40</v>
      </c>
      <c r="C336" s="12"/>
      <c r="D336" s="12" t="s">
        <v>135</v>
      </c>
      <c r="E336" s="12" t="s">
        <v>224</v>
      </c>
      <c r="F336" s="74" t="s">
        <v>111</v>
      </c>
      <c r="G336" s="12" t="s">
        <v>4</v>
      </c>
      <c r="H336" s="12" t="s">
        <v>235</v>
      </c>
      <c r="I336" s="89" t="s">
        <v>416</v>
      </c>
      <c r="J336" s="12" t="s">
        <v>137</v>
      </c>
      <c r="K336" s="12" t="s">
        <v>52</v>
      </c>
      <c r="L336" s="12" t="s">
        <v>137</v>
      </c>
      <c r="M336" s="12" t="s">
        <v>74</v>
      </c>
      <c r="N336" s="12" t="s">
        <v>137</v>
      </c>
      <c r="O336" s="12" t="s">
        <v>74</v>
      </c>
      <c r="P336" s="12" t="s">
        <v>137</v>
      </c>
      <c r="Q336" s="78">
        <v>7</v>
      </c>
      <c r="R336" s="12" t="s">
        <v>137</v>
      </c>
      <c r="S336" s="12" t="str">
        <f t="shared" si="2"/>
        <v>Not Working</v>
      </c>
      <c r="T336" s="12"/>
      <c r="U336" s="12" t="str">
        <f>IF(T336="YES",YES,"Not Working")</f>
        <v>Not Working</v>
      </c>
      <c r="V336" s="12" t="s">
        <v>74</v>
      </c>
      <c r="W336" s="12" t="s">
        <v>1310</v>
      </c>
      <c r="X336" s="12" t="s">
        <v>74</v>
      </c>
      <c r="Y336" s="12" t="s">
        <v>137</v>
      </c>
      <c r="Z336" s="12" t="s">
        <v>137</v>
      </c>
      <c r="AA336" s="12" t="s">
        <v>221</v>
      </c>
      <c r="AB336" s="12" t="s">
        <v>237</v>
      </c>
      <c r="AC336" s="12" t="s">
        <v>137</v>
      </c>
      <c r="AD336" s="12"/>
      <c r="AE336" s="12"/>
      <c r="AF336" s="12" t="s">
        <v>1311</v>
      </c>
      <c r="AG336" s="12" t="s">
        <v>301</v>
      </c>
      <c r="AH336" s="12" t="s">
        <v>1312</v>
      </c>
      <c r="AI336" s="12" t="s">
        <v>74</v>
      </c>
      <c r="AJ336" s="12"/>
      <c r="AK336" s="12" t="s">
        <v>137</v>
      </c>
      <c r="AL336" s="12" t="s">
        <v>137</v>
      </c>
      <c r="AM336" s="12" t="s">
        <v>137</v>
      </c>
      <c r="AN336" s="76" t="s">
        <v>390</v>
      </c>
      <c r="AO336" s="74"/>
      <c r="AP336" s="12"/>
      <c r="AQ336" s="12"/>
      <c r="AR336" s="12"/>
      <c r="AS336" s="12"/>
      <c r="AT336" s="76"/>
      <c r="AU336" s="76"/>
      <c r="AV336" s="1"/>
    </row>
    <row r="337" spans="1:48" ht="15.75" customHeight="1">
      <c r="A337" s="71">
        <v>2025340</v>
      </c>
      <c r="B337" s="12"/>
      <c r="C337" s="12">
        <v>41</v>
      </c>
      <c r="D337" s="12" t="s">
        <v>134</v>
      </c>
      <c r="E337" s="12" t="s">
        <v>217</v>
      </c>
      <c r="F337" s="12" t="s">
        <v>116</v>
      </c>
      <c r="G337" s="72" t="s">
        <v>4</v>
      </c>
      <c r="H337" s="12" t="s">
        <v>235</v>
      </c>
      <c r="I337" s="12" t="s">
        <v>328</v>
      </c>
      <c r="J337" s="72"/>
      <c r="K337" s="12" t="s">
        <v>58</v>
      </c>
      <c r="L337" s="12" t="s">
        <v>137</v>
      </c>
      <c r="M337" s="12" t="s">
        <v>74</v>
      </c>
      <c r="N337" s="12" t="s">
        <v>74</v>
      </c>
      <c r="O337" s="12" t="s">
        <v>137</v>
      </c>
      <c r="P337" s="12" t="s">
        <v>137</v>
      </c>
      <c r="Q337" s="74">
        <v>11</v>
      </c>
      <c r="R337" s="12" t="s">
        <v>137</v>
      </c>
      <c r="S337" s="12" t="s">
        <v>220</v>
      </c>
      <c r="T337" s="12" t="s">
        <v>137</v>
      </c>
      <c r="U337" s="12" t="s">
        <v>220</v>
      </c>
      <c r="V337" s="12" t="s">
        <v>137</v>
      </c>
      <c r="W337" s="12" t="s">
        <v>220</v>
      </c>
      <c r="X337" s="12" t="s">
        <v>74</v>
      </c>
      <c r="Y337" s="12" t="s">
        <v>74</v>
      </c>
      <c r="Z337" s="12" t="s">
        <v>74</v>
      </c>
      <c r="AA337" s="12" t="s">
        <v>251</v>
      </c>
      <c r="AB337" s="12" t="s">
        <v>237</v>
      </c>
      <c r="AC337" s="12" t="s">
        <v>74</v>
      </c>
      <c r="AD337" s="12" t="s">
        <v>1314</v>
      </c>
      <c r="AE337" s="12"/>
      <c r="AF337" s="12" t="s">
        <v>252</v>
      </c>
      <c r="AG337" s="12" t="s">
        <v>425</v>
      </c>
      <c r="AH337" s="12" t="s">
        <v>1315</v>
      </c>
      <c r="AI337" s="12" t="s">
        <v>74</v>
      </c>
      <c r="AJ337" s="12" t="s">
        <v>74</v>
      </c>
      <c r="AK337" s="12" t="s">
        <v>137</v>
      </c>
      <c r="AL337" s="12"/>
      <c r="AM337" s="12"/>
      <c r="AN337" s="73"/>
      <c r="AO337" s="12"/>
      <c r="AP337" s="12"/>
      <c r="AQ337" s="12"/>
      <c r="AR337" s="12"/>
      <c r="AS337" s="12"/>
      <c r="AT337" s="12"/>
      <c r="AU337" s="12"/>
      <c r="AV337" s="1"/>
    </row>
    <row r="338" spans="1:48" ht="15.75" customHeight="1">
      <c r="A338" s="71">
        <v>2025534</v>
      </c>
      <c r="B338" s="12"/>
      <c r="C338" s="12">
        <v>36</v>
      </c>
      <c r="D338" s="12" t="s">
        <v>134</v>
      </c>
      <c r="E338" s="12" t="s">
        <v>224</v>
      </c>
      <c r="F338" s="12" t="s">
        <v>110</v>
      </c>
      <c r="G338" s="72" t="s">
        <v>4</v>
      </c>
      <c r="H338" s="12" t="s">
        <v>359</v>
      </c>
      <c r="I338" s="12" t="s">
        <v>236</v>
      </c>
      <c r="J338" s="72"/>
      <c r="K338" s="12" t="s">
        <v>62</v>
      </c>
      <c r="L338" s="12" t="s">
        <v>137</v>
      </c>
      <c r="M338" s="12" t="s">
        <v>74</v>
      </c>
      <c r="N338" s="12" t="s">
        <v>74</v>
      </c>
      <c r="O338" s="12" t="s">
        <v>74</v>
      </c>
      <c r="P338" s="12" t="s">
        <v>74</v>
      </c>
      <c r="Q338" s="74">
        <v>5</v>
      </c>
      <c r="R338" s="12" t="s">
        <v>137</v>
      </c>
      <c r="S338" s="12" t="s">
        <v>220</v>
      </c>
      <c r="T338" s="12" t="s">
        <v>137</v>
      </c>
      <c r="U338" s="12" t="s">
        <v>220</v>
      </c>
      <c r="V338" s="12" t="s">
        <v>137</v>
      </c>
      <c r="W338" s="12" t="s">
        <v>220</v>
      </c>
      <c r="X338" s="12" t="s">
        <v>137</v>
      </c>
      <c r="Y338" s="12" t="s">
        <v>137</v>
      </c>
      <c r="Z338" s="12" t="s">
        <v>74</v>
      </c>
      <c r="AA338" s="12" t="s">
        <v>244</v>
      </c>
      <c r="AB338" s="12" t="s">
        <v>237</v>
      </c>
      <c r="AC338" s="12" t="s">
        <v>137</v>
      </c>
      <c r="AD338" s="12"/>
      <c r="AE338" s="12"/>
      <c r="AF338" s="12" t="s">
        <v>658</v>
      </c>
      <c r="AG338" s="12" t="s">
        <v>674</v>
      </c>
      <c r="AH338" s="12" t="s">
        <v>672</v>
      </c>
      <c r="AI338" s="12" t="s">
        <v>74</v>
      </c>
      <c r="AJ338" s="12" t="s">
        <v>74</v>
      </c>
      <c r="AK338" s="12" t="s">
        <v>74</v>
      </c>
      <c r="AL338" s="12"/>
      <c r="AM338" s="12" t="s">
        <v>136</v>
      </c>
      <c r="AN338" s="73"/>
      <c r="AO338" s="1"/>
      <c r="AP338" s="12"/>
      <c r="AQ338" s="44"/>
      <c r="AR338" s="12"/>
      <c r="AS338" s="12"/>
      <c r="AT338" s="12"/>
      <c r="AU338" s="12"/>
      <c r="AV338" s="1"/>
    </row>
    <row r="339" spans="1:48" ht="15.75" customHeight="1">
      <c r="A339" s="71">
        <v>2025653</v>
      </c>
      <c r="B339" s="12"/>
      <c r="C339" s="12">
        <v>36</v>
      </c>
      <c r="D339" s="12" t="s">
        <v>134</v>
      </c>
      <c r="E339" s="12" t="s">
        <v>224</v>
      </c>
      <c r="F339" s="74" t="s">
        <v>101</v>
      </c>
      <c r="G339" s="73" t="s">
        <v>4</v>
      </c>
      <c r="H339" s="12" t="s">
        <v>264</v>
      </c>
      <c r="I339" s="12" t="s">
        <v>333</v>
      </c>
      <c r="J339" s="12" t="s">
        <v>74</v>
      </c>
      <c r="K339" s="12" t="s">
        <v>54</v>
      </c>
      <c r="L339" s="12" t="s">
        <v>137</v>
      </c>
      <c r="M339" s="12" t="s">
        <v>74</v>
      </c>
      <c r="N339" s="12" t="s">
        <v>74</v>
      </c>
      <c r="O339" s="12" t="s">
        <v>137</v>
      </c>
      <c r="P339" s="12" t="s">
        <v>137</v>
      </c>
      <c r="Q339" s="74">
        <v>10</v>
      </c>
      <c r="R339" s="12" t="s">
        <v>74</v>
      </c>
      <c r="S339" s="12" t="s">
        <v>1318</v>
      </c>
      <c r="T339" s="12" t="s">
        <v>74</v>
      </c>
      <c r="U339" s="12" t="s">
        <v>1319</v>
      </c>
      <c r="V339" s="12" t="s">
        <v>137</v>
      </c>
      <c r="W339" s="12" t="s">
        <v>220</v>
      </c>
      <c r="X339" s="12" t="s">
        <v>74</v>
      </c>
      <c r="Y339" s="12" t="s">
        <v>74</v>
      </c>
      <c r="Z339" s="12" t="s">
        <v>137</v>
      </c>
      <c r="AA339" s="12" t="s">
        <v>221</v>
      </c>
      <c r="AB339" s="12" t="s">
        <v>237</v>
      </c>
      <c r="AC339" s="12" t="s">
        <v>137</v>
      </c>
      <c r="AD339" s="12"/>
      <c r="AE339" s="12"/>
      <c r="AF339" s="12" t="s">
        <v>690</v>
      </c>
      <c r="AG339" s="12" t="s">
        <v>368</v>
      </c>
      <c r="AH339" s="12" t="s">
        <v>1320</v>
      </c>
      <c r="AI339" s="12" t="s">
        <v>74</v>
      </c>
      <c r="AJ339" s="12" t="s">
        <v>74</v>
      </c>
      <c r="AK339" s="12" t="s">
        <v>74</v>
      </c>
      <c r="AL339" s="12"/>
      <c r="AM339" s="12"/>
      <c r="AN339" s="73"/>
      <c r="AO339" s="12"/>
      <c r="AP339" s="12"/>
      <c r="AQ339" s="44"/>
      <c r="AR339" s="12"/>
      <c r="AS339" s="12"/>
      <c r="AT339" s="12"/>
      <c r="AU339" s="12"/>
      <c r="AV339" s="1"/>
    </row>
    <row r="340" spans="1:48" ht="15.75" customHeight="1">
      <c r="A340" s="71">
        <v>2025788</v>
      </c>
      <c r="B340" s="12"/>
      <c r="C340" s="12">
        <v>38</v>
      </c>
      <c r="D340" s="12" t="s">
        <v>134</v>
      </c>
      <c r="E340" s="12" t="s">
        <v>224</v>
      </c>
      <c r="F340" s="74" t="s">
        <v>101</v>
      </c>
      <c r="G340" s="73" t="s">
        <v>4</v>
      </c>
      <c r="H340" s="12" t="s">
        <v>321</v>
      </c>
      <c r="I340" s="12" t="s">
        <v>333</v>
      </c>
      <c r="J340" s="12" t="s">
        <v>74</v>
      </c>
      <c r="K340" s="12" t="s">
        <v>54</v>
      </c>
      <c r="L340" s="12" t="s">
        <v>137</v>
      </c>
      <c r="M340" s="12" t="s">
        <v>74</v>
      </c>
      <c r="N340" s="12" t="s">
        <v>74</v>
      </c>
      <c r="O340" s="12" t="s">
        <v>137</v>
      </c>
      <c r="P340" s="12" t="s">
        <v>137</v>
      </c>
      <c r="Q340" s="74">
        <v>6</v>
      </c>
      <c r="R340" s="12" t="s">
        <v>137</v>
      </c>
      <c r="S340" s="12" t="s">
        <v>220</v>
      </c>
      <c r="T340" s="12" t="s">
        <v>137</v>
      </c>
      <c r="U340" s="12" t="s">
        <v>220</v>
      </c>
      <c r="V340" s="12" t="s">
        <v>74</v>
      </c>
      <c r="W340" s="12" t="s">
        <v>1322</v>
      </c>
      <c r="X340" s="12" t="s">
        <v>137</v>
      </c>
      <c r="Y340" s="12" t="s">
        <v>137</v>
      </c>
      <c r="Z340" s="12" t="s">
        <v>74</v>
      </c>
      <c r="AA340" s="12" t="s">
        <v>244</v>
      </c>
      <c r="AB340" s="12" t="s">
        <v>237</v>
      </c>
      <c r="AC340" s="12" t="s">
        <v>74</v>
      </c>
      <c r="AD340" s="12" t="s">
        <v>1323</v>
      </c>
      <c r="AE340" s="12"/>
      <c r="AF340" s="12" t="s">
        <v>1324</v>
      </c>
      <c r="AG340" s="12" t="s">
        <v>1325</v>
      </c>
      <c r="AH340" s="12" t="s">
        <v>1326</v>
      </c>
      <c r="AI340" s="12" t="s">
        <v>74</v>
      </c>
      <c r="AJ340" s="12" t="s">
        <v>74</v>
      </c>
      <c r="AK340" s="12" t="s">
        <v>74</v>
      </c>
      <c r="AL340" s="12"/>
      <c r="AM340" s="12" t="s">
        <v>136</v>
      </c>
      <c r="AN340" s="73"/>
      <c r="AO340" s="12"/>
      <c r="AP340" s="12"/>
      <c r="AQ340" s="44"/>
      <c r="AR340" s="12"/>
      <c r="AS340" s="12"/>
      <c r="AT340" s="12"/>
      <c r="AU340" s="12"/>
      <c r="AV340" s="1"/>
    </row>
    <row r="341" spans="1:48" ht="15.75" customHeight="1">
      <c r="A341" s="71">
        <v>2025790</v>
      </c>
      <c r="B341" s="12"/>
      <c r="C341" s="12">
        <v>36</v>
      </c>
      <c r="D341" s="12" t="s">
        <v>134</v>
      </c>
      <c r="E341" s="12" t="s">
        <v>224</v>
      </c>
      <c r="F341" s="74" t="s">
        <v>101</v>
      </c>
      <c r="G341" s="73" t="s">
        <v>4</v>
      </c>
      <c r="H341" s="12" t="s">
        <v>321</v>
      </c>
      <c r="I341" s="12" t="s">
        <v>333</v>
      </c>
      <c r="J341" s="12" t="s">
        <v>74</v>
      </c>
      <c r="K341" s="12" t="s">
        <v>54</v>
      </c>
      <c r="L341" s="12" t="s">
        <v>137</v>
      </c>
      <c r="M341" s="12" t="s">
        <v>74</v>
      </c>
      <c r="N341" s="12" t="s">
        <v>74</v>
      </c>
      <c r="O341" s="12" t="s">
        <v>74</v>
      </c>
      <c r="P341" s="12" t="s">
        <v>74</v>
      </c>
      <c r="Q341" s="74">
        <v>5</v>
      </c>
      <c r="R341" s="12" t="s">
        <v>74</v>
      </c>
      <c r="S341" s="12" t="s">
        <v>411</v>
      </c>
      <c r="T341" s="12" t="s">
        <v>137</v>
      </c>
      <c r="U341" s="12" t="s">
        <v>220</v>
      </c>
      <c r="V341" s="12" t="s">
        <v>137</v>
      </c>
      <c r="W341" s="12" t="s">
        <v>220</v>
      </c>
      <c r="X341" s="12" t="s">
        <v>74</v>
      </c>
      <c r="Y341" s="12" t="s">
        <v>137</v>
      </c>
      <c r="Z341" s="12" t="s">
        <v>137</v>
      </c>
      <c r="AA341" s="12" t="s">
        <v>221</v>
      </c>
      <c r="AB341" s="12" t="s">
        <v>237</v>
      </c>
      <c r="AC341" s="12" t="s">
        <v>137</v>
      </c>
      <c r="AD341" s="12"/>
      <c r="AE341" s="12"/>
      <c r="AF341" s="12" t="s">
        <v>368</v>
      </c>
      <c r="AG341" s="12" t="s">
        <v>704</v>
      </c>
      <c r="AH341" s="12" t="s">
        <v>1328</v>
      </c>
      <c r="AI341" s="12" t="s">
        <v>74</v>
      </c>
      <c r="AJ341" s="12" t="s">
        <v>74</v>
      </c>
      <c r="AK341" s="12" t="s">
        <v>74</v>
      </c>
      <c r="AL341" s="12"/>
      <c r="AM341" s="12"/>
      <c r="AN341" s="73"/>
      <c r="AO341" s="12"/>
      <c r="AP341" s="12"/>
      <c r="AQ341" s="44"/>
      <c r="AR341" s="12"/>
      <c r="AS341" s="12"/>
      <c r="AT341" s="12"/>
      <c r="AU341" s="12"/>
      <c r="AV341" s="1"/>
    </row>
    <row r="342" spans="1:48" ht="15.75" customHeight="1">
      <c r="A342" s="71">
        <v>2025660</v>
      </c>
      <c r="B342" s="12"/>
      <c r="C342" s="12">
        <v>36</v>
      </c>
      <c r="D342" s="12" t="s">
        <v>134</v>
      </c>
      <c r="E342" s="12" t="s">
        <v>217</v>
      </c>
      <c r="F342" s="12" t="s">
        <v>88</v>
      </c>
      <c r="G342" s="73" t="s">
        <v>4</v>
      </c>
      <c r="H342" s="12" t="s">
        <v>359</v>
      </c>
      <c r="I342" s="12" t="s">
        <v>373</v>
      </c>
      <c r="J342" s="72"/>
      <c r="K342" s="12" t="s">
        <v>52</v>
      </c>
      <c r="L342" s="12" t="s">
        <v>137</v>
      </c>
      <c r="M342" s="12" t="s">
        <v>74</v>
      </c>
      <c r="N342" s="12" t="s">
        <v>74</v>
      </c>
      <c r="O342" s="12" t="s">
        <v>137</v>
      </c>
      <c r="P342" s="12" t="s">
        <v>137</v>
      </c>
      <c r="Q342" s="74">
        <v>2</v>
      </c>
      <c r="R342" s="12" t="s">
        <v>137</v>
      </c>
      <c r="S342" s="12" t="s">
        <v>220</v>
      </c>
      <c r="T342" s="12" t="s">
        <v>137</v>
      </c>
      <c r="U342" s="12" t="s">
        <v>220</v>
      </c>
      <c r="V342" s="12" t="s">
        <v>137</v>
      </c>
      <c r="W342" s="12" t="s">
        <v>220</v>
      </c>
      <c r="X342" s="12" t="s">
        <v>137</v>
      </c>
      <c r="Y342" s="12" t="s">
        <v>137</v>
      </c>
      <c r="Z342" s="12" t="s">
        <v>137</v>
      </c>
      <c r="AA342" s="12" t="s">
        <v>221</v>
      </c>
      <c r="AB342" s="12" t="s">
        <v>237</v>
      </c>
      <c r="AC342" s="12" t="s">
        <v>74</v>
      </c>
      <c r="AD342" s="12" t="s">
        <v>23</v>
      </c>
      <c r="AE342" s="12"/>
      <c r="AF342" s="12" t="s">
        <v>655</v>
      </c>
      <c r="AG342" s="12" t="s">
        <v>1330</v>
      </c>
      <c r="AH342" s="12" t="s">
        <v>275</v>
      </c>
      <c r="AI342" s="12" t="s">
        <v>74</v>
      </c>
      <c r="AJ342" s="12" t="s">
        <v>74</v>
      </c>
      <c r="AK342" s="12" t="s">
        <v>74</v>
      </c>
      <c r="AL342" s="12"/>
      <c r="AM342" s="12"/>
      <c r="AN342" s="73"/>
      <c r="AO342" s="12"/>
      <c r="AP342" s="12"/>
      <c r="AQ342" s="44"/>
      <c r="AR342" s="12"/>
      <c r="AS342" s="12"/>
      <c r="AT342" s="12"/>
      <c r="AU342" s="12"/>
      <c r="AV342" s="91"/>
    </row>
    <row r="343" spans="1:48" ht="15.75" customHeight="1">
      <c r="A343" s="71">
        <v>2025573</v>
      </c>
      <c r="B343" s="12"/>
      <c r="C343" s="12">
        <v>38</v>
      </c>
      <c r="D343" s="12" t="s">
        <v>134</v>
      </c>
      <c r="E343" s="12" t="s">
        <v>217</v>
      </c>
      <c r="F343" s="12" t="s">
        <v>100</v>
      </c>
      <c r="G343" s="72" t="s">
        <v>4</v>
      </c>
      <c r="H343" s="12" t="s">
        <v>321</v>
      </c>
      <c r="I343" s="12" t="s">
        <v>236</v>
      </c>
      <c r="J343" s="72"/>
      <c r="K343" s="12" t="s">
        <v>52</v>
      </c>
      <c r="L343" s="12" t="s">
        <v>137</v>
      </c>
      <c r="M343" s="12" t="s">
        <v>74</v>
      </c>
      <c r="N343" s="12" t="s">
        <v>74</v>
      </c>
      <c r="O343" s="12" t="s">
        <v>74</v>
      </c>
      <c r="P343" s="12" t="s">
        <v>137</v>
      </c>
      <c r="Q343" s="74">
        <v>3</v>
      </c>
      <c r="R343" s="12" t="s">
        <v>137</v>
      </c>
      <c r="S343" s="12"/>
      <c r="T343" s="12" t="s">
        <v>137</v>
      </c>
      <c r="U343" s="12" t="s">
        <v>220</v>
      </c>
      <c r="V343" s="12" t="s">
        <v>137</v>
      </c>
      <c r="W343" s="12" t="s">
        <v>220</v>
      </c>
      <c r="X343" s="12" t="s">
        <v>74</v>
      </c>
      <c r="Y343" s="12" t="s">
        <v>137</v>
      </c>
      <c r="Z343" s="12" t="s">
        <v>74</v>
      </c>
      <c r="AA343" s="12" t="s">
        <v>251</v>
      </c>
      <c r="AB343" s="12" t="s">
        <v>237</v>
      </c>
      <c r="AC343" s="12" t="s">
        <v>74</v>
      </c>
      <c r="AD343" s="12"/>
      <c r="AE343" s="12"/>
      <c r="AF343" s="12"/>
      <c r="AG343" s="12"/>
      <c r="AH343" s="12"/>
      <c r="AI343" s="12" t="s">
        <v>74</v>
      </c>
      <c r="AJ343" s="12" t="s">
        <v>74</v>
      </c>
      <c r="AK343" s="12" t="s">
        <v>74</v>
      </c>
      <c r="AL343" s="12"/>
      <c r="AM343" s="12"/>
      <c r="AN343" s="73"/>
      <c r="AO343" s="12"/>
      <c r="AP343" s="12"/>
      <c r="AQ343" s="44"/>
      <c r="AR343" s="12"/>
      <c r="AS343" s="12"/>
      <c r="AT343" s="12"/>
      <c r="AU343" s="12"/>
      <c r="AV343" s="1"/>
    </row>
    <row r="344" spans="1:48" ht="15.75" customHeight="1">
      <c r="A344" s="71">
        <v>2025469</v>
      </c>
      <c r="B344" s="12"/>
      <c r="C344" s="83">
        <v>41</v>
      </c>
      <c r="D344" s="12" t="s">
        <v>134</v>
      </c>
      <c r="E344" s="76" t="s">
        <v>217</v>
      </c>
      <c r="F344" s="76" t="s">
        <v>77</v>
      </c>
      <c r="G344" s="72" t="s">
        <v>4</v>
      </c>
      <c r="H344" s="12" t="s">
        <v>362</v>
      </c>
      <c r="I344" s="76" t="s">
        <v>236</v>
      </c>
      <c r="J344" s="72"/>
      <c r="K344" s="12" t="s">
        <v>60</v>
      </c>
      <c r="L344" s="12" t="s">
        <v>137</v>
      </c>
      <c r="M344" s="12" t="s">
        <v>74</v>
      </c>
      <c r="N344" s="12" t="s">
        <v>74</v>
      </c>
      <c r="O344" s="12" t="s">
        <v>137</v>
      </c>
      <c r="P344" s="12" t="s">
        <v>74</v>
      </c>
      <c r="Q344" s="74">
        <v>2</v>
      </c>
      <c r="R344" s="12" t="s">
        <v>137</v>
      </c>
      <c r="S344" s="12"/>
      <c r="T344" s="12" t="s">
        <v>74</v>
      </c>
      <c r="U344" s="12"/>
      <c r="V344" s="12" t="s">
        <v>137</v>
      </c>
      <c r="W344" s="12" t="s">
        <v>220</v>
      </c>
      <c r="X344" s="12" t="s">
        <v>137</v>
      </c>
      <c r="Y344" s="12" t="s">
        <v>74</v>
      </c>
      <c r="Z344" s="12" t="s">
        <v>137</v>
      </c>
      <c r="AA344" s="12" t="s">
        <v>221</v>
      </c>
      <c r="AB344" s="12" t="s">
        <v>237</v>
      </c>
      <c r="AC344" s="12" t="s">
        <v>74</v>
      </c>
      <c r="AD344" s="12" t="s">
        <v>1333</v>
      </c>
      <c r="AE344" s="12"/>
      <c r="AF344" s="12" t="s">
        <v>287</v>
      </c>
      <c r="AG344" s="12" t="s">
        <v>1334</v>
      </c>
      <c r="AH344" s="12" t="s">
        <v>352</v>
      </c>
      <c r="AI344" s="12" t="s">
        <v>74</v>
      </c>
      <c r="AJ344" s="12" t="s">
        <v>74</v>
      </c>
      <c r="AK344" s="12" t="s">
        <v>74</v>
      </c>
      <c r="AL344" s="12"/>
      <c r="AM344" s="12" t="s">
        <v>136</v>
      </c>
      <c r="AN344" s="73"/>
      <c r="AO344" s="12"/>
      <c r="AP344" s="12"/>
      <c r="AQ344" s="12"/>
      <c r="AR344" s="12"/>
      <c r="AS344" s="12"/>
      <c r="AT344" s="12"/>
      <c r="AU344" s="12"/>
      <c r="AV344" s="1"/>
    </row>
    <row r="345" spans="1:48" ht="15.75" customHeight="1">
      <c r="A345" s="71">
        <v>2025736</v>
      </c>
      <c r="B345" s="12"/>
      <c r="C345" s="12">
        <v>37</v>
      </c>
      <c r="D345" s="12" t="s">
        <v>134</v>
      </c>
      <c r="E345" s="12" t="s">
        <v>224</v>
      </c>
      <c r="F345" s="12" t="s">
        <v>95</v>
      </c>
      <c r="G345" s="73" t="s">
        <v>4</v>
      </c>
      <c r="H345" s="12" t="s">
        <v>359</v>
      </c>
      <c r="I345" s="12" t="s">
        <v>236</v>
      </c>
      <c r="J345" s="72"/>
      <c r="K345" s="12" t="s">
        <v>56</v>
      </c>
      <c r="L345" s="12" t="s">
        <v>137</v>
      </c>
      <c r="M345" s="12" t="s">
        <v>74</v>
      </c>
      <c r="N345" s="12" t="s">
        <v>74</v>
      </c>
      <c r="O345" s="12" t="s">
        <v>74</v>
      </c>
      <c r="P345" s="12" t="s">
        <v>137</v>
      </c>
      <c r="Q345" s="74">
        <v>6</v>
      </c>
      <c r="R345" s="12" t="s">
        <v>137</v>
      </c>
      <c r="S345" s="12" t="s">
        <v>220</v>
      </c>
      <c r="T345" s="12" t="s">
        <v>137</v>
      </c>
      <c r="U345" s="12" t="s">
        <v>220</v>
      </c>
      <c r="V345" s="12" t="s">
        <v>74</v>
      </c>
      <c r="W345" s="12" t="s">
        <v>243</v>
      </c>
      <c r="X345" s="12" t="s">
        <v>74</v>
      </c>
      <c r="Y345" s="12" t="s">
        <v>137</v>
      </c>
      <c r="Z345" s="12" t="s">
        <v>137</v>
      </c>
      <c r="AA345" s="12" t="s">
        <v>221</v>
      </c>
      <c r="AB345" s="12" t="s">
        <v>237</v>
      </c>
      <c r="AC345" s="12" t="s">
        <v>74</v>
      </c>
      <c r="AD345" s="12" t="s">
        <v>1336</v>
      </c>
      <c r="AE345" s="12"/>
      <c r="AF345" s="12" t="s">
        <v>276</v>
      </c>
      <c r="AG345" s="12" t="s">
        <v>804</v>
      </c>
      <c r="AH345" s="12" t="s">
        <v>310</v>
      </c>
      <c r="AI345" s="12" t="s">
        <v>74</v>
      </c>
      <c r="AJ345" s="12" t="s">
        <v>74</v>
      </c>
      <c r="AK345" s="12" t="s">
        <v>74</v>
      </c>
      <c r="AL345" s="12"/>
      <c r="AM345" s="12"/>
      <c r="AN345" s="73"/>
      <c r="AO345" s="12"/>
      <c r="AP345" s="12"/>
      <c r="AQ345" s="44"/>
      <c r="AR345" s="12"/>
      <c r="AS345" s="12"/>
      <c r="AT345" s="12"/>
      <c r="AU345" s="12"/>
      <c r="AV345" s="1"/>
    </row>
    <row r="346" spans="1:48" ht="15.75" customHeight="1">
      <c r="A346" s="71">
        <v>2025661</v>
      </c>
      <c r="B346" s="12"/>
      <c r="C346" s="12">
        <v>39</v>
      </c>
      <c r="D346" s="12" t="s">
        <v>134</v>
      </c>
      <c r="E346" s="12" t="s">
        <v>224</v>
      </c>
      <c r="F346" s="12" t="s">
        <v>88</v>
      </c>
      <c r="G346" s="73" t="s">
        <v>4</v>
      </c>
      <c r="H346" s="12" t="s">
        <v>1338</v>
      </c>
      <c r="I346" s="12" t="s">
        <v>373</v>
      </c>
      <c r="J346" s="72"/>
      <c r="K346" s="12" t="s">
        <v>52</v>
      </c>
      <c r="L346" s="12" t="s">
        <v>137</v>
      </c>
      <c r="M346" s="12" t="s">
        <v>74</v>
      </c>
      <c r="N346" s="12" t="s">
        <v>74</v>
      </c>
      <c r="O346" s="12" t="s">
        <v>74</v>
      </c>
      <c r="P346" s="12" t="s">
        <v>137</v>
      </c>
      <c r="Q346" s="74">
        <v>3</v>
      </c>
      <c r="R346" s="12" t="s">
        <v>137</v>
      </c>
      <c r="S346" s="12" t="s">
        <v>220</v>
      </c>
      <c r="T346" s="12" t="s">
        <v>137</v>
      </c>
      <c r="U346" s="12" t="s">
        <v>220</v>
      </c>
      <c r="V346" s="12" t="s">
        <v>137</v>
      </c>
      <c r="W346" s="12" t="s">
        <v>220</v>
      </c>
      <c r="X346" s="12" t="s">
        <v>74</v>
      </c>
      <c r="Y346" s="12" t="s">
        <v>137</v>
      </c>
      <c r="Z346" s="12" t="s">
        <v>137</v>
      </c>
      <c r="AA346" s="12" t="s">
        <v>221</v>
      </c>
      <c r="AB346" s="12" t="s">
        <v>237</v>
      </c>
      <c r="AC346" s="12" t="s">
        <v>137</v>
      </c>
      <c r="AD346" s="12"/>
      <c r="AE346" s="12"/>
      <c r="AF346" s="12" t="s">
        <v>1339</v>
      </c>
      <c r="AG346" s="12" t="s">
        <v>336</v>
      </c>
      <c r="AH346" s="12"/>
      <c r="AI346" s="12" t="s">
        <v>74</v>
      </c>
      <c r="AJ346" s="12" t="s">
        <v>74</v>
      </c>
      <c r="AK346" s="12" t="s">
        <v>74</v>
      </c>
      <c r="AL346" s="12"/>
      <c r="AM346" s="12"/>
      <c r="AN346" s="73"/>
      <c r="AO346" s="12"/>
      <c r="AP346" s="12"/>
      <c r="AQ346" s="44"/>
      <c r="AR346" s="12"/>
      <c r="AS346" s="12"/>
      <c r="AT346" s="12"/>
      <c r="AU346" s="12"/>
      <c r="AV346" s="1"/>
    </row>
    <row r="347" spans="1:48" ht="15.75" customHeight="1">
      <c r="A347" s="71">
        <v>2025436</v>
      </c>
      <c r="B347" s="12"/>
      <c r="C347" s="83">
        <v>35</v>
      </c>
      <c r="D347" s="12" t="s">
        <v>134</v>
      </c>
      <c r="E347" s="76" t="s">
        <v>217</v>
      </c>
      <c r="F347" s="74" t="s">
        <v>81</v>
      </c>
      <c r="G347" s="72" t="s">
        <v>4</v>
      </c>
      <c r="H347" s="12" t="s">
        <v>235</v>
      </c>
      <c r="I347" s="12" t="s">
        <v>236</v>
      </c>
      <c r="J347" s="72"/>
      <c r="K347" s="12" t="s">
        <v>60</v>
      </c>
      <c r="L347" s="12"/>
      <c r="M347" s="12"/>
      <c r="N347" s="12"/>
      <c r="O347" s="12"/>
      <c r="P347" s="12"/>
      <c r="Q347" s="74"/>
      <c r="R347" s="72"/>
      <c r="S347" s="12"/>
      <c r="T347" s="12"/>
      <c r="U347" s="12"/>
      <c r="V347" s="7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72" t="s">
        <v>137</v>
      </c>
      <c r="AJ347" s="12"/>
      <c r="AK347" s="12" t="s">
        <v>74</v>
      </c>
      <c r="AL347" s="12"/>
      <c r="AM347" s="12" t="s">
        <v>136</v>
      </c>
      <c r="AN347" s="73"/>
      <c r="AO347" s="12"/>
      <c r="AP347" s="12"/>
      <c r="AQ347" s="12"/>
      <c r="AR347" s="12"/>
      <c r="AS347" s="12"/>
      <c r="AT347" s="12"/>
      <c r="AU347" s="12"/>
      <c r="AV347" s="1"/>
    </row>
    <row r="348" spans="1:48" ht="15.75" customHeight="1">
      <c r="A348" s="71">
        <v>2025771</v>
      </c>
      <c r="B348" s="1"/>
      <c r="C348" s="12">
        <v>39</v>
      </c>
      <c r="D348" s="12" t="s">
        <v>134</v>
      </c>
      <c r="E348" s="12" t="s">
        <v>224</v>
      </c>
      <c r="F348" s="74" t="s">
        <v>101</v>
      </c>
      <c r="G348" s="73" t="s">
        <v>4</v>
      </c>
      <c r="H348" s="12" t="s">
        <v>264</v>
      </c>
      <c r="I348" s="12" t="s">
        <v>333</v>
      </c>
      <c r="J348" s="12" t="s">
        <v>74</v>
      </c>
      <c r="K348" s="12" t="s">
        <v>54</v>
      </c>
      <c r="L348" s="12" t="s">
        <v>137</v>
      </c>
      <c r="M348" s="12" t="s">
        <v>74</v>
      </c>
      <c r="N348" s="12" t="s">
        <v>74</v>
      </c>
      <c r="O348" s="12" t="s">
        <v>74</v>
      </c>
      <c r="P348" s="12" t="s">
        <v>137</v>
      </c>
      <c r="Q348" s="74">
        <v>8</v>
      </c>
      <c r="R348" s="12" t="s">
        <v>74</v>
      </c>
      <c r="S348" s="12" t="s">
        <v>1342</v>
      </c>
      <c r="T348" s="12" t="s">
        <v>137</v>
      </c>
      <c r="U348" s="12" t="s">
        <v>220</v>
      </c>
      <c r="V348" s="12" t="s">
        <v>137</v>
      </c>
      <c r="W348" s="12" t="s">
        <v>220</v>
      </c>
      <c r="X348" s="12" t="s">
        <v>74</v>
      </c>
      <c r="Y348" s="12" t="s">
        <v>137</v>
      </c>
      <c r="Z348" s="12" t="s">
        <v>137</v>
      </c>
      <c r="AA348" s="12" t="s">
        <v>221</v>
      </c>
      <c r="AB348" s="12" t="s">
        <v>237</v>
      </c>
      <c r="AC348" s="12" t="s">
        <v>74</v>
      </c>
      <c r="AD348" s="12" t="s">
        <v>25</v>
      </c>
      <c r="AE348" s="12"/>
      <c r="AF348" s="12" t="s">
        <v>1343</v>
      </c>
      <c r="AG348" s="12" t="s">
        <v>703</v>
      </c>
      <c r="AH348" s="12" t="s">
        <v>340</v>
      </c>
      <c r="AI348" s="12" t="s">
        <v>74</v>
      </c>
      <c r="AJ348" s="12" t="s">
        <v>74</v>
      </c>
      <c r="AK348" s="12" t="s">
        <v>74</v>
      </c>
      <c r="AL348" s="12"/>
      <c r="AM348" s="12"/>
      <c r="AN348" s="73"/>
      <c r="AO348" s="12"/>
      <c r="AP348" s="12"/>
      <c r="AQ348" s="44"/>
      <c r="AR348" s="12"/>
      <c r="AS348" s="12"/>
      <c r="AT348" s="12"/>
      <c r="AU348" s="12"/>
      <c r="AV348" s="1"/>
    </row>
    <row r="349" spans="1:48" ht="15.75" customHeight="1">
      <c r="A349" s="71">
        <v>2025732</v>
      </c>
      <c r="B349" s="12"/>
      <c r="C349" s="12">
        <v>36</v>
      </c>
      <c r="D349" s="12" t="s">
        <v>134</v>
      </c>
      <c r="E349" s="12" t="s">
        <v>224</v>
      </c>
      <c r="F349" s="12" t="s">
        <v>111</v>
      </c>
      <c r="G349" s="73" t="s">
        <v>4</v>
      </c>
      <c r="H349" s="12"/>
      <c r="I349" s="12" t="s">
        <v>416</v>
      </c>
      <c r="J349" s="72"/>
      <c r="K349" s="12" t="s">
        <v>52</v>
      </c>
      <c r="L349" s="12" t="s">
        <v>137</v>
      </c>
      <c r="M349" s="12" t="s">
        <v>74</v>
      </c>
      <c r="N349" s="12" t="s">
        <v>137</v>
      </c>
      <c r="O349" s="12" t="s">
        <v>74</v>
      </c>
      <c r="P349" s="12" t="s">
        <v>137</v>
      </c>
      <c r="Q349" s="74">
        <v>4</v>
      </c>
      <c r="R349" s="12" t="s">
        <v>74</v>
      </c>
      <c r="S349" s="12" t="s">
        <v>400</v>
      </c>
      <c r="T349" s="12" t="s">
        <v>137</v>
      </c>
      <c r="U349" s="12" t="s">
        <v>220</v>
      </c>
      <c r="V349" s="12" t="s">
        <v>137</v>
      </c>
      <c r="W349" s="12" t="s">
        <v>220</v>
      </c>
      <c r="X349" s="12" t="s">
        <v>74</v>
      </c>
      <c r="Y349" s="12" t="s">
        <v>137</v>
      </c>
      <c r="Z349" s="12" t="s">
        <v>137</v>
      </c>
      <c r="AA349" s="12" t="s">
        <v>251</v>
      </c>
      <c r="AB349" s="12" t="s">
        <v>237</v>
      </c>
      <c r="AC349" s="12" t="s">
        <v>74</v>
      </c>
      <c r="AD349" s="12" t="s">
        <v>1345</v>
      </c>
      <c r="AE349" s="12"/>
      <c r="AF349" s="12" t="s">
        <v>252</v>
      </c>
      <c r="AG349" s="12"/>
      <c r="AH349" s="12"/>
      <c r="AI349" s="12" t="s">
        <v>74</v>
      </c>
      <c r="AJ349" s="12" t="s">
        <v>74</v>
      </c>
      <c r="AK349" s="12" t="s">
        <v>74</v>
      </c>
      <c r="AL349" s="12"/>
      <c r="AM349" s="12"/>
      <c r="AN349" s="73"/>
      <c r="AO349" s="12"/>
      <c r="AP349" s="12"/>
      <c r="AQ349" s="44"/>
      <c r="AR349" s="12"/>
      <c r="AS349" s="12"/>
      <c r="AT349" s="12"/>
      <c r="AU349" s="12"/>
      <c r="AV349" s="1"/>
    </row>
    <row r="350" spans="1:48" ht="15.75" customHeight="1">
      <c r="A350" s="71">
        <v>2025353</v>
      </c>
      <c r="B350" s="12"/>
      <c r="C350" s="12">
        <v>37</v>
      </c>
      <c r="D350" s="12" t="s">
        <v>134</v>
      </c>
      <c r="E350" s="12" t="s">
        <v>224</v>
      </c>
      <c r="F350" s="12" t="s">
        <v>116</v>
      </c>
      <c r="G350" s="72" t="s">
        <v>4</v>
      </c>
      <c r="H350" s="12" t="s">
        <v>235</v>
      </c>
      <c r="I350" s="12" t="s">
        <v>328</v>
      </c>
      <c r="J350" s="12" t="s">
        <v>74</v>
      </c>
      <c r="K350" s="12" t="s">
        <v>58</v>
      </c>
      <c r="L350" s="12" t="s">
        <v>137</v>
      </c>
      <c r="M350" s="12" t="s">
        <v>74</v>
      </c>
      <c r="N350" s="12" t="s">
        <v>74</v>
      </c>
      <c r="O350" s="12" t="s">
        <v>74</v>
      </c>
      <c r="P350" s="12" t="s">
        <v>137</v>
      </c>
      <c r="Q350" s="74">
        <v>4</v>
      </c>
      <c r="R350" s="12" t="s">
        <v>74</v>
      </c>
      <c r="S350" s="12" t="s">
        <v>1347</v>
      </c>
      <c r="T350" s="12" t="s">
        <v>137</v>
      </c>
      <c r="U350" s="12" t="s">
        <v>220</v>
      </c>
      <c r="V350" s="12" t="s">
        <v>137</v>
      </c>
      <c r="W350" s="12" t="s">
        <v>220</v>
      </c>
      <c r="X350" s="12" t="s">
        <v>74</v>
      </c>
      <c r="Y350" s="12" t="s">
        <v>137</v>
      </c>
      <c r="Z350" s="12" t="s">
        <v>137</v>
      </c>
      <c r="AA350" s="12" t="s">
        <v>221</v>
      </c>
      <c r="AB350" s="12" t="s">
        <v>237</v>
      </c>
      <c r="AC350" s="12" t="s">
        <v>74</v>
      </c>
      <c r="AD350" s="12" t="s">
        <v>1348</v>
      </c>
      <c r="AE350" s="12"/>
      <c r="AF350" s="12" t="s">
        <v>252</v>
      </c>
      <c r="AG350" s="12" t="s">
        <v>245</v>
      </c>
      <c r="AH350" s="12" t="s">
        <v>429</v>
      </c>
      <c r="AI350" s="12" t="s">
        <v>74</v>
      </c>
      <c r="AJ350" s="12" t="s">
        <v>74</v>
      </c>
      <c r="AK350" s="12" t="s">
        <v>74</v>
      </c>
      <c r="AL350" s="12"/>
      <c r="AM350" s="73" t="s">
        <v>136</v>
      </c>
      <c r="AN350" s="73"/>
      <c r="AO350" s="12"/>
      <c r="AP350" s="12"/>
      <c r="AQ350" s="12"/>
      <c r="AR350" s="12"/>
      <c r="AS350" s="12"/>
      <c r="AT350" s="12"/>
      <c r="AU350" s="12"/>
      <c r="AV350" s="1"/>
    </row>
    <row r="351" spans="1:48" ht="15.75" customHeight="1">
      <c r="A351" s="71">
        <v>2025350</v>
      </c>
      <c r="B351" s="12"/>
      <c r="C351" s="12">
        <v>36</v>
      </c>
      <c r="D351" s="12" t="s">
        <v>134</v>
      </c>
      <c r="E351" s="12" t="s">
        <v>217</v>
      </c>
      <c r="F351" s="12" t="s">
        <v>116</v>
      </c>
      <c r="G351" s="72" t="s">
        <v>4</v>
      </c>
      <c r="H351" s="12" t="s">
        <v>321</v>
      </c>
      <c r="I351" s="12" t="s">
        <v>328</v>
      </c>
      <c r="J351" s="12" t="s">
        <v>74</v>
      </c>
      <c r="K351" s="12" t="s">
        <v>58</v>
      </c>
      <c r="L351" s="12" t="s">
        <v>137</v>
      </c>
      <c r="M351" s="12" t="s">
        <v>74</v>
      </c>
      <c r="N351" s="12" t="s">
        <v>74</v>
      </c>
      <c r="O351" s="12" t="s">
        <v>74</v>
      </c>
      <c r="P351" s="12" t="s">
        <v>137</v>
      </c>
      <c r="Q351" s="74">
        <v>6</v>
      </c>
      <c r="R351" s="12" t="s">
        <v>74</v>
      </c>
      <c r="S351" s="12"/>
      <c r="T351" s="12" t="s">
        <v>137</v>
      </c>
      <c r="U351" s="12" t="s">
        <v>220</v>
      </c>
      <c r="V351" s="12" t="s">
        <v>137</v>
      </c>
      <c r="W351" s="12" t="s">
        <v>220</v>
      </c>
      <c r="X351" s="12" t="s">
        <v>74</v>
      </c>
      <c r="Y351" s="12" t="s">
        <v>74</v>
      </c>
      <c r="Z351" s="12" t="s">
        <v>137</v>
      </c>
      <c r="AA351" s="12" t="s">
        <v>221</v>
      </c>
      <c r="AB351" s="12" t="s">
        <v>237</v>
      </c>
      <c r="AC351" s="12" t="s">
        <v>74</v>
      </c>
      <c r="AD351" s="12" t="s">
        <v>1350</v>
      </c>
      <c r="AE351" s="12"/>
      <c r="AF351" s="12" t="s">
        <v>1351</v>
      </c>
      <c r="AG351" s="12" t="s">
        <v>1352</v>
      </c>
      <c r="AH351" s="12" t="s">
        <v>429</v>
      </c>
      <c r="AI351" s="12" t="s">
        <v>74</v>
      </c>
      <c r="AJ351" s="12" t="s">
        <v>74</v>
      </c>
      <c r="AK351" s="12" t="s">
        <v>74</v>
      </c>
      <c r="AL351" s="12"/>
      <c r="AM351" s="73" t="s">
        <v>136</v>
      </c>
      <c r="AN351" s="73"/>
      <c r="AO351" s="12"/>
      <c r="AP351" s="12"/>
      <c r="AQ351" s="12"/>
      <c r="AR351" s="12"/>
      <c r="AS351" s="12"/>
      <c r="AT351" s="12"/>
      <c r="AU351" s="12"/>
      <c r="AV351" s="1"/>
    </row>
    <row r="352" spans="1:48" ht="15.75" customHeight="1">
      <c r="A352" s="71">
        <v>2025404</v>
      </c>
      <c r="B352" s="12"/>
      <c r="C352" s="12">
        <v>44</v>
      </c>
      <c r="D352" s="12" t="s">
        <v>134</v>
      </c>
      <c r="E352" s="12" t="s">
        <v>224</v>
      </c>
      <c r="F352" s="12" t="s">
        <v>115</v>
      </c>
      <c r="G352" s="72" t="s">
        <v>4</v>
      </c>
      <c r="H352" s="12" t="s">
        <v>235</v>
      </c>
      <c r="I352" s="12" t="s">
        <v>236</v>
      </c>
      <c r="J352" s="72"/>
      <c r="K352" s="12" t="s">
        <v>60</v>
      </c>
      <c r="L352" s="12"/>
      <c r="M352" s="12"/>
      <c r="N352" s="12"/>
      <c r="O352" s="12"/>
      <c r="P352" s="12"/>
      <c r="Q352" s="74"/>
      <c r="R352" s="72"/>
      <c r="S352" s="12"/>
      <c r="T352" s="12"/>
      <c r="U352" s="12"/>
      <c r="V352" s="7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72" t="s">
        <v>137</v>
      </c>
      <c r="AJ352" s="12" t="s">
        <v>74</v>
      </c>
      <c r="AK352" s="12" t="s">
        <v>74</v>
      </c>
      <c r="AL352" s="12"/>
      <c r="AM352" s="12" t="s">
        <v>136</v>
      </c>
      <c r="AN352" s="73"/>
      <c r="AO352" s="12"/>
      <c r="AP352" s="12"/>
      <c r="AQ352" s="12"/>
      <c r="AR352" s="12"/>
      <c r="AS352" s="12"/>
      <c r="AT352" s="12"/>
      <c r="AU352" s="12"/>
      <c r="AV352" s="1"/>
    </row>
    <row r="353" spans="1:48" ht="15.75" customHeight="1">
      <c r="A353" s="71">
        <v>2025728</v>
      </c>
      <c r="B353" s="12"/>
      <c r="C353" s="12">
        <v>41</v>
      </c>
      <c r="D353" s="12" t="s">
        <v>134</v>
      </c>
      <c r="E353" s="12" t="s">
        <v>224</v>
      </c>
      <c r="F353" s="12" t="s">
        <v>102</v>
      </c>
      <c r="G353" s="73" t="s">
        <v>4</v>
      </c>
      <c r="H353" s="12"/>
      <c r="I353" s="12" t="s">
        <v>314</v>
      </c>
      <c r="J353" s="72"/>
      <c r="K353" s="12" t="s">
        <v>56</v>
      </c>
      <c r="L353" s="12" t="s">
        <v>137</v>
      </c>
      <c r="M353" s="12" t="s">
        <v>74</v>
      </c>
      <c r="N353" s="12" t="s">
        <v>74</v>
      </c>
      <c r="O353" s="12" t="s">
        <v>137</v>
      </c>
      <c r="P353" s="12" t="s">
        <v>74</v>
      </c>
      <c r="Q353" s="74">
        <v>8</v>
      </c>
      <c r="R353" s="12" t="s">
        <v>137</v>
      </c>
      <c r="S353" s="12" t="s">
        <v>220</v>
      </c>
      <c r="T353" s="12" t="s">
        <v>137</v>
      </c>
      <c r="U353" s="12" t="s">
        <v>220</v>
      </c>
      <c r="V353" s="12" t="s">
        <v>74</v>
      </c>
      <c r="W353" s="12" t="s">
        <v>1355</v>
      </c>
      <c r="X353" s="12" t="s">
        <v>137</v>
      </c>
      <c r="Y353" s="12" t="s">
        <v>74</v>
      </c>
      <c r="Z353" s="12" t="s">
        <v>137</v>
      </c>
      <c r="AA353" s="12" t="s">
        <v>221</v>
      </c>
      <c r="AB353" s="12" t="s">
        <v>237</v>
      </c>
      <c r="AC353" s="12" t="s">
        <v>137</v>
      </c>
      <c r="AD353" s="12"/>
      <c r="AE353" s="12"/>
      <c r="AF353" s="12" t="s">
        <v>319</v>
      </c>
      <c r="AG353" s="12" t="s">
        <v>672</v>
      </c>
      <c r="AH353" s="12" t="s">
        <v>694</v>
      </c>
      <c r="AI353" s="12" t="s">
        <v>74</v>
      </c>
      <c r="AJ353" s="12" t="s">
        <v>74</v>
      </c>
      <c r="AK353" s="12" t="s">
        <v>74</v>
      </c>
      <c r="AL353" s="12"/>
      <c r="AM353" s="12"/>
      <c r="AN353" s="73"/>
      <c r="AO353" s="12"/>
      <c r="AP353" s="12"/>
      <c r="AQ353" s="44"/>
      <c r="AR353" s="12"/>
      <c r="AS353" s="12"/>
      <c r="AT353" s="12"/>
      <c r="AU353" s="12"/>
      <c r="AV353" s="91"/>
    </row>
    <row r="354" spans="1:48" ht="15.75" customHeight="1">
      <c r="A354" s="71">
        <v>2025649</v>
      </c>
      <c r="B354" s="12"/>
      <c r="C354" s="12">
        <v>42</v>
      </c>
      <c r="D354" s="12" t="s">
        <v>134</v>
      </c>
      <c r="E354" s="12" t="s">
        <v>224</v>
      </c>
      <c r="F354" s="74" t="s">
        <v>101</v>
      </c>
      <c r="G354" s="73" t="s">
        <v>4</v>
      </c>
      <c r="H354" s="12" t="s">
        <v>264</v>
      </c>
      <c r="I354" s="12" t="s">
        <v>333</v>
      </c>
      <c r="J354" s="12" t="s">
        <v>74</v>
      </c>
      <c r="K354" s="12" t="s">
        <v>54</v>
      </c>
      <c r="L354" s="12" t="s">
        <v>137</v>
      </c>
      <c r="M354" s="12" t="s">
        <v>74</v>
      </c>
      <c r="N354" s="12" t="s">
        <v>137</v>
      </c>
      <c r="O354" s="12" t="s">
        <v>74</v>
      </c>
      <c r="P354" s="12" t="s">
        <v>137</v>
      </c>
      <c r="Q354" s="74">
        <v>4</v>
      </c>
      <c r="R354" s="12" t="s">
        <v>137</v>
      </c>
      <c r="S354" s="12" t="s">
        <v>220</v>
      </c>
      <c r="T354" s="12" t="s">
        <v>137</v>
      </c>
      <c r="U354" s="12" t="s">
        <v>220</v>
      </c>
      <c r="V354" s="12" t="s">
        <v>137</v>
      </c>
      <c r="W354" s="12" t="s">
        <v>220</v>
      </c>
      <c r="X354" s="12" t="s">
        <v>137</v>
      </c>
      <c r="Y354" s="12" t="s">
        <v>137</v>
      </c>
      <c r="Z354" s="12" t="s">
        <v>137</v>
      </c>
      <c r="AA354" s="12" t="s">
        <v>251</v>
      </c>
      <c r="AB354" s="12" t="s">
        <v>237</v>
      </c>
      <c r="AC354" s="12" t="s">
        <v>74</v>
      </c>
      <c r="AD354" s="12" t="s">
        <v>23</v>
      </c>
      <c r="AE354" s="12"/>
      <c r="AF354" s="12" t="s">
        <v>269</v>
      </c>
      <c r="AG354" s="12" t="s">
        <v>703</v>
      </c>
      <c r="AH354" s="12" t="s">
        <v>340</v>
      </c>
      <c r="AI354" s="12" t="s">
        <v>74</v>
      </c>
      <c r="AJ354" s="12" t="s">
        <v>74</v>
      </c>
      <c r="AK354" s="12" t="s">
        <v>74</v>
      </c>
      <c r="AL354" s="12"/>
      <c r="AM354" s="12"/>
      <c r="AN354" s="73"/>
      <c r="AO354" s="12"/>
      <c r="AP354" s="12"/>
      <c r="AQ354" s="44"/>
      <c r="AR354" s="12"/>
      <c r="AS354" s="12"/>
      <c r="AT354" s="12"/>
      <c r="AU354" s="12"/>
      <c r="AV354" s="1"/>
    </row>
    <row r="355" spans="1:48" ht="15.75" customHeight="1">
      <c r="A355" s="71">
        <v>2025682</v>
      </c>
      <c r="B355" s="12"/>
      <c r="C355" s="12">
        <v>32</v>
      </c>
      <c r="D355" s="12" t="s">
        <v>134</v>
      </c>
      <c r="E355" s="12" t="s">
        <v>224</v>
      </c>
      <c r="F355" s="12" t="s">
        <v>88</v>
      </c>
      <c r="G355" s="73" t="s">
        <v>4</v>
      </c>
      <c r="H355" s="12" t="s">
        <v>746</v>
      </c>
      <c r="I355" s="12" t="s">
        <v>373</v>
      </c>
      <c r="J355" s="72"/>
      <c r="K355" s="12" t="s">
        <v>52</v>
      </c>
      <c r="L355" s="12" t="s">
        <v>137</v>
      </c>
      <c r="M355" s="12" t="s">
        <v>74</v>
      </c>
      <c r="N355" s="12" t="s">
        <v>137</v>
      </c>
      <c r="O355" s="12" t="s">
        <v>74</v>
      </c>
      <c r="P355" s="12" t="s">
        <v>137</v>
      </c>
      <c r="Q355" s="74">
        <v>3</v>
      </c>
      <c r="R355" s="12" t="s">
        <v>74</v>
      </c>
      <c r="S355" s="12"/>
      <c r="T355" s="12" t="s">
        <v>137</v>
      </c>
      <c r="U355" s="12" t="s">
        <v>220</v>
      </c>
      <c r="V355" s="12" t="s">
        <v>137</v>
      </c>
      <c r="W355" s="12" t="s">
        <v>220</v>
      </c>
      <c r="X355" s="12" t="s">
        <v>74</v>
      </c>
      <c r="Y355" s="12" t="s">
        <v>137</v>
      </c>
      <c r="Z355" s="12" t="s">
        <v>137</v>
      </c>
      <c r="AA355" s="12" t="s">
        <v>221</v>
      </c>
      <c r="AB355" s="12" t="s">
        <v>237</v>
      </c>
      <c r="AC355" s="12" t="s">
        <v>74</v>
      </c>
      <c r="AD355" s="12" t="s">
        <v>243</v>
      </c>
      <c r="AE355" s="12"/>
      <c r="AF355" s="12" t="s">
        <v>352</v>
      </c>
      <c r="AG355" s="12" t="s">
        <v>1358</v>
      </c>
      <c r="AH355" s="12" t="s">
        <v>1230</v>
      </c>
      <c r="AI355" s="12" t="s">
        <v>74</v>
      </c>
      <c r="AJ355" s="12" t="s">
        <v>74</v>
      </c>
      <c r="AK355" s="12" t="s">
        <v>74</v>
      </c>
      <c r="AL355" s="12"/>
      <c r="AM355" s="12"/>
      <c r="AN355" s="73"/>
      <c r="AO355" s="12"/>
      <c r="AP355" s="12"/>
      <c r="AQ355" s="44"/>
      <c r="AR355" s="12"/>
      <c r="AS355" s="12"/>
      <c r="AT355" s="12"/>
      <c r="AU355" s="12"/>
      <c r="AV355" s="1"/>
    </row>
    <row r="356" spans="1:48" ht="15.75" customHeight="1">
      <c r="A356" s="71">
        <v>2025834</v>
      </c>
      <c r="B356" s="12"/>
      <c r="C356" s="12">
        <v>33</v>
      </c>
      <c r="D356" s="12" t="s">
        <v>134</v>
      </c>
      <c r="E356" s="12" t="s">
        <v>224</v>
      </c>
      <c r="F356" s="12" t="s">
        <v>120</v>
      </c>
      <c r="G356" s="73" t="s">
        <v>4</v>
      </c>
      <c r="H356" s="12" t="s">
        <v>427</v>
      </c>
      <c r="I356" s="12" t="s">
        <v>1360</v>
      </c>
      <c r="J356" s="72"/>
      <c r="K356" s="12" t="s">
        <v>54</v>
      </c>
      <c r="L356" s="12" t="s">
        <v>137</v>
      </c>
      <c r="M356" s="12" t="s">
        <v>74</v>
      </c>
      <c r="N356" s="12" t="s">
        <v>137</v>
      </c>
      <c r="O356" s="12" t="s">
        <v>74</v>
      </c>
      <c r="P356" s="12" t="s">
        <v>137</v>
      </c>
      <c r="Q356" s="74">
        <v>5</v>
      </c>
      <c r="R356" s="12" t="s">
        <v>137</v>
      </c>
      <c r="S356" s="12" t="s">
        <v>220</v>
      </c>
      <c r="T356" s="12" t="s">
        <v>137</v>
      </c>
      <c r="U356" s="12" t="s">
        <v>220</v>
      </c>
      <c r="V356" s="12" t="s">
        <v>74</v>
      </c>
      <c r="W356" s="12" t="s">
        <v>1361</v>
      </c>
      <c r="X356" s="12" t="s">
        <v>137</v>
      </c>
      <c r="Y356" s="12" t="s">
        <v>137</v>
      </c>
      <c r="Z356" s="12" t="s">
        <v>137</v>
      </c>
      <c r="AA356" s="12" t="s">
        <v>251</v>
      </c>
      <c r="AB356" s="12" t="s">
        <v>237</v>
      </c>
      <c r="AC356" s="12" t="s">
        <v>137</v>
      </c>
      <c r="AD356" s="12"/>
      <c r="AE356" s="12"/>
      <c r="AF356" s="12" t="s">
        <v>301</v>
      </c>
      <c r="AG356" s="12" t="s">
        <v>804</v>
      </c>
      <c r="AH356" s="12" t="s">
        <v>1362</v>
      </c>
      <c r="AI356" s="12" t="s">
        <v>74</v>
      </c>
      <c r="AJ356" s="12" t="s">
        <v>74</v>
      </c>
      <c r="AK356" s="12" t="s">
        <v>74</v>
      </c>
      <c r="AL356" s="12"/>
      <c r="AM356" s="12"/>
      <c r="AN356" s="73"/>
      <c r="AO356" s="12"/>
      <c r="AP356" s="12"/>
      <c r="AQ356" s="44"/>
      <c r="AR356" s="12"/>
      <c r="AS356" s="12"/>
      <c r="AT356" s="12"/>
      <c r="AU356" s="12"/>
      <c r="AV356" s="1"/>
    </row>
    <row r="357" spans="1:48" ht="15.75" customHeight="1">
      <c r="A357" s="71">
        <v>2025513</v>
      </c>
      <c r="B357" s="12"/>
      <c r="C357" s="12">
        <v>37</v>
      </c>
      <c r="D357" s="12" t="s">
        <v>134</v>
      </c>
      <c r="E357" s="76" t="s">
        <v>224</v>
      </c>
      <c r="F357" s="12" t="s">
        <v>110</v>
      </c>
      <c r="G357" s="72" t="s">
        <v>4</v>
      </c>
      <c r="H357" s="12" t="s">
        <v>225</v>
      </c>
      <c r="I357" s="12" t="s">
        <v>236</v>
      </c>
      <c r="J357" s="72"/>
      <c r="K357" s="12" t="s">
        <v>62</v>
      </c>
      <c r="L357" s="12" t="s">
        <v>74</v>
      </c>
      <c r="M357" s="12" t="s">
        <v>74</v>
      </c>
      <c r="N357" s="12" t="s">
        <v>137</v>
      </c>
      <c r="O357" s="12" t="s">
        <v>74</v>
      </c>
      <c r="P357" s="12" t="s">
        <v>137</v>
      </c>
      <c r="Q357" s="74">
        <v>7</v>
      </c>
      <c r="R357" s="12" t="s">
        <v>74</v>
      </c>
      <c r="S357" s="12" t="s">
        <v>1364</v>
      </c>
      <c r="T357" s="12" t="s">
        <v>137</v>
      </c>
      <c r="U357" s="12" t="s">
        <v>220</v>
      </c>
      <c r="V357" s="12" t="s">
        <v>137</v>
      </c>
      <c r="W357" s="12" t="s">
        <v>220</v>
      </c>
      <c r="X357" s="12" t="s">
        <v>74</v>
      </c>
      <c r="Y357" s="12" t="s">
        <v>137</v>
      </c>
      <c r="Z357" s="12" t="s">
        <v>137</v>
      </c>
      <c r="AA357" s="12" t="s">
        <v>221</v>
      </c>
      <c r="AB357" s="12" t="s">
        <v>237</v>
      </c>
      <c r="AC357" s="12" t="s">
        <v>74</v>
      </c>
      <c r="AD357" s="12" t="s">
        <v>1365</v>
      </c>
      <c r="AE357" s="12"/>
      <c r="AF357" s="12" t="s">
        <v>551</v>
      </c>
      <c r="AG357" s="12" t="s">
        <v>1366</v>
      </c>
      <c r="AH357" s="12" t="s">
        <v>352</v>
      </c>
      <c r="AI357" s="12" t="s">
        <v>74</v>
      </c>
      <c r="AJ357" s="12" t="s">
        <v>74</v>
      </c>
      <c r="AK357" s="12" t="s">
        <v>74</v>
      </c>
      <c r="AL357" s="12"/>
      <c r="AM357" s="12" t="s">
        <v>136</v>
      </c>
      <c r="AN357" s="73"/>
      <c r="AO357" s="12"/>
      <c r="AP357" s="12"/>
      <c r="AQ357" s="12"/>
      <c r="AR357" s="12"/>
      <c r="AS357" s="12"/>
      <c r="AT357" s="12"/>
      <c r="AU357" s="12"/>
      <c r="AV357" s="1"/>
    </row>
    <row r="358" spans="1:48" ht="15.75" customHeight="1">
      <c r="A358" s="71">
        <v>2025857</v>
      </c>
      <c r="B358" s="12"/>
      <c r="C358" s="12">
        <v>38</v>
      </c>
      <c r="D358" s="12" t="s">
        <v>134</v>
      </c>
      <c r="E358" s="12" t="s">
        <v>217</v>
      </c>
      <c r="F358" s="72" t="s">
        <v>80</v>
      </c>
      <c r="G358" s="73" t="s">
        <v>4</v>
      </c>
      <c r="H358" s="12"/>
      <c r="I358" s="12" t="s">
        <v>314</v>
      </c>
      <c r="J358" s="12" t="s">
        <v>74</v>
      </c>
      <c r="K358" s="12" t="s">
        <v>54</v>
      </c>
      <c r="L358" s="12" t="s">
        <v>137</v>
      </c>
      <c r="M358" s="12" t="s">
        <v>74</v>
      </c>
      <c r="N358" s="12" t="s">
        <v>74</v>
      </c>
      <c r="O358" s="12" t="s">
        <v>74</v>
      </c>
      <c r="P358" s="12" t="s">
        <v>137</v>
      </c>
      <c r="Q358" s="74">
        <v>11</v>
      </c>
      <c r="R358" s="12" t="s">
        <v>74</v>
      </c>
      <c r="S358" s="12" t="s">
        <v>649</v>
      </c>
      <c r="T358" s="12" t="s">
        <v>137</v>
      </c>
      <c r="U358" s="12" t="s">
        <v>220</v>
      </c>
      <c r="V358" s="12" t="s">
        <v>137</v>
      </c>
      <c r="W358" s="12" t="s">
        <v>220</v>
      </c>
      <c r="X358" s="12" t="s">
        <v>74</v>
      </c>
      <c r="Y358" s="12" t="s">
        <v>137</v>
      </c>
      <c r="Z358" s="12" t="s">
        <v>137</v>
      </c>
      <c r="AA358" s="12" t="s">
        <v>221</v>
      </c>
      <c r="AB358" s="12" t="s">
        <v>237</v>
      </c>
      <c r="AC358" s="12" t="s">
        <v>74</v>
      </c>
      <c r="AD358" s="12" t="s">
        <v>707</v>
      </c>
      <c r="AE358" s="12"/>
      <c r="AF358" s="12" t="s">
        <v>1368</v>
      </c>
      <c r="AG358" s="12" t="s">
        <v>1369</v>
      </c>
      <c r="AH358" s="12"/>
      <c r="AI358" s="12" t="s">
        <v>74</v>
      </c>
      <c r="AJ358" s="12" t="s">
        <v>74</v>
      </c>
      <c r="AK358" s="12" t="s">
        <v>74</v>
      </c>
      <c r="AL358" s="12"/>
      <c r="AM358" s="12" t="s">
        <v>136</v>
      </c>
      <c r="AN358" s="73"/>
      <c r="AO358" s="12"/>
      <c r="AP358" s="12"/>
      <c r="AQ358" s="44"/>
      <c r="AR358" s="12"/>
      <c r="AS358" s="12"/>
      <c r="AT358" s="12"/>
      <c r="AU358" s="12"/>
      <c r="AV358" s="1"/>
    </row>
    <row r="359" spans="1:48" ht="15.75" customHeight="1">
      <c r="A359" s="71">
        <v>2025388</v>
      </c>
      <c r="B359" s="12"/>
      <c r="C359" s="12">
        <v>43</v>
      </c>
      <c r="D359" s="12" t="s">
        <v>134</v>
      </c>
      <c r="E359" s="12" t="s">
        <v>224</v>
      </c>
      <c r="F359" s="12" t="s">
        <v>92</v>
      </c>
      <c r="G359" s="72" t="s">
        <v>4</v>
      </c>
      <c r="H359" s="12" t="s">
        <v>738</v>
      </c>
      <c r="I359" s="12" t="s">
        <v>619</v>
      </c>
      <c r="J359" s="12" t="s">
        <v>137</v>
      </c>
      <c r="K359" s="12" t="s">
        <v>60</v>
      </c>
      <c r="L359" s="12" t="s">
        <v>137</v>
      </c>
      <c r="M359" s="12" t="s">
        <v>74</v>
      </c>
      <c r="N359" s="12" t="s">
        <v>74</v>
      </c>
      <c r="O359" s="12" t="s">
        <v>137</v>
      </c>
      <c r="P359" s="12" t="s">
        <v>137</v>
      </c>
      <c r="Q359" s="74">
        <v>3</v>
      </c>
      <c r="R359" s="12" t="s">
        <v>137</v>
      </c>
      <c r="S359" s="12" t="s">
        <v>220</v>
      </c>
      <c r="T359" s="12" t="s">
        <v>137</v>
      </c>
      <c r="U359" s="12" t="s">
        <v>220</v>
      </c>
      <c r="V359" s="12" t="s">
        <v>137</v>
      </c>
      <c r="W359" s="12" t="s">
        <v>220</v>
      </c>
      <c r="X359" s="12" t="s">
        <v>74</v>
      </c>
      <c r="Y359" s="12" t="s">
        <v>137</v>
      </c>
      <c r="Z359" s="12" t="s">
        <v>137</v>
      </c>
      <c r="AA359" s="12" t="s">
        <v>221</v>
      </c>
      <c r="AB359" s="12" t="s">
        <v>237</v>
      </c>
      <c r="AC359" s="12" t="s">
        <v>137</v>
      </c>
      <c r="AD359" s="12"/>
      <c r="AE359" s="12"/>
      <c r="AF359" s="12" t="s">
        <v>674</v>
      </c>
      <c r="AG359" s="12" t="s">
        <v>252</v>
      </c>
      <c r="AH359" s="12" t="s">
        <v>429</v>
      </c>
      <c r="AI359" s="12" t="s">
        <v>74</v>
      </c>
      <c r="AJ359" s="12" t="s">
        <v>74</v>
      </c>
      <c r="AK359" s="12" t="s">
        <v>74</v>
      </c>
      <c r="AL359" s="12"/>
      <c r="AM359" s="12" t="s">
        <v>74</v>
      </c>
      <c r="AN359" s="73"/>
      <c r="AO359" s="12"/>
      <c r="AP359" s="12"/>
      <c r="AQ359" s="12"/>
      <c r="AR359" s="12"/>
      <c r="AS359" s="12"/>
      <c r="AT359" s="12"/>
      <c r="AU359" s="12"/>
      <c r="AV359" s="1"/>
    </row>
    <row r="360" spans="1:48" ht="15.75" customHeight="1">
      <c r="A360" s="71">
        <v>2025681</v>
      </c>
      <c r="B360" s="12"/>
      <c r="C360" s="12">
        <v>36</v>
      </c>
      <c r="D360" s="12" t="s">
        <v>134</v>
      </c>
      <c r="E360" s="12" t="s">
        <v>217</v>
      </c>
      <c r="F360" s="12" t="s">
        <v>88</v>
      </c>
      <c r="G360" s="73" t="s">
        <v>4</v>
      </c>
      <c r="H360" s="12" t="s">
        <v>372</v>
      </c>
      <c r="I360" s="12" t="s">
        <v>373</v>
      </c>
      <c r="J360" s="72"/>
      <c r="K360" s="12" t="s">
        <v>52</v>
      </c>
      <c r="L360" s="12" t="s">
        <v>137</v>
      </c>
      <c r="M360" s="12" t="s">
        <v>74</v>
      </c>
      <c r="N360" s="12" t="s">
        <v>137</v>
      </c>
      <c r="O360" s="12" t="s">
        <v>74</v>
      </c>
      <c r="P360" s="12" t="s">
        <v>137</v>
      </c>
      <c r="Q360" s="74">
        <v>7</v>
      </c>
      <c r="R360" s="12" t="s">
        <v>137</v>
      </c>
      <c r="S360" s="12" t="s">
        <v>220</v>
      </c>
      <c r="T360" s="12" t="s">
        <v>137</v>
      </c>
      <c r="U360" s="12" t="s">
        <v>220</v>
      </c>
      <c r="V360" s="12" t="s">
        <v>137</v>
      </c>
      <c r="W360" s="12" t="s">
        <v>220</v>
      </c>
      <c r="X360" s="12" t="s">
        <v>74</v>
      </c>
      <c r="Y360" s="12" t="s">
        <v>137</v>
      </c>
      <c r="Z360" s="12" t="s">
        <v>137</v>
      </c>
      <c r="AA360" s="12" t="s">
        <v>221</v>
      </c>
      <c r="AB360" s="12" t="s">
        <v>237</v>
      </c>
      <c r="AC360" s="12" t="s">
        <v>74</v>
      </c>
      <c r="AD360" s="12" t="s">
        <v>1372</v>
      </c>
      <c r="AE360" s="12"/>
      <c r="AF360" s="12" t="s">
        <v>651</v>
      </c>
      <c r="AG360" s="12" t="s">
        <v>385</v>
      </c>
      <c r="AH360" s="12" t="s">
        <v>425</v>
      </c>
      <c r="AI360" s="12" t="s">
        <v>74</v>
      </c>
      <c r="AJ360" s="12" t="s">
        <v>74</v>
      </c>
      <c r="AK360" s="12" t="s">
        <v>74</v>
      </c>
      <c r="AL360" s="12"/>
      <c r="AM360" s="12"/>
      <c r="AN360" s="73"/>
      <c r="AO360" s="12"/>
      <c r="AP360" s="12"/>
      <c r="AQ360" s="44"/>
      <c r="AR360" s="12"/>
      <c r="AS360" s="12"/>
      <c r="AT360" s="12"/>
      <c r="AU360" s="12"/>
      <c r="AV360" s="1"/>
    </row>
    <row r="361" spans="1:48" ht="15.75" customHeight="1">
      <c r="A361" s="71">
        <v>2025543</v>
      </c>
      <c r="B361" s="12"/>
      <c r="C361" s="12">
        <v>38</v>
      </c>
      <c r="D361" s="12" t="s">
        <v>134</v>
      </c>
      <c r="E361" s="12" t="s">
        <v>224</v>
      </c>
      <c r="F361" s="12" t="s">
        <v>110</v>
      </c>
      <c r="G361" s="72" t="s">
        <v>4</v>
      </c>
      <c r="H361" s="12" t="s">
        <v>359</v>
      </c>
      <c r="I361" s="12" t="s">
        <v>236</v>
      </c>
      <c r="J361" s="72"/>
      <c r="K361" s="12" t="s">
        <v>62</v>
      </c>
      <c r="L361" s="12" t="s">
        <v>137</v>
      </c>
      <c r="M361" s="12" t="s">
        <v>74</v>
      </c>
      <c r="N361" s="12" t="s">
        <v>74</v>
      </c>
      <c r="O361" s="12" t="s">
        <v>137</v>
      </c>
      <c r="P361" s="12" t="s">
        <v>74</v>
      </c>
      <c r="Q361" s="74">
        <v>2</v>
      </c>
      <c r="R361" s="12" t="s">
        <v>137</v>
      </c>
      <c r="S361" s="12" t="s">
        <v>706</v>
      </c>
      <c r="T361" s="12" t="s">
        <v>74</v>
      </c>
      <c r="U361" s="12" t="s">
        <v>243</v>
      </c>
      <c r="V361" s="12" t="s">
        <v>137</v>
      </c>
      <c r="W361" s="12" t="s">
        <v>220</v>
      </c>
      <c r="X361" s="12" t="s">
        <v>137</v>
      </c>
      <c r="Y361" s="12" t="s">
        <v>74</v>
      </c>
      <c r="Z361" s="12" t="s">
        <v>74</v>
      </c>
      <c r="AA361" s="12" t="s">
        <v>244</v>
      </c>
      <c r="AB361" s="12" t="s">
        <v>237</v>
      </c>
      <c r="AC361" s="12" t="s">
        <v>74</v>
      </c>
      <c r="AD361" s="12" t="s">
        <v>1374</v>
      </c>
      <c r="AE361" s="12"/>
      <c r="AF361" s="12" t="s">
        <v>274</v>
      </c>
      <c r="AG361" s="12" t="s">
        <v>1375</v>
      </c>
      <c r="AH361" s="12" t="s">
        <v>672</v>
      </c>
      <c r="AI361" s="12" t="s">
        <v>74</v>
      </c>
      <c r="AJ361" s="12" t="s">
        <v>74</v>
      </c>
      <c r="AK361" s="12" t="s">
        <v>74</v>
      </c>
      <c r="AL361" s="12"/>
      <c r="AM361" s="12" t="s">
        <v>136</v>
      </c>
      <c r="AN361" s="73"/>
      <c r="AO361" s="12"/>
      <c r="AP361" s="12"/>
      <c r="AQ361" s="44"/>
      <c r="AR361" s="12"/>
      <c r="AS361" s="12"/>
      <c r="AT361" s="12"/>
      <c r="AU361" s="12"/>
      <c r="AV361" s="91"/>
    </row>
    <row r="362" spans="1:48" ht="15.75" customHeight="1">
      <c r="A362" s="71">
        <v>2025562</v>
      </c>
      <c r="B362" s="12"/>
      <c r="C362" s="12">
        <v>42</v>
      </c>
      <c r="D362" s="12" t="s">
        <v>134</v>
      </c>
      <c r="E362" s="12" t="s">
        <v>217</v>
      </c>
      <c r="F362" s="12" t="s">
        <v>103</v>
      </c>
      <c r="G362" s="72" t="s">
        <v>4</v>
      </c>
      <c r="H362" s="12" t="s">
        <v>738</v>
      </c>
      <c r="I362" s="12" t="s">
        <v>333</v>
      </c>
      <c r="J362" s="12" t="s">
        <v>74</v>
      </c>
      <c r="K362" s="12" t="s">
        <v>54</v>
      </c>
      <c r="L362" s="12" t="s">
        <v>137</v>
      </c>
      <c r="M362" s="12" t="s">
        <v>74</v>
      </c>
      <c r="N362" s="12" t="s">
        <v>74</v>
      </c>
      <c r="O362" s="12" t="s">
        <v>74</v>
      </c>
      <c r="P362" s="12" t="s">
        <v>137</v>
      </c>
      <c r="Q362" s="74">
        <v>4</v>
      </c>
      <c r="R362" s="12" t="s">
        <v>74</v>
      </c>
      <c r="S362" s="12" t="s">
        <v>649</v>
      </c>
      <c r="T362" s="12" t="s">
        <v>137</v>
      </c>
      <c r="U362" s="12" t="s">
        <v>220</v>
      </c>
      <c r="V362" s="12" t="s">
        <v>137</v>
      </c>
      <c r="W362" s="12" t="s">
        <v>220</v>
      </c>
      <c r="X362" s="12" t="s">
        <v>74</v>
      </c>
      <c r="Y362" s="12" t="s">
        <v>137</v>
      </c>
      <c r="Z362" s="12" t="s">
        <v>137</v>
      </c>
      <c r="AA362" s="12" t="s">
        <v>251</v>
      </c>
      <c r="AB362" s="12" t="s">
        <v>237</v>
      </c>
      <c r="AC362" s="12" t="s">
        <v>74</v>
      </c>
      <c r="AD362" s="12" t="s">
        <v>1377</v>
      </c>
      <c r="AE362" s="12"/>
      <c r="AF362" s="12" t="s">
        <v>1378</v>
      </c>
      <c r="AG362" s="12" t="s">
        <v>1379</v>
      </c>
      <c r="AH362" s="12" t="s">
        <v>1380</v>
      </c>
      <c r="AI362" s="12" t="s">
        <v>74</v>
      </c>
      <c r="AJ362" s="12" t="s">
        <v>74</v>
      </c>
      <c r="AK362" s="12" t="s">
        <v>74</v>
      </c>
      <c r="AL362" s="12"/>
      <c r="AM362" s="12"/>
      <c r="AN362" s="73"/>
      <c r="AO362" s="12"/>
      <c r="AP362" s="12"/>
      <c r="AQ362" s="44"/>
      <c r="AR362" s="12"/>
      <c r="AS362" s="12"/>
      <c r="AT362" s="12"/>
      <c r="AU362" s="12"/>
      <c r="AV362" s="91"/>
    </row>
    <row r="363" spans="1:48" ht="15.75" customHeight="1">
      <c r="A363" s="71">
        <v>2025679</v>
      </c>
      <c r="B363" s="12"/>
      <c r="C363" s="12">
        <v>35</v>
      </c>
      <c r="D363" s="12" t="s">
        <v>134</v>
      </c>
      <c r="E363" s="12" t="s">
        <v>224</v>
      </c>
      <c r="F363" s="12" t="s">
        <v>88</v>
      </c>
      <c r="G363" s="73" t="s">
        <v>4</v>
      </c>
      <c r="H363" s="12" t="s">
        <v>372</v>
      </c>
      <c r="I363" s="12" t="s">
        <v>373</v>
      </c>
      <c r="J363" s="72"/>
      <c r="K363" s="12" t="s">
        <v>52</v>
      </c>
      <c r="L363" s="12" t="s">
        <v>137</v>
      </c>
      <c r="M363" s="12" t="s">
        <v>74</v>
      </c>
      <c r="N363" s="12" t="s">
        <v>74</v>
      </c>
      <c r="O363" s="12" t="s">
        <v>74</v>
      </c>
      <c r="P363" s="12" t="s">
        <v>137</v>
      </c>
      <c r="Q363" s="74"/>
      <c r="R363" s="12" t="s">
        <v>74</v>
      </c>
      <c r="S363" s="12" t="s">
        <v>1382</v>
      </c>
      <c r="T363" s="12" t="s">
        <v>74</v>
      </c>
      <c r="U363" s="12" t="s">
        <v>243</v>
      </c>
      <c r="V363" s="12" t="s">
        <v>137</v>
      </c>
      <c r="W363" s="12" t="s">
        <v>220</v>
      </c>
      <c r="X363" s="12" t="s">
        <v>74</v>
      </c>
      <c r="Y363" s="12" t="s">
        <v>137</v>
      </c>
      <c r="Z363" s="12" t="s">
        <v>137</v>
      </c>
      <c r="AA363" s="12" t="s">
        <v>221</v>
      </c>
      <c r="AB363" s="12" t="s">
        <v>237</v>
      </c>
      <c r="AC363" s="12" t="s">
        <v>137</v>
      </c>
      <c r="AD363" s="12"/>
      <c r="AE363" s="12"/>
      <c r="AF363" s="12" t="s">
        <v>1383</v>
      </c>
      <c r="AG363" s="12" t="s">
        <v>1384</v>
      </c>
      <c r="AH363" s="12" t="s">
        <v>1385</v>
      </c>
      <c r="AI363" s="12" t="s">
        <v>74</v>
      </c>
      <c r="AJ363" s="12" t="s">
        <v>74</v>
      </c>
      <c r="AK363" s="12" t="s">
        <v>74</v>
      </c>
      <c r="AL363" s="12"/>
      <c r="AM363" s="12"/>
      <c r="AN363" s="73"/>
      <c r="AO363" s="12"/>
      <c r="AP363" s="12"/>
      <c r="AQ363" s="44"/>
      <c r="AR363" s="12"/>
      <c r="AS363" s="12"/>
      <c r="AT363" s="12"/>
      <c r="AU363" s="12"/>
      <c r="AV363" s="1"/>
    </row>
    <row r="364" spans="1:48" ht="15.75" customHeight="1">
      <c r="A364" s="71">
        <v>2025858</v>
      </c>
      <c r="B364" s="12"/>
      <c r="C364" s="12">
        <v>36</v>
      </c>
      <c r="D364" s="12" t="s">
        <v>134</v>
      </c>
      <c r="E364" s="12" t="s">
        <v>224</v>
      </c>
      <c r="F364" s="72" t="s">
        <v>80</v>
      </c>
      <c r="G364" s="73" t="s">
        <v>4</v>
      </c>
      <c r="H364" s="12"/>
      <c r="I364" s="12" t="s">
        <v>314</v>
      </c>
      <c r="J364" s="12" t="s">
        <v>74</v>
      </c>
      <c r="K364" s="12" t="s">
        <v>54</v>
      </c>
      <c r="L364" s="12" t="s">
        <v>137</v>
      </c>
      <c r="M364" s="12" t="s">
        <v>74</v>
      </c>
      <c r="N364" s="12" t="s">
        <v>74</v>
      </c>
      <c r="O364" s="12" t="s">
        <v>74</v>
      </c>
      <c r="P364" s="12" t="s">
        <v>137</v>
      </c>
      <c r="Q364" s="74">
        <v>8</v>
      </c>
      <c r="R364" s="12" t="s">
        <v>74</v>
      </c>
      <c r="S364" s="12"/>
      <c r="T364" s="12" t="s">
        <v>137</v>
      </c>
      <c r="U364" s="12" t="s">
        <v>220</v>
      </c>
      <c r="V364" s="12" t="s">
        <v>74</v>
      </c>
      <c r="W364" s="12" t="s">
        <v>243</v>
      </c>
      <c r="X364" s="12" t="s">
        <v>74</v>
      </c>
      <c r="Y364" s="12" t="s">
        <v>137</v>
      </c>
      <c r="Z364" s="12" t="s">
        <v>137</v>
      </c>
      <c r="AA364" s="12" t="s">
        <v>221</v>
      </c>
      <c r="AB364" s="12" t="s">
        <v>237</v>
      </c>
      <c r="AC364" s="12" t="s">
        <v>74</v>
      </c>
      <c r="AD364" s="12" t="s">
        <v>1387</v>
      </c>
      <c r="AE364" s="12"/>
      <c r="AF364" s="12" t="s">
        <v>356</v>
      </c>
      <c r="AG364" s="12" t="s">
        <v>1388</v>
      </c>
      <c r="AH364" s="12" t="s">
        <v>1389</v>
      </c>
      <c r="AI364" s="12" t="s">
        <v>74</v>
      </c>
      <c r="AJ364" s="12" t="s">
        <v>74</v>
      </c>
      <c r="AK364" s="12" t="s">
        <v>74</v>
      </c>
      <c r="AL364" s="12"/>
      <c r="AM364" s="12" t="s">
        <v>136</v>
      </c>
      <c r="AN364" s="73"/>
      <c r="AO364" s="12"/>
      <c r="AP364" s="12"/>
      <c r="AQ364" s="44"/>
      <c r="AR364" s="12"/>
      <c r="AS364" s="12"/>
      <c r="AT364" s="12"/>
      <c r="AU364" s="12"/>
      <c r="AV364" s="1"/>
    </row>
    <row r="365" spans="1:48" ht="15.75" customHeight="1">
      <c r="A365" s="71">
        <v>2025006</v>
      </c>
      <c r="B365" s="12">
        <v>38</v>
      </c>
      <c r="C365" s="12"/>
      <c r="D365" s="12" t="s">
        <v>135</v>
      </c>
      <c r="E365" s="12" t="s">
        <v>224</v>
      </c>
      <c r="F365" s="12" t="s">
        <v>95</v>
      </c>
      <c r="G365" s="12" t="s">
        <v>4</v>
      </c>
      <c r="H365" s="12" t="s">
        <v>321</v>
      </c>
      <c r="I365" s="12" t="s">
        <v>236</v>
      </c>
      <c r="J365" s="12" t="s">
        <v>137</v>
      </c>
      <c r="K365" s="12" t="s">
        <v>56</v>
      </c>
      <c r="L365" s="12" t="s">
        <v>137</v>
      </c>
      <c r="M365" s="12" t="s">
        <v>74</v>
      </c>
      <c r="N365" s="12" t="s">
        <v>74</v>
      </c>
      <c r="O365" s="12" t="s">
        <v>74</v>
      </c>
      <c r="P365" s="12" t="s">
        <v>137</v>
      </c>
      <c r="Q365" s="74">
        <v>4</v>
      </c>
      <c r="R365" s="12" t="s">
        <v>137</v>
      </c>
      <c r="S365" s="12" t="str">
        <f>IF(R365="YES",YES,"Not Working")</f>
        <v>Not Working</v>
      </c>
      <c r="T365" s="12" t="s">
        <v>74</v>
      </c>
      <c r="U365" s="12" t="s">
        <v>1391</v>
      </c>
      <c r="V365" s="12" t="s">
        <v>137</v>
      </c>
      <c r="W365" s="12" t="s">
        <v>220</v>
      </c>
      <c r="X365" s="12" t="s">
        <v>74</v>
      </c>
      <c r="Y365" s="12" t="s">
        <v>74</v>
      </c>
      <c r="Z365" s="12" t="s">
        <v>74</v>
      </c>
      <c r="AA365" s="12" t="s">
        <v>244</v>
      </c>
      <c r="AB365" s="12" t="s">
        <v>237</v>
      </c>
      <c r="AC365" s="72" t="s">
        <v>137</v>
      </c>
      <c r="AD365" s="72"/>
      <c r="AE365" s="12"/>
      <c r="AF365" s="12" t="s">
        <v>385</v>
      </c>
      <c r="AG365" s="12" t="s">
        <v>939</v>
      </c>
      <c r="AH365" s="12" t="s">
        <v>905</v>
      </c>
      <c r="AI365" s="12" t="s">
        <v>74</v>
      </c>
      <c r="AJ365" s="12" t="s">
        <v>74</v>
      </c>
      <c r="AK365" s="12" t="s">
        <v>74</v>
      </c>
      <c r="AL365" s="12" t="s">
        <v>74</v>
      </c>
      <c r="AM365" s="12" t="s">
        <v>74</v>
      </c>
      <c r="AN365" s="73"/>
      <c r="AO365" s="12" t="s">
        <v>868</v>
      </c>
      <c r="AP365" s="12" t="s">
        <v>248</v>
      </c>
      <c r="AQ365" s="12"/>
      <c r="AR365" s="12"/>
      <c r="AS365" s="12"/>
      <c r="AT365" s="12"/>
      <c r="AU365" s="12"/>
      <c r="AV365" s="1"/>
    </row>
    <row r="366" spans="1:48" ht="15.75" customHeight="1">
      <c r="A366" s="71">
        <v>2025855</v>
      </c>
      <c r="B366" s="12"/>
      <c r="C366" s="12">
        <v>36</v>
      </c>
      <c r="D366" s="12" t="s">
        <v>134</v>
      </c>
      <c r="E366" s="12" t="s">
        <v>217</v>
      </c>
      <c r="F366" s="72" t="s">
        <v>80</v>
      </c>
      <c r="G366" s="73" t="s">
        <v>4</v>
      </c>
      <c r="H366" s="12"/>
      <c r="I366" s="12" t="s">
        <v>314</v>
      </c>
      <c r="J366" s="12" t="s">
        <v>74</v>
      </c>
      <c r="K366" s="12" t="s">
        <v>54</v>
      </c>
      <c r="L366" s="12" t="s">
        <v>137</v>
      </c>
      <c r="M366" s="12" t="s">
        <v>74</v>
      </c>
      <c r="N366" s="12" t="s">
        <v>74</v>
      </c>
      <c r="O366" s="12" t="s">
        <v>137</v>
      </c>
      <c r="P366" s="12" t="s">
        <v>137</v>
      </c>
      <c r="Q366" s="74">
        <v>7</v>
      </c>
      <c r="R366" s="12" t="s">
        <v>137</v>
      </c>
      <c r="S366" s="12" t="s">
        <v>706</v>
      </c>
      <c r="T366" s="12" t="s">
        <v>74</v>
      </c>
      <c r="U366" s="12" t="s">
        <v>1393</v>
      </c>
      <c r="V366" s="12" t="s">
        <v>137</v>
      </c>
      <c r="W366" s="12" t="s">
        <v>220</v>
      </c>
      <c r="X366" s="12" t="s">
        <v>137</v>
      </c>
      <c r="Y366" s="12" t="s">
        <v>74</v>
      </c>
      <c r="Z366" s="12" t="s">
        <v>74</v>
      </c>
      <c r="AA366" s="12" t="s">
        <v>244</v>
      </c>
      <c r="AB366" s="12" t="s">
        <v>237</v>
      </c>
      <c r="AC366" s="12" t="s">
        <v>137</v>
      </c>
      <c r="AD366" s="12"/>
      <c r="AE366" s="12"/>
      <c r="AF366" s="12" t="s">
        <v>1394</v>
      </c>
      <c r="AG366" s="12" t="s">
        <v>347</v>
      </c>
      <c r="AH366" s="12" t="s">
        <v>1395</v>
      </c>
      <c r="AI366" s="12" t="s">
        <v>74</v>
      </c>
      <c r="AJ366" s="12" t="s">
        <v>74</v>
      </c>
      <c r="AK366" s="12" t="s">
        <v>74</v>
      </c>
      <c r="AL366" s="12"/>
      <c r="AM366" s="12"/>
      <c r="AN366" s="73"/>
      <c r="AO366" s="12"/>
      <c r="AP366" s="12"/>
      <c r="AQ366" s="44"/>
      <c r="AR366" s="12"/>
      <c r="AS366" s="12"/>
      <c r="AT366" s="12"/>
      <c r="AU366" s="12"/>
      <c r="AV366" s="1"/>
    </row>
    <row r="367" spans="1:48" ht="15.75" customHeight="1">
      <c r="A367" s="71">
        <v>2025509</v>
      </c>
      <c r="B367" s="12"/>
      <c r="C367" s="12">
        <v>42</v>
      </c>
      <c r="D367" s="12" t="s">
        <v>134</v>
      </c>
      <c r="E367" s="12" t="s">
        <v>217</v>
      </c>
      <c r="F367" s="12" t="s">
        <v>110</v>
      </c>
      <c r="G367" s="72" t="s">
        <v>4</v>
      </c>
      <c r="H367" s="12" t="s">
        <v>359</v>
      </c>
      <c r="I367" s="12" t="s">
        <v>236</v>
      </c>
      <c r="J367" s="72"/>
      <c r="K367" s="12" t="s">
        <v>62</v>
      </c>
      <c r="L367" s="12" t="s">
        <v>137</v>
      </c>
      <c r="M367" s="12" t="s">
        <v>74</v>
      </c>
      <c r="N367" s="12" t="s">
        <v>74</v>
      </c>
      <c r="O367" s="12" t="s">
        <v>74</v>
      </c>
      <c r="P367" s="12" t="s">
        <v>74</v>
      </c>
      <c r="Q367" s="74">
        <v>6</v>
      </c>
      <c r="R367" s="12" t="s">
        <v>137</v>
      </c>
      <c r="S367" s="12" t="s">
        <v>471</v>
      </c>
      <c r="T367" s="12" t="s">
        <v>74</v>
      </c>
      <c r="U367" s="12" t="s">
        <v>1397</v>
      </c>
      <c r="V367" s="12" t="s">
        <v>74</v>
      </c>
      <c r="W367" s="12" t="s">
        <v>1398</v>
      </c>
      <c r="X367" s="12" t="s">
        <v>74</v>
      </c>
      <c r="Y367" s="12" t="s">
        <v>74</v>
      </c>
      <c r="Z367" s="12" t="s">
        <v>74</v>
      </c>
      <c r="AA367" s="12" t="s">
        <v>251</v>
      </c>
      <c r="AB367" s="12" t="s">
        <v>237</v>
      </c>
      <c r="AC367" s="12" t="s">
        <v>74</v>
      </c>
      <c r="AD367" s="12" t="s">
        <v>1399</v>
      </c>
      <c r="AE367" s="12"/>
      <c r="AF367" s="12" t="s">
        <v>269</v>
      </c>
      <c r="AG367" s="12" t="s">
        <v>655</v>
      </c>
      <c r="AH367" s="12" t="s">
        <v>1400</v>
      </c>
      <c r="AI367" s="12" t="s">
        <v>74</v>
      </c>
      <c r="AJ367" s="12" t="s">
        <v>74</v>
      </c>
      <c r="AK367" s="12" t="s">
        <v>74</v>
      </c>
      <c r="AL367" s="12"/>
      <c r="AM367" s="12" t="s">
        <v>136</v>
      </c>
      <c r="AN367" s="73"/>
      <c r="AO367" s="12"/>
      <c r="AP367" s="12"/>
      <c r="AQ367" s="93"/>
      <c r="AR367" s="12"/>
      <c r="AS367" s="12"/>
      <c r="AT367" s="12"/>
      <c r="AU367" s="12"/>
      <c r="AV367" s="91"/>
    </row>
    <row r="368" spans="1:48" ht="15.75" customHeight="1">
      <c r="A368" s="71">
        <v>2025610</v>
      </c>
      <c r="B368" s="12"/>
      <c r="C368" s="12">
        <v>39</v>
      </c>
      <c r="D368" s="12" t="s">
        <v>134</v>
      </c>
      <c r="E368" s="12" t="s">
        <v>217</v>
      </c>
      <c r="F368" s="12" t="s">
        <v>91</v>
      </c>
      <c r="G368" s="72" t="s">
        <v>4</v>
      </c>
      <c r="H368" s="12" t="s">
        <v>1402</v>
      </c>
      <c r="I368" s="12" t="s">
        <v>333</v>
      </c>
      <c r="J368" s="72"/>
      <c r="K368" s="12" t="s">
        <v>52</v>
      </c>
      <c r="L368" s="12" t="s">
        <v>137</v>
      </c>
      <c r="M368" s="12" t="s">
        <v>74</v>
      </c>
      <c r="N368" s="12" t="s">
        <v>74</v>
      </c>
      <c r="O368" s="12" t="s">
        <v>137</v>
      </c>
      <c r="P368" s="12" t="s">
        <v>137</v>
      </c>
      <c r="Q368" s="74">
        <v>5</v>
      </c>
      <c r="R368" s="12" t="s">
        <v>137</v>
      </c>
      <c r="S368" s="12" t="s">
        <v>220</v>
      </c>
      <c r="T368" s="12" t="s">
        <v>137</v>
      </c>
      <c r="U368" s="12" t="s">
        <v>220</v>
      </c>
      <c r="V368" s="12" t="s">
        <v>74</v>
      </c>
      <c r="W368" s="12" t="s">
        <v>23</v>
      </c>
      <c r="X368" s="12" t="s">
        <v>74</v>
      </c>
      <c r="Y368" s="12" t="s">
        <v>137</v>
      </c>
      <c r="Z368" s="12" t="s">
        <v>74</v>
      </c>
      <c r="AA368" s="12" t="s">
        <v>244</v>
      </c>
      <c r="AB368" s="12" t="s">
        <v>237</v>
      </c>
      <c r="AC368" s="12" t="s">
        <v>74</v>
      </c>
      <c r="AD368" s="12" t="s">
        <v>23</v>
      </c>
      <c r="AE368" s="12"/>
      <c r="AF368" s="12" t="s">
        <v>1307</v>
      </c>
      <c r="AG368" s="12" t="s">
        <v>347</v>
      </c>
      <c r="AH368" s="12" t="s">
        <v>276</v>
      </c>
      <c r="AI368" s="12" t="s">
        <v>74</v>
      </c>
      <c r="AJ368" s="12" t="s">
        <v>74</v>
      </c>
      <c r="AK368" s="12" t="s">
        <v>74</v>
      </c>
      <c r="AL368" s="12"/>
      <c r="AM368" s="12" t="s">
        <v>136</v>
      </c>
      <c r="AN368" s="73"/>
      <c r="AO368" s="12"/>
      <c r="AP368" s="12"/>
      <c r="AQ368" s="44"/>
      <c r="AR368" s="12"/>
      <c r="AS368" s="12"/>
      <c r="AT368" s="12"/>
      <c r="AU368" s="12"/>
      <c r="AV368" s="1"/>
    </row>
    <row r="369" spans="1:48" ht="15.75" customHeight="1">
      <c r="A369" s="71">
        <v>2025635</v>
      </c>
      <c r="B369" s="12"/>
      <c r="C369" s="12">
        <v>30</v>
      </c>
      <c r="D369" s="12" t="s">
        <v>134</v>
      </c>
      <c r="E369" s="12" t="s">
        <v>224</v>
      </c>
      <c r="F369" s="12" t="s">
        <v>106</v>
      </c>
      <c r="G369" s="72" t="s">
        <v>50</v>
      </c>
      <c r="H369" s="12" t="s">
        <v>746</v>
      </c>
      <c r="I369" s="12" t="s">
        <v>1404</v>
      </c>
      <c r="J369" s="72"/>
      <c r="K369" s="12" t="s">
        <v>58</v>
      </c>
      <c r="L369" s="12" t="s">
        <v>137</v>
      </c>
      <c r="M369" s="12" t="s">
        <v>74</v>
      </c>
      <c r="N369" s="12" t="s">
        <v>137</v>
      </c>
      <c r="O369" s="12" t="s">
        <v>74</v>
      </c>
      <c r="P369" s="12" t="s">
        <v>137</v>
      </c>
      <c r="Q369" s="74">
        <v>8</v>
      </c>
      <c r="R369" s="12" t="s">
        <v>74</v>
      </c>
      <c r="S369" s="12" t="s">
        <v>1405</v>
      </c>
      <c r="T369" s="12" t="s">
        <v>137</v>
      </c>
      <c r="U369" s="12" t="s">
        <v>220</v>
      </c>
      <c r="V369" s="12" t="s">
        <v>137</v>
      </c>
      <c r="W369" s="12" t="s">
        <v>220</v>
      </c>
      <c r="X369" s="12" t="s">
        <v>74</v>
      </c>
      <c r="Y369" s="12" t="s">
        <v>137</v>
      </c>
      <c r="Z369" s="12" t="s">
        <v>74</v>
      </c>
      <c r="AA369" s="12" t="s">
        <v>251</v>
      </c>
      <c r="AB369" s="12" t="s">
        <v>237</v>
      </c>
      <c r="AC369" s="12" t="s">
        <v>137</v>
      </c>
      <c r="AD369" s="12"/>
      <c r="AE369" s="12"/>
      <c r="AF369" s="12" t="s">
        <v>1406</v>
      </c>
      <c r="AG369" s="12" t="s">
        <v>1407</v>
      </c>
      <c r="AH369" s="12" t="s">
        <v>429</v>
      </c>
      <c r="AI369" s="12" t="s">
        <v>74</v>
      </c>
      <c r="AJ369" s="12" t="s">
        <v>74</v>
      </c>
      <c r="AK369" s="12" t="s">
        <v>74</v>
      </c>
      <c r="AL369" s="12"/>
      <c r="AM369" s="12"/>
      <c r="AN369" s="73"/>
      <c r="AO369" s="12"/>
      <c r="AP369" s="12"/>
      <c r="AQ369" s="44"/>
      <c r="AR369" s="12"/>
      <c r="AS369" s="12"/>
      <c r="AT369" s="12"/>
      <c r="AU369" s="12"/>
      <c r="AV369" s="1"/>
    </row>
    <row r="370" spans="1:48" ht="15.75" customHeight="1">
      <c r="A370" s="71">
        <v>2025456</v>
      </c>
      <c r="B370" s="12"/>
      <c r="C370" s="83">
        <v>34</v>
      </c>
      <c r="D370" s="12" t="s">
        <v>134</v>
      </c>
      <c r="E370" s="76" t="s">
        <v>224</v>
      </c>
      <c r="F370" s="76" t="s">
        <v>77</v>
      </c>
      <c r="G370" s="72" t="s">
        <v>4</v>
      </c>
      <c r="H370" s="12" t="s">
        <v>1409</v>
      </c>
      <c r="I370" s="76" t="s">
        <v>236</v>
      </c>
      <c r="J370" s="72"/>
      <c r="K370" s="12" t="s">
        <v>60</v>
      </c>
      <c r="L370" s="12" t="s">
        <v>137</v>
      </c>
      <c r="M370" s="12" t="s">
        <v>137</v>
      </c>
      <c r="N370" s="12" t="s">
        <v>137</v>
      </c>
      <c r="O370" s="12" t="s">
        <v>137</v>
      </c>
      <c r="P370" s="12" t="s">
        <v>137</v>
      </c>
      <c r="Q370" s="74">
        <v>8</v>
      </c>
      <c r="R370" s="12" t="s">
        <v>137</v>
      </c>
      <c r="S370" s="12" t="s">
        <v>220</v>
      </c>
      <c r="T370" s="12" t="s">
        <v>137</v>
      </c>
      <c r="U370" s="12" t="s">
        <v>220</v>
      </c>
      <c r="V370" s="12" t="s">
        <v>137</v>
      </c>
      <c r="W370" s="12" t="s">
        <v>220</v>
      </c>
      <c r="X370" s="12" t="s">
        <v>137</v>
      </c>
      <c r="Y370" s="12" t="s">
        <v>137</v>
      </c>
      <c r="Z370" s="12" t="s">
        <v>137</v>
      </c>
      <c r="AA370" s="12" t="s">
        <v>221</v>
      </c>
      <c r="AB370" s="12" t="s">
        <v>237</v>
      </c>
      <c r="AC370" s="12" t="s">
        <v>137</v>
      </c>
      <c r="AD370" s="12"/>
      <c r="AE370" s="12"/>
      <c r="AF370" s="12" t="s">
        <v>1030</v>
      </c>
      <c r="AG370" s="12" t="s">
        <v>672</v>
      </c>
      <c r="AH370" s="12" t="s">
        <v>274</v>
      </c>
      <c r="AI370" s="12" t="s">
        <v>74</v>
      </c>
      <c r="AJ370" s="12" t="s">
        <v>74</v>
      </c>
      <c r="AK370" s="12" t="s">
        <v>74</v>
      </c>
      <c r="AL370" s="12"/>
      <c r="AM370" s="12"/>
      <c r="AN370" s="73"/>
      <c r="AO370" s="12"/>
      <c r="AP370" s="12"/>
      <c r="AQ370" s="12"/>
      <c r="AR370" s="12"/>
      <c r="AS370" s="12"/>
      <c r="AT370" s="12"/>
      <c r="AU370" s="12"/>
      <c r="AV370" s="1"/>
    </row>
    <row r="371" spans="1:48" ht="15.75" customHeight="1">
      <c r="A371" s="71">
        <v>2025861</v>
      </c>
      <c r="B371" s="12"/>
      <c r="C371" s="12">
        <v>36</v>
      </c>
      <c r="D371" s="12" t="s">
        <v>134</v>
      </c>
      <c r="E371" s="12" t="s">
        <v>217</v>
      </c>
      <c r="F371" s="72" t="s">
        <v>80</v>
      </c>
      <c r="G371" s="73" t="s">
        <v>4</v>
      </c>
      <c r="H371" s="12"/>
      <c r="I371" s="12" t="s">
        <v>314</v>
      </c>
      <c r="J371" s="12" t="s">
        <v>74</v>
      </c>
      <c r="K371" s="12" t="s">
        <v>54</v>
      </c>
      <c r="L371" s="12" t="s">
        <v>137</v>
      </c>
      <c r="M371" s="12" t="s">
        <v>74</v>
      </c>
      <c r="N371" s="12" t="s">
        <v>74</v>
      </c>
      <c r="O371" s="12" t="s">
        <v>74</v>
      </c>
      <c r="P371" s="12" t="s">
        <v>137</v>
      </c>
      <c r="Q371" s="74">
        <v>4</v>
      </c>
      <c r="R371" s="12" t="s">
        <v>137</v>
      </c>
      <c r="S371" s="12" t="s">
        <v>220</v>
      </c>
      <c r="T371" s="12" t="s">
        <v>137</v>
      </c>
      <c r="U371" s="12" t="s">
        <v>220</v>
      </c>
      <c r="V371" s="12" t="s">
        <v>74</v>
      </c>
      <c r="W371" s="12" t="s">
        <v>1411</v>
      </c>
      <c r="X371" s="12" t="s">
        <v>137</v>
      </c>
      <c r="Y371" s="12" t="s">
        <v>137</v>
      </c>
      <c r="Z371" s="12" t="s">
        <v>74</v>
      </c>
      <c r="AA371" s="12" t="s">
        <v>244</v>
      </c>
      <c r="AB371" s="12"/>
      <c r="AC371" s="12" t="s">
        <v>74</v>
      </c>
      <c r="AD371" s="12"/>
      <c r="AE371" s="12"/>
      <c r="AF371" s="12" t="s">
        <v>717</v>
      </c>
      <c r="AG371" s="12" t="s">
        <v>301</v>
      </c>
      <c r="AH371" s="12" t="s">
        <v>319</v>
      </c>
      <c r="AI371" s="12" t="s">
        <v>74</v>
      </c>
      <c r="AJ371" s="12" t="s">
        <v>74</v>
      </c>
      <c r="AK371" s="12" t="s">
        <v>74</v>
      </c>
      <c r="AL371" s="12"/>
      <c r="AM371" s="12" t="s">
        <v>136</v>
      </c>
      <c r="AN371" s="73"/>
      <c r="AO371" s="12"/>
      <c r="AP371" s="12"/>
      <c r="AQ371" s="44"/>
      <c r="AR371" s="12"/>
      <c r="AS371" s="12"/>
      <c r="AT371" s="12"/>
      <c r="AU371" s="12"/>
      <c r="AV371" s="1"/>
    </row>
    <row r="372" spans="1:48" ht="15.75" customHeight="1">
      <c r="A372" s="71">
        <v>2025822</v>
      </c>
      <c r="B372" s="12"/>
      <c r="C372" s="12"/>
      <c r="D372" s="12" t="s">
        <v>134</v>
      </c>
      <c r="E372" s="12" t="s">
        <v>224</v>
      </c>
      <c r="F372" s="12" t="s">
        <v>77</v>
      </c>
      <c r="G372" s="73" t="s">
        <v>4</v>
      </c>
      <c r="H372" s="12" t="s">
        <v>1212</v>
      </c>
      <c r="I372" s="12" t="s">
        <v>236</v>
      </c>
      <c r="J372" s="72"/>
      <c r="K372" s="12" t="s">
        <v>60</v>
      </c>
      <c r="L372" s="12" t="s">
        <v>137</v>
      </c>
      <c r="M372" s="12" t="s">
        <v>137</v>
      </c>
      <c r="N372" s="12" t="s">
        <v>137</v>
      </c>
      <c r="O372" s="12" t="s">
        <v>137</v>
      </c>
      <c r="P372" s="12" t="s">
        <v>137</v>
      </c>
      <c r="Q372" s="74">
        <v>5</v>
      </c>
      <c r="R372" s="12" t="s">
        <v>137</v>
      </c>
      <c r="S372" s="12"/>
      <c r="T372" s="12" t="s">
        <v>137</v>
      </c>
      <c r="U372" s="12" t="s">
        <v>220</v>
      </c>
      <c r="V372" s="12" t="s">
        <v>137</v>
      </c>
      <c r="W372" s="12" t="s">
        <v>220</v>
      </c>
      <c r="X372" s="12" t="s">
        <v>137</v>
      </c>
      <c r="Y372" s="12" t="s">
        <v>137</v>
      </c>
      <c r="Z372" s="12" t="s">
        <v>74</v>
      </c>
      <c r="AA372" s="12" t="s">
        <v>244</v>
      </c>
      <c r="AB372" s="12" t="s">
        <v>376</v>
      </c>
      <c r="AC372" s="12" t="s">
        <v>74</v>
      </c>
      <c r="AD372" s="12" t="s">
        <v>643</v>
      </c>
      <c r="AE372" s="12"/>
      <c r="AF372" s="12" t="s">
        <v>429</v>
      </c>
      <c r="AG372" s="12" t="s">
        <v>274</v>
      </c>
      <c r="AH372" s="12" t="s">
        <v>1413</v>
      </c>
      <c r="AI372" s="12" t="s">
        <v>74</v>
      </c>
      <c r="AJ372" s="12" t="s">
        <v>74</v>
      </c>
      <c r="AK372" s="12" t="s">
        <v>74</v>
      </c>
      <c r="AL372" s="12"/>
      <c r="AM372" s="12" t="s">
        <v>137</v>
      </c>
      <c r="AN372" s="73" t="s">
        <v>24</v>
      </c>
      <c r="AO372" s="12"/>
      <c r="AP372" s="12"/>
      <c r="AQ372" s="44"/>
      <c r="AR372" s="12"/>
      <c r="AS372" s="12"/>
      <c r="AT372" s="12"/>
      <c r="AU372" s="12"/>
      <c r="AV372" s="1"/>
    </row>
    <row r="373" spans="1:48" ht="15.75" customHeight="1">
      <c r="A373" s="71">
        <v>2025385</v>
      </c>
      <c r="B373" s="12"/>
      <c r="C373" s="12">
        <v>39</v>
      </c>
      <c r="D373" s="12" t="s">
        <v>134</v>
      </c>
      <c r="E373" s="12" t="s">
        <v>217</v>
      </c>
      <c r="F373" s="12" t="s">
        <v>113</v>
      </c>
      <c r="G373" s="72" t="s">
        <v>4</v>
      </c>
      <c r="H373" s="12" t="s">
        <v>235</v>
      </c>
      <c r="I373" s="12" t="s">
        <v>1415</v>
      </c>
      <c r="J373" s="72"/>
      <c r="K373" s="12" t="s">
        <v>60</v>
      </c>
      <c r="L373" s="12" t="s">
        <v>137</v>
      </c>
      <c r="M373" s="12" t="s">
        <v>137</v>
      </c>
      <c r="N373" s="12" t="s">
        <v>74</v>
      </c>
      <c r="O373" s="12" t="s">
        <v>137</v>
      </c>
      <c r="P373" s="12" t="s">
        <v>74</v>
      </c>
      <c r="Q373" s="74">
        <v>4</v>
      </c>
      <c r="R373" s="12" t="s">
        <v>137</v>
      </c>
      <c r="S373" s="12"/>
      <c r="T373" s="12" t="s">
        <v>137</v>
      </c>
      <c r="U373" s="12" t="s">
        <v>220</v>
      </c>
      <c r="V373" s="12" t="s">
        <v>74</v>
      </c>
      <c r="W373" s="12" t="s">
        <v>243</v>
      </c>
      <c r="X373" s="12" t="s">
        <v>137</v>
      </c>
      <c r="Y373" s="12" t="s">
        <v>137</v>
      </c>
      <c r="Z373" s="12" t="s">
        <v>137</v>
      </c>
      <c r="AA373" s="12" t="s">
        <v>221</v>
      </c>
      <c r="AB373" s="12" t="s">
        <v>237</v>
      </c>
      <c r="AC373" s="12" t="s">
        <v>74</v>
      </c>
      <c r="AD373" s="12" t="s">
        <v>23</v>
      </c>
      <c r="AE373" s="12"/>
      <c r="AF373" s="12" t="s">
        <v>425</v>
      </c>
      <c r="AG373" s="12" t="s">
        <v>1416</v>
      </c>
      <c r="AH373" s="12" t="s">
        <v>296</v>
      </c>
      <c r="AI373" s="12" t="s">
        <v>74</v>
      </c>
      <c r="AJ373" s="12" t="s">
        <v>74</v>
      </c>
      <c r="AK373" s="12" t="s">
        <v>74</v>
      </c>
      <c r="AL373" s="12"/>
      <c r="AM373" s="12" t="s">
        <v>74</v>
      </c>
      <c r="AN373" s="73"/>
      <c r="AO373" s="12"/>
      <c r="AP373" s="12"/>
      <c r="AQ373" s="12"/>
      <c r="AR373" s="12"/>
      <c r="AS373" s="12"/>
      <c r="AT373" s="12"/>
      <c r="AU373" s="12"/>
      <c r="AV373" s="1"/>
    </row>
    <row r="374" spans="1:48" ht="15.75" customHeight="1">
      <c r="A374" s="71">
        <v>2025477</v>
      </c>
      <c r="B374" s="12"/>
      <c r="C374" s="83">
        <v>38</v>
      </c>
      <c r="D374" s="12" t="s">
        <v>134</v>
      </c>
      <c r="E374" s="76" t="s">
        <v>224</v>
      </c>
      <c r="F374" s="76" t="s">
        <v>77</v>
      </c>
      <c r="G374" s="72" t="s">
        <v>4</v>
      </c>
      <c r="H374" s="12" t="s">
        <v>225</v>
      </c>
      <c r="I374" s="76" t="s">
        <v>236</v>
      </c>
      <c r="J374" s="72"/>
      <c r="K374" s="12" t="s">
        <v>60</v>
      </c>
      <c r="L374" s="12" t="s">
        <v>74</v>
      </c>
      <c r="M374" s="12" t="s">
        <v>137</v>
      </c>
      <c r="N374" s="12" t="s">
        <v>137</v>
      </c>
      <c r="O374" s="12" t="s">
        <v>137</v>
      </c>
      <c r="P374" s="12" t="s">
        <v>137</v>
      </c>
      <c r="Q374" s="74"/>
      <c r="R374" s="12" t="s">
        <v>137</v>
      </c>
      <c r="S374" s="12"/>
      <c r="T374" s="12" t="s">
        <v>137</v>
      </c>
      <c r="U374" s="12" t="s">
        <v>220</v>
      </c>
      <c r="V374" s="12" t="s">
        <v>74</v>
      </c>
      <c r="W374" s="12" t="s">
        <v>243</v>
      </c>
      <c r="X374" s="12" t="s">
        <v>137</v>
      </c>
      <c r="Y374" s="12" t="s">
        <v>137</v>
      </c>
      <c r="Z374" s="12" t="s">
        <v>74</v>
      </c>
      <c r="AA374" s="12" t="s">
        <v>251</v>
      </c>
      <c r="AB374" s="12" t="s">
        <v>230</v>
      </c>
      <c r="AC374" s="12" t="s">
        <v>74</v>
      </c>
      <c r="AD374" s="12" t="s">
        <v>1418</v>
      </c>
      <c r="AE374" s="12"/>
      <c r="AF374" s="12" t="s">
        <v>1273</v>
      </c>
      <c r="AG374" s="12" t="s">
        <v>347</v>
      </c>
      <c r="AH374" s="12"/>
      <c r="AI374" s="12" t="s">
        <v>74</v>
      </c>
      <c r="AJ374" s="12" t="s">
        <v>74</v>
      </c>
      <c r="AK374" s="12" t="s">
        <v>74</v>
      </c>
      <c r="AL374" s="12"/>
      <c r="AM374" s="12" t="s">
        <v>136</v>
      </c>
      <c r="AN374" s="73"/>
      <c r="AO374" s="12"/>
      <c r="AP374" s="12"/>
      <c r="AQ374" s="12"/>
      <c r="AR374" s="12"/>
      <c r="AS374" s="12"/>
      <c r="AT374" s="12"/>
      <c r="AU374" s="12"/>
      <c r="AV374" s="1"/>
    </row>
    <row r="375" spans="1:48" ht="15.75" customHeight="1">
      <c r="A375" s="71">
        <v>2025479</v>
      </c>
      <c r="B375" s="12"/>
      <c r="C375" s="83">
        <v>37</v>
      </c>
      <c r="D375" s="12" t="s">
        <v>134</v>
      </c>
      <c r="E375" s="76" t="s">
        <v>224</v>
      </c>
      <c r="F375" s="76" t="s">
        <v>77</v>
      </c>
      <c r="G375" s="72" t="s">
        <v>4</v>
      </c>
      <c r="H375" s="12" t="s">
        <v>362</v>
      </c>
      <c r="I375" s="76" t="s">
        <v>236</v>
      </c>
      <c r="J375" s="72"/>
      <c r="K375" s="12" t="s">
        <v>60</v>
      </c>
      <c r="L375" s="12" t="s">
        <v>137</v>
      </c>
      <c r="M375" s="12" t="s">
        <v>74</v>
      </c>
      <c r="N375" s="12" t="s">
        <v>74</v>
      </c>
      <c r="O375" s="12" t="s">
        <v>137</v>
      </c>
      <c r="P375" s="12" t="s">
        <v>137</v>
      </c>
      <c r="Q375" s="74">
        <v>8</v>
      </c>
      <c r="R375" s="12" t="s">
        <v>137</v>
      </c>
      <c r="S375" s="12"/>
      <c r="T375" s="12" t="s">
        <v>137</v>
      </c>
      <c r="U375" s="12" t="s">
        <v>220</v>
      </c>
      <c r="V375" s="12" t="s">
        <v>74</v>
      </c>
      <c r="W375" s="12" t="s">
        <v>1420</v>
      </c>
      <c r="X375" s="12" t="s">
        <v>137</v>
      </c>
      <c r="Y375" s="12" t="s">
        <v>137</v>
      </c>
      <c r="Z375" s="12" t="s">
        <v>137</v>
      </c>
      <c r="AA375" s="12" t="s">
        <v>221</v>
      </c>
      <c r="AB375" s="12"/>
      <c r="AC375" s="12" t="s">
        <v>74</v>
      </c>
      <c r="AD375" s="12" t="s">
        <v>1421</v>
      </c>
      <c r="AE375" s="12"/>
      <c r="AF375" s="12" t="s">
        <v>1422</v>
      </c>
      <c r="AG375" s="12" t="s">
        <v>352</v>
      </c>
      <c r="AH375" s="12"/>
      <c r="AI375" s="12" t="s">
        <v>74</v>
      </c>
      <c r="AJ375" s="12" t="s">
        <v>74</v>
      </c>
      <c r="AK375" s="12" t="s">
        <v>74</v>
      </c>
      <c r="AL375" s="12"/>
      <c r="AM375" s="12" t="s">
        <v>136</v>
      </c>
      <c r="AN375" s="73"/>
      <c r="AO375" s="12"/>
      <c r="AP375" s="12"/>
      <c r="AQ375" s="12"/>
      <c r="AR375" s="12"/>
      <c r="AS375" s="12"/>
      <c r="AT375" s="12"/>
      <c r="AU375" s="12"/>
      <c r="AV375" s="1"/>
    </row>
    <row r="376" spans="1:48" ht="15.75" customHeight="1">
      <c r="A376" s="71">
        <v>2025693</v>
      </c>
      <c r="B376" s="12"/>
      <c r="C376" s="12">
        <v>36</v>
      </c>
      <c r="D376" s="12" t="s">
        <v>134</v>
      </c>
      <c r="E376" s="12" t="s">
        <v>224</v>
      </c>
      <c r="F376" s="12" t="s">
        <v>98</v>
      </c>
      <c r="G376" s="73" t="s">
        <v>4</v>
      </c>
      <c r="H376" s="12" t="s">
        <v>738</v>
      </c>
      <c r="I376" s="12" t="s">
        <v>236</v>
      </c>
      <c r="J376" s="72"/>
      <c r="K376" s="12" t="s">
        <v>52</v>
      </c>
      <c r="L376" s="12" t="s">
        <v>137</v>
      </c>
      <c r="M376" s="12" t="s">
        <v>74</v>
      </c>
      <c r="N376" s="12" t="s">
        <v>74</v>
      </c>
      <c r="O376" s="12" t="s">
        <v>74</v>
      </c>
      <c r="P376" s="12" t="s">
        <v>137</v>
      </c>
      <c r="Q376" s="74">
        <v>4</v>
      </c>
      <c r="R376" s="12" t="s">
        <v>137</v>
      </c>
      <c r="S376" s="12"/>
      <c r="T376" s="12" t="s">
        <v>137</v>
      </c>
      <c r="U376" s="12" t="s">
        <v>220</v>
      </c>
      <c r="V376" s="12" t="s">
        <v>137</v>
      </c>
      <c r="W376" s="12" t="s">
        <v>220</v>
      </c>
      <c r="X376" s="12" t="s">
        <v>137</v>
      </c>
      <c r="Y376" s="12" t="s">
        <v>137</v>
      </c>
      <c r="Z376" s="12" t="s">
        <v>137</v>
      </c>
      <c r="AA376" s="12" t="s">
        <v>221</v>
      </c>
      <c r="AB376" s="12" t="s">
        <v>237</v>
      </c>
      <c r="AC376" s="12" t="s">
        <v>74</v>
      </c>
      <c r="AD376" s="12" t="s">
        <v>1424</v>
      </c>
      <c r="AE376" s="12"/>
      <c r="AF376" s="12" t="s">
        <v>638</v>
      </c>
      <c r="AG376" s="12" t="s">
        <v>319</v>
      </c>
      <c r="AH376" s="12" t="s">
        <v>658</v>
      </c>
      <c r="AI376" s="12" t="s">
        <v>74</v>
      </c>
      <c r="AJ376" s="12" t="s">
        <v>74</v>
      </c>
      <c r="AK376" s="12" t="s">
        <v>74</v>
      </c>
      <c r="AL376" s="12"/>
      <c r="AM376" s="12" t="s">
        <v>136</v>
      </c>
      <c r="AN376" s="73"/>
      <c r="AO376" s="12"/>
      <c r="AP376" s="12"/>
      <c r="AQ376" s="44"/>
      <c r="AR376" s="12"/>
      <c r="AS376" s="12"/>
      <c r="AT376" s="12"/>
      <c r="AU376" s="12"/>
      <c r="AV376" s="1"/>
    </row>
    <row r="377" spans="1:48" ht="15.75" customHeight="1">
      <c r="A377" s="71">
        <v>2025594</v>
      </c>
      <c r="B377" s="12"/>
      <c r="C377" s="12">
        <v>34</v>
      </c>
      <c r="D377" s="12" t="s">
        <v>134</v>
      </c>
      <c r="E377" s="12" t="s">
        <v>224</v>
      </c>
      <c r="F377" s="12" t="s">
        <v>90</v>
      </c>
      <c r="G377" s="72" t="s">
        <v>4</v>
      </c>
      <c r="H377" s="12" t="s">
        <v>218</v>
      </c>
      <c r="I377" s="12" t="s">
        <v>333</v>
      </c>
      <c r="J377" s="12" t="s">
        <v>137</v>
      </c>
      <c r="K377" s="12" t="s">
        <v>54</v>
      </c>
      <c r="L377" s="12" t="s">
        <v>137</v>
      </c>
      <c r="M377" s="12" t="s">
        <v>74</v>
      </c>
      <c r="N377" s="12" t="s">
        <v>74</v>
      </c>
      <c r="O377" s="12" t="s">
        <v>74</v>
      </c>
      <c r="P377" s="12" t="s">
        <v>74</v>
      </c>
      <c r="Q377" s="74">
        <v>5</v>
      </c>
      <c r="R377" s="12" t="s">
        <v>137</v>
      </c>
      <c r="S377" s="12" t="s">
        <v>220</v>
      </c>
      <c r="T377" s="12" t="s">
        <v>137</v>
      </c>
      <c r="U377" s="12" t="s">
        <v>220</v>
      </c>
      <c r="V377" s="12" t="s">
        <v>137</v>
      </c>
      <c r="W377" s="12" t="s">
        <v>220</v>
      </c>
      <c r="X377" s="12" t="s">
        <v>74</v>
      </c>
      <c r="Y377" s="12" t="s">
        <v>137</v>
      </c>
      <c r="Z377" s="12" t="s">
        <v>137</v>
      </c>
      <c r="AA377" s="12" t="s">
        <v>221</v>
      </c>
      <c r="AB377" s="12" t="s">
        <v>237</v>
      </c>
      <c r="AC377" s="12" t="s">
        <v>74</v>
      </c>
      <c r="AD377" s="12" t="s">
        <v>23</v>
      </c>
      <c r="AE377" s="12"/>
      <c r="AF377" s="12" t="s">
        <v>1426</v>
      </c>
      <c r="AG377" s="12" t="s">
        <v>347</v>
      </c>
      <c r="AH377" s="12"/>
      <c r="AI377" s="12" t="s">
        <v>74</v>
      </c>
      <c r="AJ377" s="12" t="s">
        <v>74</v>
      </c>
      <c r="AK377" s="12" t="s">
        <v>74</v>
      </c>
      <c r="AL377" s="12"/>
      <c r="AM377" s="12"/>
      <c r="AN377" s="73"/>
      <c r="AO377" s="12"/>
      <c r="AP377" s="12"/>
      <c r="AQ377" s="44"/>
      <c r="AR377" s="12"/>
      <c r="AS377" s="12"/>
      <c r="AT377" s="12"/>
      <c r="AU377" s="12"/>
      <c r="AV377" s="1"/>
    </row>
    <row r="378" spans="1:48" ht="15.75" customHeight="1">
      <c r="A378" s="71">
        <v>2025658</v>
      </c>
      <c r="B378" s="12"/>
      <c r="C378" s="12">
        <v>42</v>
      </c>
      <c r="D378" s="12" t="s">
        <v>134</v>
      </c>
      <c r="E378" s="12" t="s">
        <v>224</v>
      </c>
      <c r="F378" s="12" t="s">
        <v>88</v>
      </c>
      <c r="G378" s="73" t="s">
        <v>4</v>
      </c>
      <c r="H378" s="12" t="s">
        <v>273</v>
      </c>
      <c r="I378" s="12" t="s">
        <v>373</v>
      </c>
      <c r="J378" s="72"/>
      <c r="K378" s="12" t="s">
        <v>52</v>
      </c>
      <c r="L378" s="12" t="s">
        <v>137</v>
      </c>
      <c r="M378" s="12" t="s">
        <v>74</v>
      </c>
      <c r="N378" s="12" t="s">
        <v>74</v>
      </c>
      <c r="O378" s="12" t="s">
        <v>74</v>
      </c>
      <c r="P378" s="12" t="s">
        <v>137</v>
      </c>
      <c r="Q378" s="74">
        <v>6</v>
      </c>
      <c r="R378" s="12" t="s">
        <v>137</v>
      </c>
      <c r="S378" s="12" t="s">
        <v>471</v>
      </c>
      <c r="T378" s="12" t="s">
        <v>74</v>
      </c>
      <c r="U378" s="12" t="s">
        <v>23</v>
      </c>
      <c r="V378" s="12" t="s">
        <v>137</v>
      </c>
      <c r="W378" s="12" t="s">
        <v>220</v>
      </c>
      <c r="X378" s="12" t="s">
        <v>74</v>
      </c>
      <c r="Y378" s="12" t="s">
        <v>74</v>
      </c>
      <c r="Z378" s="12" t="s">
        <v>137</v>
      </c>
      <c r="AA378" s="12" t="s">
        <v>221</v>
      </c>
      <c r="AB378" s="12" t="s">
        <v>237</v>
      </c>
      <c r="AC378" s="12" t="s">
        <v>74</v>
      </c>
      <c r="AD378" s="12" t="s">
        <v>23</v>
      </c>
      <c r="AE378" s="12"/>
      <c r="AF378" s="12" t="s">
        <v>1428</v>
      </c>
      <c r="AG378" s="12" t="s">
        <v>655</v>
      </c>
      <c r="AH378" s="12" t="s">
        <v>270</v>
      </c>
      <c r="AI378" s="12" t="s">
        <v>74</v>
      </c>
      <c r="AJ378" s="12" t="s">
        <v>74</v>
      </c>
      <c r="AK378" s="12" t="s">
        <v>74</v>
      </c>
      <c r="AL378" s="12"/>
      <c r="AM378" s="12"/>
      <c r="AN378" s="73"/>
      <c r="AO378" s="12"/>
      <c r="AP378" s="12"/>
      <c r="AQ378" s="44"/>
      <c r="AR378" s="12"/>
      <c r="AS378" s="12"/>
      <c r="AT378" s="12"/>
      <c r="AU378" s="12"/>
      <c r="AV378" s="1"/>
    </row>
    <row r="379" spans="1:48" ht="15.75" customHeight="1">
      <c r="A379" s="71">
        <v>2025634</v>
      </c>
      <c r="B379" s="12"/>
      <c r="C379" s="12">
        <v>30</v>
      </c>
      <c r="D379" s="12" t="s">
        <v>134</v>
      </c>
      <c r="E379" s="12" t="s">
        <v>224</v>
      </c>
      <c r="F379" s="12" t="s">
        <v>106</v>
      </c>
      <c r="G379" s="72" t="s">
        <v>50</v>
      </c>
      <c r="H379" s="12" t="s">
        <v>359</v>
      </c>
      <c r="I379" s="12" t="s">
        <v>1404</v>
      </c>
      <c r="J379" s="72"/>
      <c r="K379" s="12" t="s">
        <v>58</v>
      </c>
      <c r="L379" s="12" t="s">
        <v>137</v>
      </c>
      <c r="M379" s="12" t="s">
        <v>74</v>
      </c>
      <c r="N379" s="12" t="s">
        <v>137</v>
      </c>
      <c r="O379" s="12" t="s">
        <v>74</v>
      </c>
      <c r="P379" s="12" t="s">
        <v>137</v>
      </c>
      <c r="Q379" s="74">
        <v>8</v>
      </c>
      <c r="R379" s="12" t="s">
        <v>74</v>
      </c>
      <c r="S379" s="12" t="s">
        <v>1430</v>
      </c>
      <c r="T379" s="12" t="s">
        <v>137</v>
      </c>
      <c r="U379" s="12" t="s">
        <v>220</v>
      </c>
      <c r="V379" s="12" t="s">
        <v>74</v>
      </c>
      <c r="W379" s="12" t="s">
        <v>1431</v>
      </c>
      <c r="X379" s="12" t="s">
        <v>137</v>
      </c>
      <c r="Y379" s="12" t="s">
        <v>137</v>
      </c>
      <c r="Z379" s="12" t="s">
        <v>137</v>
      </c>
      <c r="AA379" s="12" t="s">
        <v>221</v>
      </c>
      <c r="AB379" s="12" t="s">
        <v>237</v>
      </c>
      <c r="AC379" s="12" t="s">
        <v>74</v>
      </c>
      <c r="AD379" s="12" t="s">
        <v>1432</v>
      </c>
      <c r="AE379" s="12"/>
      <c r="AF379" s="12" t="s">
        <v>276</v>
      </c>
      <c r="AG379" s="12" t="s">
        <v>655</v>
      </c>
      <c r="AH379" s="12" t="s">
        <v>352</v>
      </c>
      <c r="AI379" s="12" t="s">
        <v>74</v>
      </c>
      <c r="AJ379" s="12" t="s">
        <v>74</v>
      </c>
      <c r="AK379" s="12" t="s">
        <v>74</v>
      </c>
      <c r="AL379" s="12"/>
      <c r="AM379" s="12" t="s">
        <v>136</v>
      </c>
      <c r="AN379" s="73"/>
      <c r="AO379" s="12"/>
      <c r="AP379" s="12"/>
      <c r="AQ379" s="44"/>
      <c r="AR379" s="12"/>
      <c r="AS379" s="12"/>
      <c r="AT379" s="12"/>
      <c r="AU379" s="12"/>
      <c r="AV379" s="1"/>
    </row>
    <row r="380" spans="1:48" ht="15.75" customHeight="1">
      <c r="A380" s="71">
        <v>2025675</v>
      </c>
      <c r="B380" s="12"/>
      <c r="C380" s="12">
        <v>38</v>
      </c>
      <c r="D380" s="12" t="s">
        <v>134</v>
      </c>
      <c r="E380" s="12" t="s">
        <v>224</v>
      </c>
      <c r="F380" s="12" t="s">
        <v>88</v>
      </c>
      <c r="G380" s="73" t="s">
        <v>4</v>
      </c>
      <c r="H380" s="12" t="s">
        <v>349</v>
      </c>
      <c r="I380" s="12" t="s">
        <v>373</v>
      </c>
      <c r="J380" s="72"/>
      <c r="K380" s="12" t="s">
        <v>52</v>
      </c>
      <c r="L380" s="12" t="s">
        <v>137</v>
      </c>
      <c r="M380" s="12" t="s">
        <v>74</v>
      </c>
      <c r="N380" s="12" t="s">
        <v>74</v>
      </c>
      <c r="O380" s="12" t="s">
        <v>74</v>
      </c>
      <c r="P380" s="12" t="s">
        <v>74</v>
      </c>
      <c r="Q380" s="74">
        <v>6</v>
      </c>
      <c r="R380" s="12" t="s">
        <v>137</v>
      </c>
      <c r="S380" s="12"/>
      <c r="T380" s="12" t="s">
        <v>74</v>
      </c>
      <c r="U380" s="12" t="s">
        <v>243</v>
      </c>
      <c r="V380" s="12" t="s">
        <v>137</v>
      </c>
      <c r="W380" s="12" t="s">
        <v>220</v>
      </c>
      <c r="X380" s="12" t="s">
        <v>74</v>
      </c>
      <c r="Y380" s="12" t="s">
        <v>74</v>
      </c>
      <c r="Z380" s="12" t="s">
        <v>137</v>
      </c>
      <c r="AA380" s="12" t="s">
        <v>221</v>
      </c>
      <c r="AB380" s="12" t="s">
        <v>237</v>
      </c>
      <c r="AC380" s="12" t="s">
        <v>74</v>
      </c>
      <c r="AD380" s="12" t="s">
        <v>1434</v>
      </c>
      <c r="AE380" s="12"/>
      <c r="AF380" s="12" t="s">
        <v>268</v>
      </c>
      <c r="AG380" s="12" t="s">
        <v>269</v>
      </c>
      <c r="AH380" s="12" t="s">
        <v>257</v>
      </c>
      <c r="AI380" s="12" t="s">
        <v>74</v>
      </c>
      <c r="AJ380" s="12" t="s">
        <v>74</v>
      </c>
      <c r="AK380" s="12" t="s">
        <v>74</v>
      </c>
      <c r="AL380" s="12"/>
      <c r="AM380" s="12"/>
      <c r="AN380" s="73"/>
      <c r="AO380" s="12"/>
      <c r="AP380" s="12"/>
      <c r="AQ380" s="44"/>
      <c r="AR380" s="12"/>
      <c r="AS380" s="12"/>
      <c r="AT380" s="12"/>
      <c r="AU380" s="12"/>
      <c r="AV380" s="1"/>
    </row>
    <row r="381" spans="1:48" ht="15.75" customHeight="1">
      <c r="A381" s="71">
        <v>2025656</v>
      </c>
      <c r="B381" s="12"/>
      <c r="C381" s="12">
        <v>35</v>
      </c>
      <c r="D381" s="12" t="s">
        <v>134</v>
      </c>
      <c r="E381" s="12" t="s">
        <v>224</v>
      </c>
      <c r="F381" s="12" t="s">
        <v>88</v>
      </c>
      <c r="G381" s="73" t="s">
        <v>4</v>
      </c>
      <c r="H381" s="12" t="s">
        <v>321</v>
      </c>
      <c r="I381" s="12" t="s">
        <v>373</v>
      </c>
      <c r="J381" s="72"/>
      <c r="K381" s="12" t="s">
        <v>52</v>
      </c>
      <c r="L381" s="12" t="s">
        <v>137</v>
      </c>
      <c r="M381" s="12" t="s">
        <v>74</v>
      </c>
      <c r="N381" s="12" t="s">
        <v>137</v>
      </c>
      <c r="O381" s="12" t="s">
        <v>74</v>
      </c>
      <c r="P381" s="12" t="s">
        <v>137</v>
      </c>
      <c r="Q381" s="74">
        <v>5</v>
      </c>
      <c r="R381" s="12" t="s">
        <v>74</v>
      </c>
      <c r="S381" s="12" t="s">
        <v>1436</v>
      </c>
      <c r="T381" s="12" t="s">
        <v>137</v>
      </c>
      <c r="U381" s="12" t="s">
        <v>220</v>
      </c>
      <c r="V381" s="12" t="s">
        <v>137</v>
      </c>
      <c r="W381" s="12" t="s">
        <v>220</v>
      </c>
      <c r="X381" s="12" t="s">
        <v>74</v>
      </c>
      <c r="Y381" s="12" t="s">
        <v>137</v>
      </c>
      <c r="Z381" s="12" t="s">
        <v>137</v>
      </c>
      <c r="AA381" s="12" t="s">
        <v>221</v>
      </c>
      <c r="AB381" s="12" t="s">
        <v>237</v>
      </c>
      <c r="AC381" s="12" t="s">
        <v>74</v>
      </c>
      <c r="AD381" s="12" t="s">
        <v>1437</v>
      </c>
      <c r="AE381" s="12"/>
      <c r="AF381" s="12" t="s">
        <v>274</v>
      </c>
      <c r="AG381" s="12" t="s">
        <v>368</v>
      </c>
      <c r="AH381" s="12" t="s">
        <v>352</v>
      </c>
      <c r="AI381" s="12" t="s">
        <v>74</v>
      </c>
      <c r="AJ381" s="12" t="s">
        <v>74</v>
      </c>
      <c r="AK381" s="12" t="s">
        <v>74</v>
      </c>
      <c r="AL381" s="12"/>
      <c r="AM381" s="12"/>
      <c r="AN381" s="73"/>
      <c r="AO381" s="12"/>
      <c r="AP381" s="12"/>
      <c r="AQ381" s="44"/>
      <c r="AR381" s="12"/>
      <c r="AS381" s="12"/>
      <c r="AT381" s="12"/>
      <c r="AU381" s="12"/>
      <c r="AV381" s="1"/>
    </row>
    <row r="382" spans="1:48" ht="15.75" customHeight="1">
      <c r="A382" s="71">
        <v>2025539</v>
      </c>
      <c r="B382" s="12"/>
      <c r="C382" s="12">
        <v>39</v>
      </c>
      <c r="D382" s="12" t="s">
        <v>134</v>
      </c>
      <c r="E382" s="12" t="s">
        <v>224</v>
      </c>
      <c r="F382" s="12" t="s">
        <v>110</v>
      </c>
      <c r="G382" s="72" t="s">
        <v>4</v>
      </c>
      <c r="H382" s="12" t="s">
        <v>225</v>
      </c>
      <c r="I382" s="12" t="s">
        <v>236</v>
      </c>
      <c r="J382" s="72"/>
      <c r="K382" s="12" t="s">
        <v>62</v>
      </c>
      <c r="L382" s="12" t="s">
        <v>74</v>
      </c>
      <c r="M382" s="12" t="s">
        <v>74</v>
      </c>
      <c r="N382" s="12" t="s">
        <v>137</v>
      </c>
      <c r="O382" s="12" t="s">
        <v>74</v>
      </c>
      <c r="P382" s="12" t="s">
        <v>137</v>
      </c>
      <c r="Q382" s="74">
        <v>2</v>
      </c>
      <c r="R382" s="12" t="s">
        <v>74</v>
      </c>
      <c r="S382" s="12" t="s">
        <v>23</v>
      </c>
      <c r="T382" s="12" t="s">
        <v>137</v>
      </c>
      <c r="U382" s="12" t="s">
        <v>220</v>
      </c>
      <c r="V382" s="12" t="s">
        <v>137</v>
      </c>
      <c r="W382" s="12" t="s">
        <v>220</v>
      </c>
      <c r="X382" s="12" t="s">
        <v>74</v>
      </c>
      <c r="Y382" s="12" t="s">
        <v>137</v>
      </c>
      <c r="Z382" s="12" t="s">
        <v>137</v>
      </c>
      <c r="AA382" s="12" t="s">
        <v>221</v>
      </c>
      <c r="AB382" s="12" t="s">
        <v>237</v>
      </c>
      <c r="AC382" s="12" t="s">
        <v>74</v>
      </c>
      <c r="AD382" s="12" t="s">
        <v>1439</v>
      </c>
      <c r="AE382" s="12"/>
      <c r="AF382" s="12" t="s">
        <v>715</v>
      </c>
      <c r="AG382" s="12" t="s">
        <v>1440</v>
      </c>
      <c r="AH382" s="12" t="s">
        <v>666</v>
      </c>
      <c r="AI382" s="12" t="s">
        <v>74</v>
      </c>
      <c r="AJ382" s="12" t="s">
        <v>74</v>
      </c>
      <c r="AK382" s="12" t="s">
        <v>74</v>
      </c>
      <c r="AL382" s="12"/>
      <c r="AM382" s="12" t="s">
        <v>136</v>
      </c>
      <c r="AN382" s="73"/>
      <c r="AO382" s="12"/>
      <c r="AP382" s="12"/>
      <c r="AQ382" s="44"/>
      <c r="AR382" s="12"/>
      <c r="AS382" s="12"/>
      <c r="AT382" s="12"/>
      <c r="AU382" s="12"/>
      <c r="AV382" s="1"/>
    </row>
    <row r="383" spans="1:48" ht="15.75" customHeight="1">
      <c r="A383" s="71">
        <v>2025866</v>
      </c>
      <c r="B383" s="12"/>
      <c r="C383" s="12">
        <v>38</v>
      </c>
      <c r="D383" s="12" t="s">
        <v>134</v>
      </c>
      <c r="E383" s="12" t="s">
        <v>224</v>
      </c>
      <c r="F383" s="72" t="s">
        <v>80</v>
      </c>
      <c r="G383" s="73" t="s">
        <v>4</v>
      </c>
      <c r="H383" s="12"/>
      <c r="I383" s="72" t="s">
        <v>470</v>
      </c>
      <c r="J383" s="12" t="s">
        <v>74</v>
      </c>
      <c r="K383" s="12" t="s">
        <v>54</v>
      </c>
      <c r="L383" s="12"/>
      <c r="M383" s="12"/>
      <c r="N383" s="12"/>
      <c r="O383" s="12"/>
      <c r="P383" s="12"/>
      <c r="Q383" s="74"/>
      <c r="R383" s="72"/>
      <c r="S383" s="12"/>
      <c r="T383" s="12"/>
      <c r="U383" s="12"/>
      <c r="V383" s="7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72" t="s">
        <v>137</v>
      </c>
      <c r="AJ383" s="12"/>
      <c r="AK383" s="12" t="s">
        <v>137</v>
      </c>
      <c r="AL383" s="12"/>
      <c r="AM383" s="12"/>
      <c r="AN383" s="73"/>
      <c r="AO383" s="12"/>
      <c r="AP383" s="12"/>
      <c r="AQ383" s="44"/>
      <c r="AR383" s="12"/>
      <c r="AS383" s="12"/>
      <c r="AT383" s="12"/>
      <c r="AU383" s="12"/>
      <c r="AV383" s="1"/>
    </row>
    <row r="384" spans="1:48" ht="15.75" customHeight="1">
      <c r="A384" s="71">
        <v>2025837</v>
      </c>
      <c r="B384" s="12"/>
      <c r="C384" s="12">
        <v>38</v>
      </c>
      <c r="D384" s="12" t="s">
        <v>134</v>
      </c>
      <c r="E384" s="12" t="s">
        <v>224</v>
      </c>
      <c r="F384" s="12" t="s">
        <v>120</v>
      </c>
      <c r="G384" s="73" t="s">
        <v>4</v>
      </c>
      <c r="H384" s="12" t="s">
        <v>1443</v>
      </c>
      <c r="I384" s="12" t="s">
        <v>1360</v>
      </c>
      <c r="J384" s="72"/>
      <c r="K384" s="12" t="s">
        <v>54</v>
      </c>
      <c r="L384" s="12" t="s">
        <v>137</v>
      </c>
      <c r="M384" s="12" t="s">
        <v>74</v>
      </c>
      <c r="N384" s="12" t="s">
        <v>74</v>
      </c>
      <c r="O384" s="12" t="s">
        <v>74</v>
      </c>
      <c r="P384" s="12" t="s">
        <v>137</v>
      </c>
      <c r="Q384" s="74">
        <v>5</v>
      </c>
      <c r="R384" s="12" t="s">
        <v>74</v>
      </c>
      <c r="S384" s="12" t="s">
        <v>1444</v>
      </c>
      <c r="T384" s="12" t="s">
        <v>74</v>
      </c>
      <c r="U384" s="12" t="s">
        <v>1445</v>
      </c>
      <c r="V384" s="12" t="s">
        <v>137</v>
      </c>
      <c r="W384" s="12" t="s">
        <v>220</v>
      </c>
      <c r="X384" s="12" t="s">
        <v>74</v>
      </c>
      <c r="Y384" s="12" t="s">
        <v>137</v>
      </c>
      <c r="Z384" s="12" t="s">
        <v>137</v>
      </c>
      <c r="AA384" s="12" t="s">
        <v>251</v>
      </c>
      <c r="AB384" s="12" t="s">
        <v>237</v>
      </c>
      <c r="AC384" s="12" t="s">
        <v>74</v>
      </c>
      <c r="AD384" s="12" t="s">
        <v>1446</v>
      </c>
      <c r="AE384" s="12"/>
      <c r="AF384" s="12" t="s">
        <v>319</v>
      </c>
      <c r="AG384" s="12" t="s">
        <v>1090</v>
      </c>
      <c r="AH384" s="12" t="s">
        <v>233</v>
      </c>
      <c r="AI384" s="12" t="s">
        <v>74</v>
      </c>
      <c r="AJ384" s="12" t="s">
        <v>74</v>
      </c>
      <c r="AK384" s="12" t="s">
        <v>74</v>
      </c>
      <c r="AL384" s="12"/>
      <c r="AM384" s="12"/>
      <c r="AN384" s="73"/>
      <c r="AO384" s="12"/>
      <c r="AP384" s="12"/>
      <c r="AQ384" s="44"/>
      <c r="AR384" s="12"/>
      <c r="AS384" s="12"/>
      <c r="AT384" s="12"/>
      <c r="AU384" s="12"/>
      <c r="AV384" s="1"/>
    </row>
    <row r="385" spans="1:48" ht="15.75" customHeight="1">
      <c r="A385" s="71">
        <v>2025862</v>
      </c>
      <c r="B385" s="12"/>
      <c r="C385" s="12">
        <v>40</v>
      </c>
      <c r="D385" s="12" t="s">
        <v>134</v>
      </c>
      <c r="E385" s="12" t="s">
        <v>224</v>
      </c>
      <c r="F385" s="72" t="s">
        <v>80</v>
      </c>
      <c r="G385" s="73" t="s">
        <v>4</v>
      </c>
      <c r="H385" s="12"/>
      <c r="I385" s="72" t="s">
        <v>470</v>
      </c>
      <c r="J385" s="12" t="s">
        <v>74</v>
      </c>
      <c r="K385" s="12" t="s">
        <v>54</v>
      </c>
      <c r="L385" s="12"/>
      <c r="M385" s="12"/>
      <c r="N385" s="12"/>
      <c r="O385" s="12"/>
      <c r="P385" s="12"/>
      <c r="Q385" s="74"/>
      <c r="R385" s="72"/>
      <c r="S385" s="12"/>
      <c r="T385" s="12"/>
      <c r="U385" s="12"/>
      <c r="V385" s="7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72" t="s">
        <v>137</v>
      </c>
      <c r="AJ385" s="12"/>
      <c r="AK385" s="12" t="s">
        <v>137</v>
      </c>
      <c r="AL385" s="12"/>
      <c r="AM385" s="12"/>
      <c r="AN385" s="73"/>
      <c r="AO385" s="12"/>
      <c r="AP385" s="12"/>
      <c r="AQ385" s="44"/>
      <c r="AR385" s="12"/>
      <c r="AS385" s="12"/>
      <c r="AT385" s="12"/>
      <c r="AU385" s="12"/>
      <c r="AV385" s="1"/>
    </row>
    <row r="386" spans="1:48" ht="15.75" customHeight="1">
      <c r="A386" s="71">
        <v>2025433</v>
      </c>
      <c r="B386" s="12"/>
      <c r="C386" s="83">
        <v>37</v>
      </c>
      <c r="D386" s="12" t="s">
        <v>134</v>
      </c>
      <c r="E386" s="76" t="s">
        <v>224</v>
      </c>
      <c r="F386" s="74" t="s">
        <v>81</v>
      </c>
      <c r="G386" s="72" t="s">
        <v>4</v>
      </c>
      <c r="H386" s="12" t="s">
        <v>235</v>
      </c>
      <c r="I386" s="12" t="s">
        <v>236</v>
      </c>
      <c r="J386" s="72"/>
      <c r="K386" s="12" t="s">
        <v>60</v>
      </c>
      <c r="L386" s="12"/>
      <c r="M386" s="12"/>
      <c r="N386" s="12"/>
      <c r="O386" s="12"/>
      <c r="P386" s="12"/>
      <c r="Q386" s="74"/>
      <c r="R386" s="72"/>
      <c r="S386" s="12"/>
      <c r="T386" s="12"/>
      <c r="U386" s="12"/>
      <c r="V386" s="7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72" t="s">
        <v>137</v>
      </c>
      <c r="AJ386" s="12"/>
      <c r="AK386" s="97" t="s">
        <v>74</v>
      </c>
      <c r="AL386" s="12"/>
      <c r="AM386" s="12" t="s">
        <v>136</v>
      </c>
      <c r="AN386" s="73"/>
      <c r="AO386" s="12"/>
      <c r="AP386" s="12"/>
      <c r="AQ386" s="12"/>
      <c r="AR386" s="12"/>
      <c r="AS386" s="12"/>
      <c r="AT386" s="12"/>
      <c r="AU386" s="12"/>
      <c r="AV386" s="1"/>
    </row>
    <row r="387" spans="1:48" ht="15.75" customHeight="1">
      <c r="A387" s="71">
        <v>2025744</v>
      </c>
      <c r="B387" s="12"/>
      <c r="C387" s="12">
        <v>40</v>
      </c>
      <c r="D387" s="12" t="s">
        <v>134</v>
      </c>
      <c r="E387" s="12" t="s">
        <v>224</v>
      </c>
      <c r="F387" s="12" t="s">
        <v>95</v>
      </c>
      <c r="G387" s="73" t="s">
        <v>4</v>
      </c>
      <c r="H387" s="12" t="s">
        <v>467</v>
      </c>
      <c r="I387" s="12" t="s">
        <v>236</v>
      </c>
      <c r="J387" s="72"/>
      <c r="K387" s="12" t="s">
        <v>56</v>
      </c>
      <c r="L387" s="12" t="s">
        <v>137</v>
      </c>
      <c r="M387" s="12" t="s">
        <v>74</v>
      </c>
      <c r="N387" s="12" t="s">
        <v>74</v>
      </c>
      <c r="O387" s="12" t="s">
        <v>74</v>
      </c>
      <c r="P387" s="12" t="s">
        <v>137</v>
      </c>
      <c r="Q387" s="74">
        <v>7</v>
      </c>
      <c r="R387" s="12" t="s">
        <v>74</v>
      </c>
      <c r="S387" s="12" t="s">
        <v>400</v>
      </c>
      <c r="T387" s="12" t="s">
        <v>137</v>
      </c>
      <c r="U387" s="12" t="s">
        <v>220</v>
      </c>
      <c r="V387" s="12" t="s">
        <v>137</v>
      </c>
      <c r="W387" s="12" t="s">
        <v>220</v>
      </c>
      <c r="X387" s="12" t="s">
        <v>74</v>
      </c>
      <c r="Y387" s="12" t="s">
        <v>137</v>
      </c>
      <c r="Z387" s="12" t="s">
        <v>137</v>
      </c>
      <c r="AA387" s="12" t="s">
        <v>221</v>
      </c>
      <c r="AB387" s="12" t="s">
        <v>237</v>
      </c>
      <c r="AC387" s="12" t="s">
        <v>137</v>
      </c>
      <c r="AD387" s="12"/>
      <c r="AE387" s="12"/>
      <c r="AF387" s="12" t="s">
        <v>1450</v>
      </c>
      <c r="AG387" s="12" t="s">
        <v>287</v>
      </c>
      <c r="AH387" s="12" t="s">
        <v>275</v>
      </c>
      <c r="AI387" s="12" t="s">
        <v>74</v>
      </c>
      <c r="AJ387" s="109" t="s">
        <v>74</v>
      </c>
      <c r="AK387" s="97" t="s">
        <v>74</v>
      </c>
      <c r="AL387" s="12"/>
      <c r="AM387" s="12"/>
      <c r="AN387" s="73"/>
      <c r="AO387" s="12"/>
      <c r="AP387" s="12"/>
      <c r="AQ387" s="44"/>
      <c r="AR387" s="12"/>
      <c r="AS387" s="12"/>
      <c r="AT387" s="12"/>
      <c r="AU387" s="12"/>
      <c r="AV387" s="1"/>
    </row>
    <row r="388" spans="1:48" ht="15.75" customHeight="1">
      <c r="A388" s="71">
        <v>2025523</v>
      </c>
      <c r="B388" s="12"/>
      <c r="C388" s="12">
        <v>35</v>
      </c>
      <c r="D388" s="12" t="s">
        <v>134</v>
      </c>
      <c r="E388" s="12" t="s">
        <v>224</v>
      </c>
      <c r="F388" s="12" t="s">
        <v>110</v>
      </c>
      <c r="G388" s="72" t="s">
        <v>4</v>
      </c>
      <c r="H388" s="12" t="s">
        <v>359</v>
      </c>
      <c r="I388" s="12" t="s">
        <v>236</v>
      </c>
      <c r="J388" s="72"/>
      <c r="K388" s="12" t="s">
        <v>62</v>
      </c>
      <c r="L388" s="12" t="s">
        <v>137</v>
      </c>
      <c r="M388" s="12" t="s">
        <v>74</v>
      </c>
      <c r="N388" s="12" t="s">
        <v>137</v>
      </c>
      <c r="O388" s="12" t="s">
        <v>74</v>
      </c>
      <c r="P388" s="12" t="s">
        <v>137</v>
      </c>
      <c r="Q388" s="74">
        <v>2</v>
      </c>
      <c r="R388" s="12" t="s">
        <v>74</v>
      </c>
      <c r="S388" s="12" t="s">
        <v>1452</v>
      </c>
      <c r="T388" s="12" t="s">
        <v>137</v>
      </c>
      <c r="U388" s="12" t="s">
        <v>220</v>
      </c>
      <c r="V388" s="12" t="s">
        <v>137</v>
      </c>
      <c r="W388" s="12" t="s">
        <v>220</v>
      </c>
      <c r="X388" s="12" t="s">
        <v>74</v>
      </c>
      <c r="Y388" s="12" t="s">
        <v>137</v>
      </c>
      <c r="Z388" s="12" t="s">
        <v>137</v>
      </c>
      <c r="AA388" s="12" t="s">
        <v>221</v>
      </c>
      <c r="AB388" s="12" t="s">
        <v>237</v>
      </c>
      <c r="AC388" s="12" t="s">
        <v>137</v>
      </c>
      <c r="AD388" s="12"/>
      <c r="AE388" s="12"/>
      <c r="AF388" s="12" t="s">
        <v>672</v>
      </c>
      <c r="AG388" s="12" t="s">
        <v>687</v>
      </c>
      <c r="AH388" s="12" t="s">
        <v>658</v>
      </c>
      <c r="AI388" s="12" t="s">
        <v>74</v>
      </c>
      <c r="AJ388" s="12" t="s">
        <v>74</v>
      </c>
      <c r="AK388" s="97" t="s">
        <v>74</v>
      </c>
      <c r="AL388" s="12"/>
      <c r="AM388" s="12" t="s">
        <v>136</v>
      </c>
      <c r="AN388" s="73"/>
      <c r="AO388" s="12"/>
      <c r="AP388" s="12"/>
      <c r="AQ388" s="44"/>
      <c r="AR388" s="12"/>
      <c r="AS388" s="12"/>
      <c r="AT388" s="12"/>
      <c r="AU388" s="12"/>
      <c r="AV388" s="1"/>
    </row>
    <row r="389" spans="1:48" ht="15.75" customHeight="1">
      <c r="A389" s="71">
        <v>2025867</v>
      </c>
      <c r="B389" s="12"/>
      <c r="C389" s="12">
        <v>35</v>
      </c>
      <c r="D389" s="12" t="s">
        <v>134</v>
      </c>
      <c r="E389" s="12" t="s">
        <v>224</v>
      </c>
      <c r="F389" s="72" t="s">
        <v>80</v>
      </c>
      <c r="G389" s="73" t="s">
        <v>4</v>
      </c>
      <c r="H389" s="12"/>
      <c r="I389" s="72" t="s">
        <v>470</v>
      </c>
      <c r="J389" s="12" t="s">
        <v>74</v>
      </c>
      <c r="K389" s="12" t="s">
        <v>54</v>
      </c>
      <c r="L389" s="12"/>
      <c r="M389" s="12"/>
      <c r="N389" s="12"/>
      <c r="O389" s="12"/>
      <c r="P389" s="12"/>
      <c r="Q389" s="74"/>
      <c r="R389" s="72"/>
      <c r="S389" s="12"/>
      <c r="T389" s="12"/>
      <c r="U389" s="12"/>
      <c r="V389" s="7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72" t="s">
        <v>137</v>
      </c>
      <c r="AJ389" s="12"/>
      <c r="AK389" s="12" t="s">
        <v>137</v>
      </c>
      <c r="AL389" s="12"/>
      <c r="AM389" s="12"/>
      <c r="AN389" s="73"/>
      <c r="AO389" s="12"/>
      <c r="AP389" s="12"/>
      <c r="AQ389" s="44"/>
      <c r="AR389" s="12"/>
      <c r="AS389" s="12"/>
      <c r="AT389" s="12"/>
      <c r="AU389" s="12"/>
      <c r="AV389" s="1"/>
    </row>
    <row r="390" spans="1:48" ht="15.75" customHeight="1">
      <c r="A390" s="71">
        <v>2025725</v>
      </c>
      <c r="B390" s="12"/>
      <c r="C390" s="12">
        <v>37</v>
      </c>
      <c r="D390" s="12" t="s">
        <v>134</v>
      </c>
      <c r="E390" s="12" t="s">
        <v>224</v>
      </c>
      <c r="F390" s="12" t="s">
        <v>84</v>
      </c>
      <c r="G390" s="73" t="s">
        <v>4</v>
      </c>
      <c r="H390" s="12" t="s">
        <v>359</v>
      </c>
      <c r="I390" s="12" t="s">
        <v>236</v>
      </c>
      <c r="J390" s="72"/>
      <c r="K390" s="12" t="s">
        <v>56</v>
      </c>
      <c r="L390" s="12" t="s">
        <v>137</v>
      </c>
      <c r="M390" s="12" t="s">
        <v>74</v>
      </c>
      <c r="N390" s="12" t="s">
        <v>74</v>
      </c>
      <c r="O390" s="12" t="s">
        <v>137</v>
      </c>
      <c r="P390" s="12" t="s">
        <v>137</v>
      </c>
      <c r="Q390" s="74">
        <v>4</v>
      </c>
      <c r="R390" s="12" t="s">
        <v>74</v>
      </c>
      <c r="S390" s="12" t="s">
        <v>329</v>
      </c>
      <c r="T390" s="12" t="s">
        <v>137</v>
      </c>
      <c r="U390" s="12" t="s">
        <v>220</v>
      </c>
      <c r="V390" s="12" t="s">
        <v>137</v>
      </c>
      <c r="W390" s="12" t="s">
        <v>220</v>
      </c>
      <c r="X390" s="12" t="s">
        <v>74</v>
      </c>
      <c r="Y390" s="12" t="s">
        <v>137</v>
      </c>
      <c r="Z390" s="12" t="s">
        <v>137</v>
      </c>
      <c r="AA390" s="12" t="s">
        <v>251</v>
      </c>
      <c r="AB390" s="12" t="s">
        <v>237</v>
      </c>
      <c r="AC390" s="12" t="s">
        <v>137</v>
      </c>
      <c r="AD390" s="12"/>
      <c r="AE390" s="12"/>
      <c r="AF390" s="12" t="s">
        <v>1093</v>
      </c>
      <c r="AG390" s="12" t="s">
        <v>287</v>
      </c>
      <c r="AH390" s="12" t="s">
        <v>311</v>
      </c>
      <c r="AI390" s="12" t="s">
        <v>74</v>
      </c>
      <c r="AJ390" s="12" t="s">
        <v>74</v>
      </c>
      <c r="AK390" s="97" t="s">
        <v>137</v>
      </c>
      <c r="AL390" s="12"/>
      <c r="AM390" s="12"/>
      <c r="AN390" s="73"/>
      <c r="AO390" s="12"/>
      <c r="AP390" s="12"/>
      <c r="AQ390" s="44"/>
      <c r="AR390" s="12"/>
      <c r="AS390" s="12"/>
      <c r="AT390" s="12"/>
      <c r="AU390" s="12"/>
      <c r="AV390" s="1"/>
    </row>
    <row r="391" spans="1:48" ht="15.75" customHeight="1">
      <c r="A391" s="71">
        <v>2025872</v>
      </c>
      <c r="B391" s="12"/>
      <c r="C391" s="12">
        <v>36</v>
      </c>
      <c r="D391" s="12" t="s">
        <v>134</v>
      </c>
      <c r="E391" s="12" t="s">
        <v>224</v>
      </c>
      <c r="F391" s="12" t="s">
        <v>82</v>
      </c>
      <c r="G391" s="73" t="s">
        <v>4</v>
      </c>
      <c r="H391" s="12"/>
      <c r="I391" s="12" t="s">
        <v>619</v>
      </c>
      <c r="J391" s="12" t="s">
        <v>74</v>
      </c>
      <c r="K391" s="12" t="s">
        <v>62</v>
      </c>
      <c r="L391" s="12" t="s">
        <v>137</v>
      </c>
      <c r="M391" s="12" t="s">
        <v>74</v>
      </c>
      <c r="N391" s="12" t="s">
        <v>74</v>
      </c>
      <c r="O391" s="12" t="s">
        <v>137</v>
      </c>
      <c r="P391" s="12" t="s">
        <v>137</v>
      </c>
      <c r="Q391" s="74">
        <v>5</v>
      </c>
      <c r="R391" s="12" t="s">
        <v>137</v>
      </c>
      <c r="S391" s="12" t="s">
        <v>220</v>
      </c>
      <c r="T391" s="12" t="s">
        <v>137</v>
      </c>
      <c r="U391" s="12" t="s">
        <v>220</v>
      </c>
      <c r="V391" s="12" t="s">
        <v>137</v>
      </c>
      <c r="W391" s="12" t="s">
        <v>220</v>
      </c>
      <c r="X391" s="12" t="s">
        <v>137</v>
      </c>
      <c r="Y391" s="12" t="s">
        <v>137</v>
      </c>
      <c r="Z391" s="12" t="s">
        <v>74</v>
      </c>
      <c r="AA391" s="12" t="s">
        <v>244</v>
      </c>
      <c r="AB391" s="12" t="s">
        <v>237</v>
      </c>
      <c r="AC391" s="12" t="s">
        <v>137</v>
      </c>
      <c r="AD391" s="12"/>
      <c r="AE391" s="12"/>
      <c r="AF391" s="12"/>
      <c r="AG391" s="12"/>
      <c r="AH391" s="12"/>
      <c r="AI391" s="12" t="s">
        <v>74</v>
      </c>
      <c r="AJ391" s="12" t="s">
        <v>74</v>
      </c>
      <c r="AK391" s="12" t="s">
        <v>74</v>
      </c>
      <c r="AL391" s="12"/>
      <c r="AM391" s="12" t="s">
        <v>74</v>
      </c>
      <c r="AN391" s="73"/>
      <c r="AO391" s="12"/>
      <c r="AP391" s="12"/>
      <c r="AQ391" s="44"/>
      <c r="AR391" s="12"/>
      <c r="AS391" s="12"/>
      <c r="AT391" s="12"/>
      <c r="AU391" s="12"/>
      <c r="AV391" s="1"/>
    </row>
    <row r="392" spans="1:48" ht="15.75" customHeight="1">
      <c r="A392" s="71">
        <v>2025345</v>
      </c>
      <c r="B392" s="12"/>
      <c r="C392" s="12">
        <v>42</v>
      </c>
      <c r="D392" s="12" t="s">
        <v>134</v>
      </c>
      <c r="E392" s="12" t="s">
        <v>217</v>
      </c>
      <c r="F392" s="12" t="s">
        <v>116</v>
      </c>
      <c r="G392" s="72" t="s">
        <v>4</v>
      </c>
      <c r="H392" s="12" t="s">
        <v>235</v>
      </c>
      <c r="I392" s="12" t="s">
        <v>328</v>
      </c>
      <c r="J392" s="72"/>
      <c r="K392" s="12" t="s">
        <v>58</v>
      </c>
      <c r="L392" s="12" t="s">
        <v>137</v>
      </c>
      <c r="M392" s="12" t="s">
        <v>74</v>
      </c>
      <c r="N392" s="12" t="s">
        <v>74</v>
      </c>
      <c r="O392" s="12" t="s">
        <v>74</v>
      </c>
      <c r="P392" s="12" t="s">
        <v>74</v>
      </c>
      <c r="Q392" s="74">
        <v>5</v>
      </c>
      <c r="R392" s="12" t="s">
        <v>137</v>
      </c>
      <c r="S392" s="12" t="s">
        <v>471</v>
      </c>
      <c r="T392" s="12" t="s">
        <v>74</v>
      </c>
      <c r="U392" s="12" t="s">
        <v>1457</v>
      </c>
      <c r="V392" s="12" t="s">
        <v>74</v>
      </c>
      <c r="W392" s="12" t="s">
        <v>1162</v>
      </c>
      <c r="X392" s="12" t="s">
        <v>137</v>
      </c>
      <c r="Y392" s="12" t="s">
        <v>74</v>
      </c>
      <c r="Z392" s="12" t="s">
        <v>137</v>
      </c>
      <c r="AA392" s="12" t="s">
        <v>221</v>
      </c>
      <c r="AB392" s="12" t="s">
        <v>237</v>
      </c>
      <c r="AC392" s="12" t="s">
        <v>74</v>
      </c>
      <c r="AD392" s="12" t="s">
        <v>1458</v>
      </c>
      <c r="AE392" s="12"/>
      <c r="AF392" s="12" t="s">
        <v>1459</v>
      </c>
      <c r="AG392" s="12" t="s">
        <v>347</v>
      </c>
      <c r="AH392" s="12" t="s">
        <v>1460</v>
      </c>
      <c r="AI392" s="12" t="s">
        <v>74</v>
      </c>
      <c r="AJ392" s="12" t="s">
        <v>74</v>
      </c>
      <c r="AK392" s="97" t="s">
        <v>74</v>
      </c>
      <c r="AL392" s="12"/>
      <c r="AM392" s="73" t="s">
        <v>136</v>
      </c>
      <c r="AN392" s="73"/>
      <c r="AO392" s="12"/>
      <c r="AP392" s="12"/>
      <c r="AQ392" s="12"/>
      <c r="AR392" s="12"/>
      <c r="AS392" s="12"/>
      <c r="AT392" s="12"/>
      <c r="AU392" s="12"/>
      <c r="AV392" s="1"/>
    </row>
    <row r="393" spans="1:48" ht="15.75" customHeight="1">
      <c r="A393" s="71">
        <v>2025401</v>
      </c>
      <c r="B393" s="12"/>
      <c r="C393" s="12">
        <v>47</v>
      </c>
      <c r="D393" s="12" t="s">
        <v>134</v>
      </c>
      <c r="E393" s="12" t="s">
        <v>217</v>
      </c>
      <c r="F393" s="12" t="s">
        <v>115</v>
      </c>
      <c r="G393" s="72" t="s">
        <v>4</v>
      </c>
      <c r="H393" s="12" t="s">
        <v>235</v>
      </c>
      <c r="I393" s="12" t="s">
        <v>236</v>
      </c>
      <c r="J393" s="72"/>
      <c r="K393" s="12" t="s">
        <v>60</v>
      </c>
      <c r="L393" s="12"/>
      <c r="M393" s="12"/>
      <c r="N393" s="12"/>
      <c r="O393" s="12"/>
      <c r="P393" s="12"/>
      <c r="Q393" s="74"/>
      <c r="R393" s="72"/>
      <c r="S393" s="12"/>
      <c r="T393" s="12"/>
      <c r="U393" s="12"/>
      <c r="V393" s="7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72" t="s">
        <v>137</v>
      </c>
      <c r="AJ393" s="12" t="s">
        <v>74</v>
      </c>
      <c r="AK393" s="97" t="s">
        <v>74</v>
      </c>
      <c r="AL393" s="12"/>
      <c r="AM393" s="12" t="s">
        <v>136</v>
      </c>
      <c r="AN393" s="73"/>
      <c r="AO393" s="12"/>
      <c r="AP393" s="12"/>
      <c r="AQ393" s="12"/>
      <c r="AR393" s="12"/>
      <c r="AS393" s="12"/>
      <c r="AT393" s="12"/>
      <c r="AU393" s="12"/>
      <c r="AV393" s="1"/>
    </row>
    <row r="394" spans="1:48" ht="15.75" customHeight="1">
      <c r="A394" s="71">
        <v>2025536</v>
      </c>
      <c r="B394" s="12"/>
      <c r="C394" s="12">
        <v>36</v>
      </c>
      <c r="D394" s="12" t="s">
        <v>134</v>
      </c>
      <c r="E394" s="12" t="s">
        <v>224</v>
      </c>
      <c r="F394" s="12" t="s">
        <v>110</v>
      </c>
      <c r="G394" s="72" t="s">
        <v>4</v>
      </c>
      <c r="H394" s="12" t="s">
        <v>309</v>
      </c>
      <c r="I394" s="12" t="s">
        <v>236</v>
      </c>
      <c r="J394" s="72"/>
      <c r="K394" s="12" t="s">
        <v>62</v>
      </c>
      <c r="L394" s="12" t="s">
        <v>137</v>
      </c>
      <c r="M394" s="12" t="s">
        <v>74</v>
      </c>
      <c r="N394" s="12" t="s">
        <v>74</v>
      </c>
      <c r="O394" s="12" t="s">
        <v>74</v>
      </c>
      <c r="P394" s="12" t="s">
        <v>137</v>
      </c>
      <c r="Q394" s="74">
        <v>5</v>
      </c>
      <c r="R394" s="12" t="s">
        <v>74</v>
      </c>
      <c r="S394" s="12" t="s">
        <v>1463</v>
      </c>
      <c r="T394" s="12" t="s">
        <v>137</v>
      </c>
      <c r="U394" s="12" t="s">
        <v>220</v>
      </c>
      <c r="V394" s="12" t="s">
        <v>137</v>
      </c>
      <c r="W394" s="12" t="s">
        <v>220</v>
      </c>
      <c r="X394" s="12" t="s">
        <v>74</v>
      </c>
      <c r="Y394" s="12" t="s">
        <v>137</v>
      </c>
      <c r="Z394" s="12" t="s">
        <v>137</v>
      </c>
      <c r="AA394" s="12" t="s">
        <v>221</v>
      </c>
      <c r="AB394" s="12" t="s">
        <v>237</v>
      </c>
      <c r="AC394" s="12" t="s">
        <v>74</v>
      </c>
      <c r="AD394" s="12" t="s">
        <v>1464</v>
      </c>
      <c r="AE394" s="12"/>
      <c r="AF394" s="12" t="s">
        <v>658</v>
      </c>
      <c r="AG394" s="12" t="s">
        <v>674</v>
      </c>
      <c r="AH394" s="12" t="s">
        <v>672</v>
      </c>
      <c r="AI394" s="12" t="s">
        <v>74</v>
      </c>
      <c r="AJ394" s="12" t="s">
        <v>74</v>
      </c>
      <c r="AK394" s="97" t="s">
        <v>74</v>
      </c>
      <c r="AL394" s="12"/>
      <c r="AM394" s="12" t="s">
        <v>136</v>
      </c>
      <c r="AN394" s="73"/>
      <c r="AO394" s="12"/>
      <c r="AP394" s="12"/>
      <c r="AQ394" s="44"/>
      <c r="AR394" s="12"/>
      <c r="AS394" s="12"/>
      <c r="AT394" s="12"/>
      <c r="AU394" s="12"/>
      <c r="AV394" s="1"/>
    </row>
    <row r="395" spans="1:48" ht="15.75" customHeight="1">
      <c r="A395" s="71">
        <v>2025853</v>
      </c>
      <c r="B395" s="12"/>
      <c r="C395" s="12">
        <v>37</v>
      </c>
      <c r="D395" s="12" t="s">
        <v>134</v>
      </c>
      <c r="E395" s="12" t="s">
        <v>224</v>
      </c>
      <c r="F395" s="72" t="s">
        <v>80</v>
      </c>
      <c r="G395" s="73" t="s">
        <v>4</v>
      </c>
      <c r="H395" s="12"/>
      <c r="I395" s="72" t="s">
        <v>470</v>
      </c>
      <c r="J395" s="12" t="s">
        <v>74</v>
      </c>
      <c r="K395" s="12" t="s">
        <v>54</v>
      </c>
      <c r="L395" s="12"/>
      <c r="M395" s="12"/>
      <c r="N395" s="12"/>
      <c r="O395" s="12"/>
      <c r="P395" s="12"/>
      <c r="Q395" s="74"/>
      <c r="R395" s="72"/>
      <c r="S395" s="12"/>
      <c r="T395" s="12"/>
      <c r="U395" s="12"/>
      <c r="V395" s="7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72" t="s">
        <v>137</v>
      </c>
      <c r="AJ395" s="12"/>
      <c r="AK395" s="12" t="s">
        <v>74</v>
      </c>
      <c r="AL395" s="12"/>
      <c r="AM395" s="12"/>
      <c r="AN395" s="73"/>
      <c r="AO395" s="12"/>
      <c r="AP395" s="12"/>
      <c r="AQ395" s="44"/>
      <c r="AR395" s="12"/>
      <c r="AS395" s="12"/>
      <c r="AT395" s="12"/>
      <c r="AU395" s="12"/>
      <c r="AV395" s="1"/>
    </row>
    <row r="396" spans="1:48" ht="15.75" customHeight="1">
      <c r="A396" s="71">
        <v>2025833</v>
      </c>
      <c r="B396" s="12"/>
      <c r="C396" s="12">
        <v>38</v>
      </c>
      <c r="D396" s="12" t="s">
        <v>134</v>
      </c>
      <c r="E396" s="12" t="s">
        <v>224</v>
      </c>
      <c r="F396" s="74" t="s">
        <v>120</v>
      </c>
      <c r="G396" s="73" t="s">
        <v>50</v>
      </c>
      <c r="H396" s="12" t="s">
        <v>427</v>
      </c>
      <c r="I396" s="12" t="s">
        <v>1360</v>
      </c>
      <c r="J396" s="12" t="s">
        <v>137</v>
      </c>
      <c r="K396" s="12" t="s">
        <v>54</v>
      </c>
      <c r="L396" s="12" t="s">
        <v>137</v>
      </c>
      <c r="M396" s="12" t="s">
        <v>74</v>
      </c>
      <c r="N396" s="12" t="s">
        <v>74</v>
      </c>
      <c r="O396" s="12" t="s">
        <v>74</v>
      </c>
      <c r="P396" s="12" t="s">
        <v>74</v>
      </c>
      <c r="Q396" s="74">
        <v>6</v>
      </c>
      <c r="R396" s="12" t="s">
        <v>74</v>
      </c>
      <c r="S396" s="12" t="s">
        <v>1467</v>
      </c>
      <c r="T396" s="12" t="s">
        <v>74</v>
      </c>
      <c r="U396" s="12" t="s">
        <v>1468</v>
      </c>
      <c r="V396" s="12" t="s">
        <v>137</v>
      </c>
      <c r="W396" s="12" t="s">
        <v>220</v>
      </c>
      <c r="X396" s="12" t="s">
        <v>74</v>
      </c>
      <c r="Y396" s="12" t="s">
        <v>74</v>
      </c>
      <c r="Z396" s="12" t="s">
        <v>137</v>
      </c>
      <c r="AA396" s="12" t="s">
        <v>221</v>
      </c>
      <c r="AB396" s="12" t="s">
        <v>237</v>
      </c>
      <c r="AC396" s="12" t="s">
        <v>137</v>
      </c>
      <c r="AD396" s="12"/>
      <c r="AE396" s="12"/>
      <c r="AF396" s="12"/>
      <c r="AG396" s="12"/>
      <c r="AH396" s="12"/>
      <c r="AI396" s="12" t="s">
        <v>74</v>
      </c>
      <c r="AJ396" s="12" t="s">
        <v>74</v>
      </c>
      <c r="AK396" s="97" t="s">
        <v>74</v>
      </c>
      <c r="AL396" s="12"/>
      <c r="AM396" s="12"/>
      <c r="AN396" s="73"/>
      <c r="AO396" s="12"/>
      <c r="AP396" s="12"/>
      <c r="AQ396" s="44"/>
      <c r="AR396" s="12"/>
      <c r="AS396" s="12"/>
      <c r="AT396" s="12"/>
      <c r="AU396" s="12"/>
      <c r="AV396" s="1"/>
    </row>
    <row r="397" spans="1:48" ht="15.75" customHeight="1">
      <c r="A397" s="71">
        <v>2025763</v>
      </c>
      <c r="B397" s="12"/>
      <c r="C397" s="12">
        <v>41</v>
      </c>
      <c r="D397" s="12" t="s">
        <v>134</v>
      </c>
      <c r="E397" s="12" t="s">
        <v>217</v>
      </c>
      <c r="F397" s="12" t="s">
        <v>76</v>
      </c>
      <c r="G397" s="73" t="s">
        <v>4</v>
      </c>
      <c r="H397" s="12" t="s">
        <v>427</v>
      </c>
      <c r="I397" s="12" t="s">
        <v>324</v>
      </c>
      <c r="J397" s="72"/>
      <c r="K397" s="12" t="s">
        <v>56</v>
      </c>
      <c r="L397" s="12" t="s">
        <v>137</v>
      </c>
      <c r="M397" s="12" t="s">
        <v>74</v>
      </c>
      <c r="N397" s="12" t="s">
        <v>74</v>
      </c>
      <c r="O397" s="12" t="s">
        <v>137</v>
      </c>
      <c r="P397" s="12" t="s">
        <v>137</v>
      </c>
      <c r="Q397" s="74">
        <v>7</v>
      </c>
      <c r="R397" s="12" t="s">
        <v>137</v>
      </c>
      <c r="S397" s="12" t="s">
        <v>220</v>
      </c>
      <c r="T397" s="12" t="s">
        <v>137</v>
      </c>
      <c r="U397" s="12" t="s">
        <v>220</v>
      </c>
      <c r="V397" s="12" t="s">
        <v>137</v>
      </c>
      <c r="W397" s="12" t="s">
        <v>220</v>
      </c>
      <c r="X397" s="12" t="s">
        <v>137</v>
      </c>
      <c r="Y397" s="12" t="s">
        <v>137</v>
      </c>
      <c r="Z397" s="12" t="s">
        <v>137</v>
      </c>
      <c r="AA397" s="12" t="s">
        <v>221</v>
      </c>
      <c r="AB397" s="12" t="s">
        <v>237</v>
      </c>
      <c r="AC397" s="12" t="s">
        <v>74</v>
      </c>
      <c r="AD397" s="12" t="s">
        <v>23</v>
      </c>
      <c r="AE397" s="12"/>
      <c r="AF397" s="12" t="s">
        <v>908</v>
      </c>
      <c r="AG397" s="12" t="s">
        <v>672</v>
      </c>
      <c r="AH397" s="12" t="s">
        <v>274</v>
      </c>
      <c r="AI397" s="12" t="s">
        <v>74</v>
      </c>
      <c r="AJ397" s="12" t="s">
        <v>74</v>
      </c>
      <c r="AK397" s="97" t="s">
        <v>74</v>
      </c>
      <c r="AL397" s="12"/>
      <c r="AM397" s="12"/>
      <c r="AN397" s="73"/>
      <c r="AO397" s="12"/>
      <c r="AP397" s="12"/>
      <c r="AQ397" s="44"/>
      <c r="AR397" s="12"/>
      <c r="AS397" s="12"/>
      <c r="AT397" s="12"/>
      <c r="AU397" s="12"/>
      <c r="AV397" s="1"/>
    </row>
    <row r="398" spans="1:48" ht="15.75" customHeight="1">
      <c r="A398" s="71">
        <v>2025619</v>
      </c>
      <c r="B398" s="12"/>
      <c r="C398" s="12">
        <v>39</v>
      </c>
      <c r="D398" s="12" t="s">
        <v>134</v>
      </c>
      <c r="E398" s="12" t="s">
        <v>224</v>
      </c>
      <c r="F398" s="12" t="s">
        <v>90</v>
      </c>
      <c r="G398" s="72" t="s">
        <v>4</v>
      </c>
      <c r="H398" s="12" t="s">
        <v>218</v>
      </c>
      <c r="I398" s="12" t="s">
        <v>333</v>
      </c>
      <c r="J398" s="12" t="s">
        <v>137</v>
      </c>
      <c r="K398" s="12" t="s">
        <v>54</v>
      </c>
      <c r="L398" s="12" t="s">
        <v>137</v>
      </c>
      <c r="M398" s="12" t="s">
        <v>74</v>
      </c>
      <c r="N398" s="12" t="s">
        <v>74</v>
      </c>
      <c r="O398" s="12" t="s">
        <v>74</v>
      </c>
      <c r="P398" s="12" t="s">
        <v>137</v>
      </c>
      <c r="Q398" s="74">
        <v>7</v>
      </c>
      <c r="R398" s="12" t="s">
        <v>74</v>
      </c>
      <c r="S398" s="12" t="s">
        <v>1471</v>
      </c>
      <c r="T398" s="12" t="s">
        <v>137</v>
      </c>
      <c r="U398" s="12" t="s">
        <v>220</v>
      </c>
      <c r="V398" s="12" t="s">
        <v>74</v>
      </c>
      <c r="W398" s="12" t="s">
        <v>649</v>
      </c>
      <c r="X398" s="12" t="s">
        <v>74</v>
      </c>
      <c r="Y398" s="12" t="s">
        <v>137</v>
      </c>
      <c r="Z398" s="12" t="s">
        <v>137</v>
      </c>
      <c r="AA398" s="12" t="s">
        <v>221</v>
      </c>
      <c r="AB398" s="12" t="s">
        <v>237</v>
      </c>
      <c r="AC398" s="12" t="s">
        <v>74</v>
      </c>
      <c r="AD398" s="12" t="s">
        <v>1472</v>
      </c>
      <c r="AE398" s="12"/>
      <c r="AF398" s="12" t="s">
        <v>1473</v>
      </c>
      <c r="AG398" s="12" t="s">
        <v>1474</v>
      </c>
      <c r="AH398" s="12" t="s">
        <v>1100</v>
      </c>
      <c r="AI398" s="12" t="s">
        <v>74</v>
      </c>
      <c r="AJ398" s="12" t="s">
        <v>74</v>
      </c>
      <c r="AK398" s="97" t="s">
        <v>74</v>
      </c>
      <c r="AL398" s="12"/>
      <c r="AM398" s="12"/>
      <c r="AN398" s="73"/>
      <c r="AO398" s="12"/>
      <c r="AP398" s="12"/>
      <c r="AQ398" s="44"/>
      <c r="AR398" s="12"/>
      <c r="AS398" s="12"/>
      <c r="AT398" s="12"/>
      <c r="AU398" s="12"/>
      <c r="AV398" s="1"/>
    </row>
    <row r="399" spans="1:48" ht="15.75" customHeight="1">
      <c r="A399" s="71">
        <v>2025471</v>
      </c>
      <c r="B399" s="12"/>
      <c r="C399" s="83">
        <v>41</v>
      </c>
      <c r="D399" s="12" t="s">
        <v>134</v>
      </c>
      <c r="E399" s="76" t="s">
        <v>224</v>
      </c>
      <c r="F399" s="76" t="s">
        <v>77</v>
      </c>
      <c r="G399" s="72" t="s">
        <v>4</v>
      </c>
      <c r="H399" s="12" t="s">
        <v>235</v>
      </c>
      <c r="I399" s="76" t="s">
        <v>236</v>
      </c>
      <c r="J399" s="72"/>
      <c r="K399" s="12" t="s">
        <v>60</v>
      </c>
      <c r="L399" s="12" t="s">
        <v>74</v>
      </c>
      <c r="M399" s="12" t="s">
        <v>74</v>
      </c>
      <c r="N399" s="12" t="s">
        <v>74</v>
      </c>
      <c r="O399" s="12" t="s">
        <v>74</v>
      </c>
      <c r="P399" s="12" t="s">
        <v>137</v>
      </c>
      <c r="Q399" s="74">
        <v>5</v>
      </c>
      <c r="R399" s="12" t="s">
        <v>137</v>
      </c>
      <c r="S399" s="12"/>
      <c r="T399" s="12" t="s">
        <v>74</v>
      </c>
      <c r="U399" s="12" t="s">
        <v>1476</v>
      </c>
      <c r="V399" s="12" t="s">
        <v>137</v>
      </c>
      <c r="W399" s="12" t="s">
        <v>220</v>
      </c>
      <c r="X399" s="12" t="s">
        <v>137</v>
      </c>
      <c r="Y399" s="12" t="s">
        <v>74</v>
      </c>
      <c r="Z399" s="12" t="s">
        <v>74</v>
      </c>
      <c r="AA399" s="12" t="s">
        <v>251</v>
      </c>
      <c r="AB399" s="12" t="s">
        <v>230</v>
      </c>
      <c r="AC399" s="12" t="s">
        <v>137</v>
      </c>
      <c r="AD399" s="12"/>
      <c r="AE399" s="12"/>
      <c r="AF399" s="12" t="s">
        <v>1273</v>
      </c>
      <c r="AG399" s="12" t="s">
        <v>658</v>
      </c>
      <c r="AH399" s="12" t="s">
        <v>1477</v>
      </c>
      <c r="AI399" s="12" t="s">
        <v>74</v>
      </c>
      <c r="AJ399" s="12" t="s">
        <v>74</v>
      </c>
      <c r="AK399" s="97" t="s">
        <v>74</v>
      </c>
      <c r="AL399" s="12"/>
      <c r="AM399" s="12" t="s">
        <v>74</v>
      </c>
      <c r="AN399" s="73"/>
      <c r="AO399" s="12"/>
      <c r="AP399" s="12"/>
      <c r="AQ399" s="12"/>
      <c r="AR399" s="12"/>
      <c r="AS399" s="12"/>
      <c r="AT399" s="12"/>
      <c r="AU399" s="12"/>
      <c r="AV399" s="1"/>
    </row>
    <row r="400" spans="1:48" ht="15.75" customHeight="1">
      <c r="A400" s="71">
        <v>2025450</v>
      </c>
      <c r="B400" s="12"/>
      <c r="C400" s="96">
        <v>37</v>
      </c>
      <c r="D400" s="12" t="s">
        <v>134</v>
      </c>
      <c r="E400" s="9" t="s">
        <v>217</v>
      </c>
      <c r="F400" s="74" t="s">
        <v>81</v>
      </c>
      <c r="G400" s="73" t="s">
        <v>4</v>
      </c>
      <c r="H400" s="12" t="s">
        <v>235</v>
      </c>
      <c r="I400" s="12" t="s">
        <v>236</v>
      </c>
      <c r="J400" s="72"/>
      <c r="K400" s="12" t="s">
        <v>60</v>
      </c>
      <c r="L400" s="12" t="s">
        <v>137</v>
      </c>
      <c r="M400" s="12" t="s">
        <v>74</v>
      </c>
      <c r="N400" s="12" t="s">
        <v>74</v>
      </c>
      <c r="O400" s="12" t="s">
        <v>74</v>
      </c>
      <c r="P400" s="12" t="s">
        <v>137</v>
      </c>
      <c r="Q400" s="74">
        <v>9</v>
      </c>
      <c r="R400" s="12" t="s">
        <v>137</v>
      </c>
      <c r="S400" s="12"/>
      <c r="T400" s="12" t="s">
        <v>137</v>
      </c>
      <c r="U400" s="12" t="s">
        <v>220</v>
      </c>
      <c r="V400" s="12" t="s">
        <v>137</v>
      </c>
      <c r="W400" s="12" t="s">
        <v>220</v>
      </c>
      <c r="X400" s="12" t="s">
        <v>74</v>
      </c>
      <c r="Y400" s="12" t="s">
        <v>74</v>
      </c>
      <c r="Z400" s="12" t="s">
        <v>137</v>
      </c>
      <c r="AA400" s="12" t="s">
        <v>251</v>
      </c>
      <c r="AB400" s="12" t="s">
        <v>384</v>
      </c>
      <c r="AC400" s="12" t="s">
        <v>74</v>
      </c>
      <c r="AD400" s="12" t="s">
        <v>1479</v>
      </c>
      <c r="AE400" s="12"/>
      <c r="AF400" s="12"/>
      <c r="AG400" s="12"/>
      <c r="AH400" s="12"/>
      <c r="AI400" s="12" t="s">
        <v>74</v>
      </c>
      <c r="AJ400" s="12" t="s">
        <v>74</v>
      </c>
      <c r="AK400" s="12" t="s">
        <v>74</v>
      </c>
      <c r="AL400" s="12"/>
      <c r="AM400" s="12" t="s">
        <v>136</v>
      </c>
      <c r="AN400" s="73"/>
      <c r="AO400" s="12"/>
      <c r="AP400" s="12"/>
      <c r="AQ400" s="12"/>
      <c r="AR400" s="12"/>
      <c r="AS400" s="12"/>
      <c r="AT400" s="12"/>
      <c r="AU400" s="12"/>
      <c r="AV400" s="1"/>
    </row>
    <row r="401" spans="1:48" ht="15.75" customHeight="1">
      <c r="A401" s="71">
        <v>2025374</v>
      </c>
      <c r="B401" s="12"/>
      <c r="C401" s="9">
        <v>43</v>
      </c>
      <c r="D401" s="12" t="s">
        <v>134</v>
      </c>
      <c r="E401" s="9" t="s">
        <v>224</v>
      </c>
      <c r="F401" s="12" t="s">
        <v>116</v>
      </c>
      <c r="G401" s="72" t="s">
        <v>4</v>
      </c>
      <c r="H401" s="12" t="s">
        <v>235</v>
      </c>
      <c r="I401" s="12" t="s">
        <v>328</v>
      </c>
      <c r="J401" s="12" t="s">
        <v>74</v>
      </c>
      <c r="K401" s="12" t="s">
        <v>58</v>
      </c>
      <c r="L401" s="12" t="s">
        <v>137</v>
      </c>
      <c r="M401" s="12" t="s">
        <v>74</v>
      </c>
      <c r="N401" s="12" t="s">
        <v>74</v>
      </c>
      <c r="O401" s="12" t="s">
        <v>74</v>
      </c>
      <c r="P401" s="12" t="s">
        <v>74</v>
      </c>
      <c r="Q401" s="74">
        <v>5</v>
      </c>
      <c r="R401" s="12" t="s">
        <v>137</v>
      </c>
      <c r="S401" s="12"/>
      <c r="T401" s="12" t="s">
        <v>74</v>
      </c>
      <c r="U401" s="12" t="s">
        <v>1481</v>
      </c>
      <c r="V401" s="12" t="s">
        <v>137</v>
      </c>
      <c r="W401" s="12" t="s">
        <v>220</v>
      </c>
      <c r="X401" s="12" t="s">
        <v>74</v>
      </c>
      <c r="Y401" s="12" t="s">
        <v>137</v>
      </c>
      <c r="Z401" s="12" t="s">
        <v>74</v>
      </c>
      <c r="AA401" s="12" t="s">
        <v>244</v>
      </c>
      <c r="AB401" s="12" t="s">
        <v>237</v>
      </c>
      <c r="AC401" s="12" t="s">
        <v>74</v>
      </c>
      <c r="AD401" s="12" t="s">
        <v>1482</v>
      </c>
      <c r="AE401" s="12"/>
      <c r="AF401" s="12" t="s">
        <v>336</v>
      </c>
      <c r="AG401" s="12" t="s">
        <v>233</v>
      </c>
      <c r="AH401" s="12" t="s">
        <v>1483</v>
      </c>
      <c r="AI401" s="12" t="s">
        <v>74</v>
      </c>
      <c r="AJ401" s="12" t="s">
        <v>74</v>
      </c>
      <c r="AK401" s="12" t="s">
        <v>74</v>
      </c>
      <c r="AL401" s="12"/>
      <c r="AM401" s="73" t="s">
        <v>136</v>
      </c>
      <c r="AN401" s="73"/>
      <c r="AO401" s="12"/>
      <c r="AP401" s="12"/>
      <c r="AQ401" s="12"/>
      <c r="AR401" s="12"/>
      <c r="AS401" s="12"/>
      <c r="AT401" s="12"/>
      <c r="AU401" s="12"/>
      <c r="AV401" s="1"/>
    </row>
    <row r="402" spans="1:48" ht="15.75" customHeight="1">
      <c r="A402" s="71">
        <v>2025714</v>
      </c>
      <c r="B402" s="12"/>
      <c r="C402" s="9">
        <v>41</v>
      </c>
      <c r="D402" s="12" t="s">
        <v>134</v>
      </c>
      <c r="E402" s="9" t="s">
        <v>217</v>
      </c>
      <c r="F402" s="12" t="s">
        <v>79</v>
      </c>
      <c r="G402" s="73" t="s">
        <v>4</v>
      </c>
      <c r="H402" s="12" t="s">
        <v>359</v>
      </c>
      <c r="I402" s="12" t="s">
        <v>236</v>
      </c>
      <c r="J402" s="72"/>
      <c r="K402" s="12" t="s">
        <v>56</v>
      </c>
      <c r="L402" s="12" t="s">
        <v>137</v>
      </c>
      <c r="M402" s="12" t="s">
        <v>74</v>
      </c>
      <c r="N402" s="12" t="s">
        <v>74</v>
      </c>
      <c r="O402" s="12" t="s">
        <v>74</v>
      </c>
      <c r="P402" s="12" t="s">
        <v>137</v>
      </c>
      <c r="Q402" s="74"/>
      <c r="R402" s="72"/>
      <c r="S402" s="12"/>
      <c r="T402" s="12"/>
      <c r="U402" s="12"/>
      <c r="V402" s="72"/>
      <c r="W402" s="12"/>
      <c r="X402" s="12"/>
      <c r="Y402" s="12"/>
      <c r="Z402" s="12"/>
      <c r="AA402" s="12"/>
      <c r="AB402" s="12" t="s">
        <v>237</v>
      </c>
      <c r="AC402" s="12" t="s">
        <v>137</v>
      </c>
      <c r="AD402" s="12"/>
      <c r="AE402" s="12"/>
      <c r="AF402" s="12" t="s">
        <v>1030</v>
      </c>
      <c r="AG402" s="12" t="s">
        <v>429</v>
      </c>
      <c r="AH402" s="12"/>
      <c r="AI402" s="12" t="s">
        <v>74</v>
      </c>
      <c r="AJ402" s="12" t="s">
        <v>74</v>
      </c>
      <c r="AK402" s="12" t="s">
        <v>74</v>
      </c>
      <c r="AL402" s="12"/>
      <c r="AM402" s="12"/>
      <c r="AN402" s="73"/>
      <c r="AO402" s="12"/>
      <c r="AP402" s="12"/>
      <c r="AQ402" s="44"/>
      <c r="AR402" s="12"/>
      <c r="AS402" s="12"/>
      <c r="AT402" s="12"/>
      <c r="AU402" s="12"/>
      <c r="AV402" s="1"/>
    </row>
    <row r="403" spans="1:48" ht="15.75" customHeight="1">
      <c r="A403" s="71">
        <v>2025541</v>
      </c>
      <c r="B403" s="12"/>
      <c r="C403" s="9">
        <v>38</v>
      </c>
      <c r="D403" s="12" t="s">
        <v>134</v>
      </c>
      <c r="E403" s="9" t="s">
        <v>224</v>
      </c>
      <c r="F403" s="12" t="s">
        <v>110</v>
      </c>
      <c r="G403" s="72" t="s">
        <v>4</v>
      </c>
      <c r="H403" s="12" t="s">
        <v>359</v>
      </c>
      <c r="I403" s="12" t="s">
        <v>236</v>
      </c>
      <c r="J403" s="72"/>
      <c r="K403" s="12" t="s">
        <v>62</v>
      </c>
      <c r="L403" s="12" t="s">
        <v>74</v>
      </c>
      <c r="M403" s="12" t="s">
        <v>74</v>
      </c>
      <c r="N403" s="12" t="s">
        <v>74</v>
      </c>
      <c r="O403" s="12" t="s">
        <v>74</v>
      </c>
      <c r="P403" s="12" t="s">
        <v>74</v>
      </c>
      <c r="Q403" s="74">
        <v>6</v>
      </c>
      <c r="R403" s="12" t="s">
        <v>137</v>
      </c>
      <c r="S403" s="12" t="s">
        <v>706</v>
      </c>
      <c r="T403" s="12" t="s">
        <v>74</v>
      </c>
      <c r="U403" s="12" t="s">
        <v>1486</v>
      </c>
      <c r="V403" s="12" t="s">
        <v>137</v>
      </c>
      <c r="W403" s="12" t="s">
        <v>220</v>
      </c>
      <c r="X403" s="12" t="s">
        <v>137</v>
      </c>
      <c r="Y403" s="12" t="s">
        <v>74</v>
      </c>
      <c r="Z403" s="12" t="s">
        <v>137</v>
      </c>
      <c r="AA403" s="12" t="s">
        <v>221</v>
      </c>
      <c r="AB403" s="12" t="s">
        <v>237</v>
      </c>
      <c r="AC403" s="12" t="s">
        <v>74</v>
      </c>
      <c r="AD403" s="12" t="s">
        <v>317</v>
      </c>
      <c r="AE403" s="12"/>
      <c r="AF403" s="12" t="s">
        <v>658</v>
      </c>
      <c r="AG403" s="12" t="s">
        <v>672</v>
      </c>
      <c r="AH403" s="12" t="s">
        <v>1487</v>
      </c>
      <c r="AI403" s="12" t="s">
        <v>74</v>
      </c>
      <c r="AJ403" s="12" t="s">
        <v>74</v>
      </c>
      <c r="AK403" s="12" t="s">
        <v>74</v>
      </c>
      <c r="AL403" s="12"/>
      <c r="AM403" s="12" t="s">
        <v>136</v>
      </c>
      <c r="AN403" s="73"/>
      <c r="AO403" s="12"/>
      <c r="AP403" s="12"/>
      <c r="AQ403" s="44"/>
      <c r="AR403" s="12"/>
      <c r="AS403" s="12"/>
      <c r="AT403" s="12"/>
      <c r="AU403" s="12"/>
      <c r="AV403" s="1"/>
    </row>
    <row r="404" spans="1:48" ht="15.75" customHeight="1">
      <c r="A404" s="71">
        <v>2025383</v>
      </c>
      <c r="B404" s="12"/>
      <c r="C404" s="9">
        <v>35</v>
      </c>
      <c r="D404" s="12" t="s">
        <v>134</v>
      </c>
      <c r="E404" s="9" t="s">
        <v>217</v>
      </c>
      <c r="F404" s="12" t="s">
        <v>113</v>
      </c>
      <c r="G404" s="72" t="s">
        <v>4</v>
      </c>
      <c r="H404" s="12" t="s">
        <v>632</v>
      </c>
      <c r="I404" s="12" t="s">
        <v>1415</v>
      </c>
      <c r="J404" s="72"/>
      <c r="K404" s="12" t="s">
        <v>60</v>
      </c>
      <c r="L404" s="12" t="s">
        <v>137</v>
      </c>
      <c r="M404" s="12" t="s">
        <v>137</v>
      </c>
      <c r="N404" s="12" t="s">
        <v>137</v>
      </c>
      <c r="O404" s="12" t="s">
        <v>137</v>
      </c>
      <c r="P404" s="12" t="s">
        <v>137</v>
      </c>
      <c r="Q404" s="74">
        <v>4</v>
      </c>
      <c r="R404" s="12" t="s">
        <v>137</v>
      </c>
      <c r="S404" s="12"/>
      <c r="T404" s="12" t="s">
        <v>137</v>
      </c>
      <c r="U404" s="12" t="s">
        <v>220</v>
      </c>
      <c r="V404" s="12" t="s">
        <v>137</v>
      </c>
      <c r="W404" s="12" t="s">
        <v>220</v>
      </c>
      <c r="X404" s="12" t="s">
        <v>137</v>
      </c>
      <c r="Y404" s="12" t="s">
        <v>137</v>
      </c>
      <c r="Z404" s="12" t="s">
        <v>137</v>
      </c>
      <c r="AA404" s="12" t="s">
        <v>221</v>
      </c>
      <c r="AB404" s="12" t="s">
        <v>376</v>
      </c>
      <c r="AC404" s="12" t="s">
        <v>137</v>
      </c>
      <c r="AD404" s="12"/>
      <c r="AE404" s="12"/>
      <c r="AF404" s="12"/>
      <c r="AG404" s="12"/>
      <c r="AH404" s="12"/>
      <c r="AI404" s="12" t="s">
        <v>74</v>
      </c>
      <c r="AJ404" s="12" t="s">
        <v>74</v>
      </c>
      <c r="AK404" s="12" t="s">
        <v>74</v>
      </c>
      <c r="AL404" s="12"/>
      <c r="AM404" s="12" t="s">
        <v>74</v>
      </c>
      <c r="AN404" s="73"/>
      <c r="AO404" s="12"/>
      <c r="AP404" s="12"/>
      <c r="AQ404" s="12"/>
      <c r="AR404" s="12"/>
      <c r="AS404" s="12"/>
      <c r="AT404" s="12"/>
      <c r="AU404" s="12"/>
      <c r="AV404" s="1"/>
    </row>
    <row r="405" spans="1:48" ht="15.75" customHeight="1">
      <c r="A405" s="71">
        <v>2025367</v>
      </c>
      <c r="B405" s="12"/>
      <c r="C405" s="9">
        <v>42</v>
      </c>
      <c r="D405" s="12" t="s">
        <v>134</v>
      </c>
      <c r="E405" s="9" t="s">
        <v>217</v>
      </c>
      <c r="F405" s="12" t="s">
        <v>116</v>
      </c>
      <c r="G405" s="12" t="s">
        <v>4</v>
      </c>
      <c r="H405" s="12" t="s">
        <v>327</v>
      </c>
      <c r="I405" s="12" t="s">
        <v>328</v>
      </c>
      <c r="J405" s="12" t="s">
        <v>74</v>
      </c>
      <c r="K405" s="12" t="s">
        <v>58</v>
      </c>
      <c r="L405" s="12" t="s">
        <v>137</v>
      </c>
      <c r="M405" s="12" t="s">
        <v>74</v>
      </c>
      <c r="N405" s="12" t="s">
        <v>137</v>
      </c>
      <c r="O405" s="12" t="s">
        <v>74</v>
      </c>
      <c r="P405" s="12" t="s">
        <v>137</v>
      </c>
      <c r="Q405" s="74">
        <v>2</v>
      </c>
      <c r="R405" s="12" t="s">
        <v>74</v>
      </c>
      <c r="S405" s="12" t="s">
        <v>1490</v>
      </c>
      <c r="T405" s="12" t="s">
        <v>137</v>
      </c>
      <c r="U405" s="12" t="s">
        <v>220</v>
      </c>
      <c r="V405" s="12" t="s">
        <v>74</v>
      </c>
      <c r="W405" s="12" t="s">
        <v>1491</v>
      </c>
      <c r="X405" s="12" t="s">
        <v>74</v>
      </c>
      <c r="Y405" s="12" t="s">
        <v>137</v>
      </c>
      <c r="Z405" s="12" t="s">
        <v>137</v>
      </c>
      <c r="AA405" s="12" t="s">
        <v>221</v>
      </c>
      <c r="AB405" s="12" t="s">
        <v>237</v>
      </c>
      <c r="AC405" s="12" t="s">
        <v>74</v>
      </c>
      <c r="AD405" s="12" t="s">
        <v>1492</v>
      </c>
      <c r="AE405" s="12"/>
      <c r="AF405" s="12" t="s">
        <v>1493</v>
      </c>
      <c r="AG405" s="12" t="s">
        <v>252</v>
      </c>
      <c r="AH405" s="12" t="s">
        <v>510</v>
      </c>
      <c r="AI405" s="12" t="s">
        <v>74</v>
      </c>
      <c r="AJ405" s="12" t="s">
        <v>74</v>
      </c>
      <c r="AK405" s="12" t="s">
        <v>137</v>
      </c>
      <c r="AL405" s="12"/>
      <c r="AM405" s="12"/>
      <c r="AN405" s="76"/>
      <c r="AO405" s="12"/>
      <c r="AP405" s="12"/>
      <c r="AQ405" s="12"/>
      <c r="AR405" s="12"/>
      <c r="AS405" s="12"/>
      <c r="AT405" s="12"/>
      <c r="AU405" s="12"/>
      <c r="AV405" s="1"/>
    </row>
    <row r="406" spans="1:48" ht="15.75" customHeight="1">
      <c r="A406" s="71">
        <v>2025336</v>
      </c>
      <c r="B406" s="12"/>
      <c r="C406" s="9">
        <v>36</v>
      </c>
      <c r="D406" s="12" t="s">
        <v>134</v>
      </c>
      <c r="E406" s="9" t="s">
        <v>224</v>
      </c>
      <c r="F406" s="12" t="s">
        <v>85</v>
      </c>
      <c r="G406" s="72" t="s">
        <v>50</v>
      </c>
      <c r="H406" s="12" t="s">
        <v>264</v>
      </c>
      <c r="I406" s="72" t="s">
        <v>265</v>
      </c>
      <c r="J406" s="12" t="s">
        <v>137</v>
      </c>
      <c r="K406" s="12" t="s">
        <v>58</v>
      </c>
      <c r="L406" s="12" t="s">
        <v>137</v>
      </c>
      <c r="M406" s="12" t="s">
        <v>74</v>
      </c>
      <c r="N406" s="12" t="s">
        <v>137</v>
      </c>
      <c r="O406" s="12" t="s">
        <v>74</v>
      </c>
      <c r="P406" s="12" t="s">
        <v>137</v>
      </c>
      <c r="Q406" s="74">
        <v>4</v>
      </c>
      <c r="R406" s="12" t="s">
        <v>74</v>
      </c>
      <c r="S406" s="12"/>
      <c r="T406" s="12" t="s">
        <v>137</v>
      </c>
      <c r="U406" s="12" t="s">
        <v>220</v>
      </c>
      <c r="V406" s="12" t="s">
        <v>137</v>
      </c>
      <c r="W406" s="12" t="s">
        <v>220</v>
      </c>
      <c r="X406" s="12" t="s">
        <v>74</v>
      </c>
      <c r="Y406" s="12" t="s">
        <v>137</v>
      </c>
      <c r="Z406" s="12" t="s">
        <v>137</v>
      </c>
      <c r="AA406" s="12" t="s">
        <v>251</v>
      </c>
      <c r="AB406" s="12" t="s">
        <v>237</v>
      </c>
      <c r="AC406" s="12" t="s">
        <v>137</v>
      </c>
      <c r="AD406" s="12"/>
      <c r="AE406" s="12"/>
      <c r="AF406" s="12" t="s">
        <v>1495</v>
      </c>
      <c r="AG406" s="12" t="s">
        <v>694</v>
      </c>
      <c r="AH406" s="12"/>
      <c r="AI406" s="12" t="s">
        <v>74</v>
      </c>
      <c r="AJ406" s="12" t="s">
        <v>74</v>
      </c>
      <c r="AK406" s="12" t="s">
        <v>74</v>
      </c>
      <c r="AL406" s="12"/>
      <c r="AM406" s="12" t="s">
        <v>74</v>
      </c>
      <c r="AN406" s="73"/>
      <c r="AO406" s="12"/>
      <c r="AP406" s="12"/>
      <c r="AQ406" s="12"/>
      <c r="AR406" s="12"/>
      <c r="AS406" s="12"/>
      <c r="AT406" s="12"/>
      <c r="AU406" s="12"/>
      <c r="AV406" s="1"/>
    </row>
    <row r="407" spans="1:48" ht="15.75" customHeight="1">
      <c r="A407" s="71">
        <v>2025844</v>
      </c>
      <c r="B407" s="12"/>
      <c r="C407" s="9">
        <v>35</v>
      </c>
      <c r="D407" s="12" t="s">
        <v>135</v>
      </c>
      <c r="E407" s="9" t="s">
        <v>224</v>
      </c>
      <c r="F407" s="12" t="s">
        <v>95</v>
      </c>
      <c r="G407" s="73" t="s">
        <v>4</v>
      </c>
      <c r="H407" s="12"/>
      <c r="I407" s="12" t="s">
        <v>236</v>
      </c>
      <c r="J407" s="12"/>
      <c r="K407" s="12" t="s">
        <v>56</v>
      </c>
      <c r="L407" s="12" t="s">
        <v>137</v>
      </c>
      <c r="M407" s="12" t="s">
        <v>74</v>
      </c>
      <c r="N407" s="12" t="s">
        <v>74</v>
      </c>
      <c r="O407" s="12" t="s">
        <v>137</v>
      </c>
      <c r="P407" s="12" t="s">
        <v>137</v>
      </c>
      <c r="Q407" s="84" t="s">
        <v>1497</v>
      </c>
      <c r="R407" s="12" t="s">
        <v>74</v>
      </c>
      <c r="S407" s="12" t="s">
        <v>1498</v>
      </c>
      <c r="T407" s="12" t="s">
        <v>137</v>
      </c>
      <c r="U407" s="12" t="s">
        <v>220</v>
      </c>
      <c r="V407" s="12" t="s">
        <v>137</v>
      </c>
      <c r="W407" s="12" t="s">
        <v>220</v>
      </c>
      <c r="X407" s="12" t="s">
        <v>137</v>
      </c>
      <c r="Y407" s="12" t="s">
        <v>137</v>
      </c>
      <c r="Z407" s="12" t="s">
        <v>137</v>
      </c>
      <c r="AA407" s="12" t="s">
        <v>251</v>
      </c>
      <c r="AB407" s="12" t="s">
        <v>237</v>
      </c>
      <c r="AC407" s="12" t="s">
        <v>74</v>
      </c>
      <c r="AD407" s="12" t="s">
        <v>1499</v>
      </c>
      <c r="AE407" s="12"/>
      <c r="AF407" s="12" t="s">
        <v>1326</v>
      </c>
      <c r="AG407" s="12" t="s">
        <v>311</v>
      </c>
      <c r="AH407" s="12" t="s">
        <v>1500</v>
      </c>
      <c r="AI407" s="12" t="s">
        <v>74</v>
      </c>
      <c r="AJ407" s="12" t="s">
        <v>74</v>
      </c>
      <c r="AK407" s="12" t="s">
        <v>74</v>
      </c>
      <c r="AL407" s="12"/>
      <c r="AM407" s="12"/>
      <c r="AN407" s="73"/>
      <c r="AO407" s="12"/>
      <c r="AP407" s="12"/>
      <c r="AQ407" s="44"/>
      <c r="AR407" s="12"/>
      <c r="AS407" s="12"/>
      <c r="AT407" s="12"/>
      <c r="AU407" s="12"/>
      <c r="AV407" s="1"/>
    </row>
    <row r="408" spans="1:48" ht="15.75" customHeight="1">
      <c r="A408" s="71">
        <v>2025472</v>
      </c>
      <c r="B408" s="12"/>
      <c r="C408" s="96">
        <v>36</v>
      </c>
      <c r="D408" s="12" t="s">
        <v>134</v>
      </c>
      <c r="E408" s="102" t="s">
        <v>224</v>
      </c>
      <c r="F408" s="76" t="s">
        <v>77</v>
      </c>
      <c r="G408" s="72" t="s">
        <v>4</v>
      </c>
      <c r="H408" s="12" t="s">
        <v>327</v>
      </c>
      <c r="I408" s="76" t="s">
        <v>236</v>
      </c>
      <c r="J408" s="72"/>
      <c r="K408" s="12" t="s">
        <v>60</v>
      </c>
      <c r="L408" s="12"/>
      <c r="M408" s="12" t="s">
        <v>74</v>
      </c>
      <c r="N408" s="12" t="s">
        <v>74</v>
      </c>
      <c r="O408" s="12" t="s">
        <v>74</v>
      </c>
      <c r="P408" s="12" t="s">
        <v>74</v>
      </c>
      <c r="Q408" s="74">
        <v>6</v>
      </c>
      <c r="R408" s="12" t="s">
        <v>137</v>
      </c>
      <c r="S408" s="12"/>
      <c r="T408" s="12" t="s">
        <v>137</v>
      </c>
      <c r="U408" s="12" t="s">
        <v>220</v>
      </c>
      <c r="V408" s="12" t="s">
        <v>137</v>
      </c>
      <c r="W408" s="12" t="s">
        <v>220</v>
      </c>
      <c r="X408" s="12" t="s">
        <v>74</v>
      </c>
      <c r="Y408" s="12" t="s">
        <v>137</v>
      </c>
      <c r="Z408" s="12" t="s">
        <v>74</v>
      </c>
      <c r="AA408" s="12" t="s">
        <v>244</v>
      </c>
      <c r="AB408" s="12"/>
      <c r="AC408" s="12" t="s">
        <v>74</v>
      </c>
      <c r="AD408" s="12" t="s">
        <v>23</v>
      </c>
      <c r="AE408" s="12"/>
      <c r="AF408" s="12" t="s">
        <v>1502</v>
      </c>
      <c r="AG408" s="12" t="s">
        <v>287</v>
      </c>
      <c r="AH408" s="12" t="s">
        <v>252</v>
      </c>
      <c r="AI408" s="12" t="s">
        <v>74</v>
      </c>
      <c r="AJ408" s="12" t="s">
        <v>74</v>
      </c>
      <c r="AK408" s="12" t="s">
        <v>74</v>
      </c>
      <c r="AL408" s="12"/>
      <c r="AM408" s="12" t="s">
        <v>136</v>
      </c>
      <c r="AN408" s="73"/>
      <c r="AO408" s="12"/>
      <c r="AP408" s="12"/>
      <c r="AQ408" s="12"/>
      <c r="AR408" s="12"/>
      <c r="AS408" s="12"/>
      <c r="AT408" s="12"/>
      <c r="AU408" s="12"/>
      <c r="AV408" s="1"/>
    </row>
    <row r="409" spans="1:48" ht="15.75" customHeight="1">
      <c r="A409" s="71">
        <v>2025651</v>
      </c>
      <c r="B409" s="12"/>
      <c r="C409" s="9">
        <v>43</v>
      </c>
      <c r="D409" s="12" t="s">
        <v>134</v>
      </c>
      <c r="E409" s="9" t="s">
        <v>224</v>
      </c>
      <c r="F409" s="74" t="s">
        <v>101</v>
      </c>
      <c r="G409" s="73" t="s">
        <v>4</v>
      </c>
      <c r="H409" s="12" t="s">
        <v>264</v>
      </c>
      <c r="I409" s="12" t="s">
        <v>333</v>
      </c>
      <c r="J409" s="12" t="s">
        <v>74</v>
      </c>
      <c r="K409" s="12" t="s">
        <v>54</v>
      </c>
      <c r="L409" s="12" t="s">
        <v>137</v>
      </c>
      <c r="M409" s="12" t="s">
        <v>74</v>
      </c>
      <c r="N409" s="12" t="s">
        <v>137</v>
      </c>
      <c r="O409" s="12" t="s">
        <v>74</v>
      </c>
      <c r="P409" s="12" t="s">
        <v>137</v>
      </c>
      <c r="Q409" s="74">
        <v>13</v>
      </c>
      <c r="R409" s="12" t="s">
        <v>137</v>
      </c>
      <c r="S409" s="12" t="s">
        <v>220</v>
      </c>
      <c r="T409" s="12" t="s">
        <v>137</v>
      </c>
      <c r="U409" s="12" t="s">
        <v>220</v>
      </c>
      <c r="V409" s="12" t="s">
        <v>137</v>
      </c>
      <c r="W409" s="12" t="s">
        <v>220</v>
      </c>
      <c r="X409" s="12" t="s">
        <v>137</v>
      </c>
      <c r="Y409" s="12" t="s">
        <v>137</v>
      </c>
      <c r="Z409" s="12" t="s">
        <v>137</v>
      </c>
      <c r="AA409" s="12" t="s">
        <v>251</v>
      </c>
      <c r="AB409" s="12" t="s">
        <v>237</v>
      </c>
      <c r="AC409" s="12"/>
      <c r="AD409" s="12"/>
      <c r="AE409" s="12"/>
      <c r="AF409" s="12" t="s">
        <v>672</v>
      </c>
      <c r="AG409" s="12" t="s">
        <v>674</v>
      </c>
      <c r="AH409" s="12" t="s">
        <v>638</v>
      </c>
      <c r="AI409" s="12" t="s">
        <v>74</v>
      </c>
      <c r="AJ409" s="12" t="s">
        <v>74</v>
      </c>
      <c r="AK409" s="12" t="s">
        <v>74</v>
      </c>
      <c r="AL409" s="12"/>
      <c r="AM409" s="12"/>
      <c r="AN409" s="73"/>
      <c r="AO409" s="12"/>
      <c r="AP409" s="12"/>
      <c r="AQ409" s="44"/>
      <c r="AR409" s="12"/>
      <c r="AS409" s="12"/>
      <c r="AT409" s="12"/>
      <c r="AU409" s="12"/>
      <c r="AV409" s="1"/>
    </row>
    <row r="410" spans="1:48" ht="15.75" customHeight="1">
      <c r="A410" s="71">
        <v>2025343</v>
      </c>
      <c r="B410" s="12"/>
      <c r="C410" s="9">
        <v>35</v>
      </c>
      <c r="D410" s="12" t="s">
        <v>134</v>
      </c>
      <c r="E410" s="9" t="s">
        <v>224</v>
      </c>
      <c r="F410" s="12" t="s">
        <v>116</v>
      </c>
      <c r="G410" s="72" t="s">
        <v>4</v>
      </c>
      <c r="H410" s="12" t="s">
        <v>225</v>
      </c>
      <c r="I410" s="12" t="s">
        <v>328</v>
      </c>
      <c r="J410" s="12" t="s">
        <v>74</v>
      </c>
      <c r="K410" s="12" t="s">
        <v>58</v>
      </c>
      <c r="L410" s="12" t="s">
        <v>137</v>
      </c>
      <c r="M410" s="12" t="s">
        <v>74</v>
      </c>
      <c r="N410" s="12" t="s">
        <v>74</v>
      </c>
      <c r="O410" s="12" t="s">
        <v>74</v>
      </c>
      <c r="P410" s="12" t="s">
        <v>74</v>
      </c>
      <c r="Q410" s="74">
        <v>5</v>
      </c>
      <c r="R410" s="12" t="s">
        <v>137</v>
      </c>
      <c r="S410" s="12"/>
      <c r="T410" s="12" t="s">
        <v>137</v>
      </c>
      <c r="U410" s="12" t="s">
        <v>220</v>
      </c>
      <c r="V410" s="12" t="s">
        <v>137</v>
      </c>
      <c r="W410" s="12" t="s">
        <v>220</v>
      </c>
      <c r="X410" s="12" t="s">
        <v>74</v>
      </c>
      <c r="Y410" s="12" t="s">
        <v>74</v>
      </c>
      <c r="Z410" s="12" t="s">
        <v>137</v>
      </c>
      <c r="AA410" s="12" t="s">
        <v>221</v>
      </c>
      <c r="AB410" s="12" t="s">
        <v>237</v>
      </c>
      <c r="AC410" s="12" t="s">
        <v>74</v>
      </c>
      <c r="AD410" s="12" t="s">
        <v>1505</v>
      </c>
      <c r="AE410" s="12"/>
      <c r="AF410" s="12" t="s">
        <v>252</v>
      </c>
      <c r="AG410" s="12" t="s">
        <v>1506</v>
      </c>
      <c r="AH410" s="12" t="s">
        <v>429</v>
      </c>
      <c r="AI410" s="12" t="s">
        <v>74</v>
      </c>
      <c r="AJ410" s="12" t="s">
        <v>74</v>
      </c>
      <c r="AK410" s="12" t="s">
        <v>74</v>
      </c>
      <c r="AL410" s="12"/>
      <c r="AM410" s="73" t="s">
        <v>136</v>
      </c>
      <c r="AN410" s="73"/>
      <c r="AO410" s="74" t="s">
        <v>1507</v>
      </c>
      <c r="AP410" s="12" t="s">
        <v>290</v>
      </c>
      <c r="AQ410" s="12"/>
      <c r="AR410" s="12"/>
      <c r="AS410" s="12"/>
      <c r="AT410" s="12"/>
      <c r="AU410" s="12"/>
      <c r="AV410" s="1"/>
    </row>
    <row r="411" spans="1:48" ht="15.75" customHeight="1">
      <c r="A411" s="71">
        <v>2025724</v>
      </c>
      <c r="B411" s="12"/>
      <c r="C411" s="9">
        <v>36</v>
      </c>
      <c r="D411" s="12" t="s">
        <v>134</v>
      </c>
      <c r="E411" s="9" t="s">
        <v>217</v>
      </c>
      <c r="F411" s="12" t="s">
        <v>79</v>
      </c>
      <c r="G411" s="73" t="s">
        <v>4</v>
      </c>
      <c r="H411" s="12" t="s">
        <v>517</v>
      </c>
      <c r="I411" s="12" t="s">
        <v>236</v>
      </c>
      <c r="J411" s="72"/>
      <c r="K411" s="12" t="s">
        <v>56</v>
      </c>
      <c r="L411" s="12" t="s">
        <v>137</v>
      </c>
      <c r="M411" s="12" t="s">
        <v>74</v>
      </c>
      <c r="N411" s="12" t="s">
        <v>137</v>
      </c>
      <c r="O411" s="12" t="s">
        <v>74</v>
      </c>
      <c r="P411" s="12" t="s">
        <v>137</v>
      </c>
      <c r="Q411" s="74">
        <v>5</v>
      </c>
      <c r="R411" s="12" t="s">
        <v>137</v>
      </c>
      <c r="S411" s="12"/>
      <c r="T411" s="12" t="s">
        <v>137</v>
      </c>
      <c r="U411" s="12" t="s">
        <v>220</v>
      </c>
      <c r="V411" s="12" t="s">
        <v>137</v>
      </c>
      <c r="W411" s="12" t="s">
        <v>220</v>
      </c>
      <c r="X411" s="12" t="s">
        <v>137</v>
      </c>
      <c r="Y411" s="12" t="s">
        <v>137</v>
      </c>
      <c r="Z411" s="12" t="s">
        <v>137</v>
      </c>
      <c r="AA411" s="12" t="s">
        <v>221</v>
      </c>
      <c r="AB411" s="12" t="s">
        <v>237</v>
      </c>
      <c r="AC411" s="12" t="s">
        <v>137</v>
      </c>
      <c r="AD411" s="12"/>
      <c r="AE411" s="12"/>
      <c r="AF411" s="12" t="s">
        <v>1100</v>
      </c>
      <c r="AG411" s="12" t="s">
        <v>1509</v>
      </c>
      <c r="AH411" s="12" t="s">
        <v>1005</v>
      </c>
      <c r="AI411" s="12" t="s">
        <v>74</v>
      </c>
      <c r="AJ411" s="12" t="s">
        <v>74</v>
      </c>
      <c r="AK411" s="12" t="s">
        <v>74</v>
      </c>
      <c r="AL411" s="12"/>
      <c r="AM411" s="12"/>
      <c r="AN411" s="73"/>
      <c r="AO411" s="12"/>
      <c r="AP411" s="12"/>
      <c r="AQ411" s="44"/>
      <c r="AR411" s="12"/>
      <c r="AS411" s="12"/>
      <c r="AT411" s="12"/>
      <c r="AU411" s="12"/>
      <c r="AV411" s="1"/>
    </row>
    <row r="412" spans="1:48" ht="15.75" customHeight="1">
      <c r="A412" s="71">
        <v>2025520</v>
      </c>
      <c r="B412" s="12"/>
      <c r="C412" s="9">
        <v>35</v>
      </c>
      <c r="D412" s="12" t="s">
        <v>134</v>
      </c>
      <c r="E412" s="9" t="s">
        <v>217</v>
      </c>
      <c r="F412" s="12" t="s">
        <v>110</v>
      </c>
      <c r="G412" s="72" t="s">
        <v>4</v>
      </c>
      <c r="H412" s="12" t="s">
        <v>264</v>
      </c>
      <c r="I412" s="12" t="s">
        <v>236</v>
      </c>
      <c r="J412" s="72"/>
      <c r="K412" s="12" t="s">
        <v>62</v>
      </c>
      <c r="L412" s="12" t="s">
        <v>137</v>
      </c>
      <c r="M412" s="12" t="s">
        <v>74</v>
      </c>
      <c r="N412" s="12" t="s">
        <v>137</v>
      </c>
      <c r="O412" s="12" t="s">
        <v>74</v>
      </c>
      <c r="P412" s="12" t="s">
        <v>137</v>
      </c>
      <c r="Q412" s="74">
        <v>8</v>
      </c>
      <c r="R412" s="12" t="s">
        <v>74</v>
      </c>
      <c r="S412" s="12" t="s">
        <v>411</v>
      </c>
      <c r="T412" s="12" t="s">
        <v>137</v>
      </c>
      <c r="U412" s="12" t="s">
        <v>220</v>
      </c>
      <c r="V412" s="12" t="s">
        <v>74</v>
      </c>
      <c r="W412" s="12" t="s">
        <v>1420</v>
      </c>
      <c r="X412" s="12" t="s">
        <v>74</v>
      </c>
      <c r="Y412" s="12" t="s">
        <v>137</v>
      </c>
      <c r="Z412" s="12" t="s">
        <v>137</v>
      </c>
      <c r="AA412" s="12" t="s">
        <v>221</v>
      </c>
      <c r="AB412" s="12" t="s">
        <v>237</v>
      </c>
      <c r="AC412" s="12" t="s">
        <v>74</v>
      </c>
      <c r="AD412" s="12" t="s">
        <v>32</v>
      </c>
      <c r="AE412" s="12"/>
      <c r="AF412" s="12" t="s">
        <v>672</v>
      </c>
      <c r="AG412" s="12" t="s">
        <v>1511</v>
      </c>
      <c r="AH412" s="12" t="s">
        <v>658</v>
      </c>
      <c r="AI412" s="12" t="s">
        <v>74</v>
      </c>
      <c r="AJ412" s="12" t="s">
        <v>74</v>
      </c>
      <c r="AK412" s="12" t="s">
        <v>74</v>
      </c>
      <c r="AL412" s="12"/>
      <c r="AM412" s="12" t="s">
        <v>136</v>
      </c>
      <c r="AN412" s="73"/>
      <c r="AO412" s="12"/>
      <c r="AP412" s="12"/>
      <c r="AQ412" s="44"/>
      <c r="AR412" s="12"/>
      <c r="AS412" s="12"/>
      <c r="AT412" s="12"/>
      <c r="AU412" s="12"/>
      <c r="AV412" s="1"/>
    </row>
    <row r="413" spans="1:48" ht="15.75" customHeight="1">
      <c r="A413" s="71">
        <v>2025566</v>
      </c>
      <c r="B413" s="12"/>
      <c r="C413" s="9">
        <v>26</v>
      </c>
      <c r="D413" s="12" t="s">
        <v>134</v>
      </c>
      <c r="E413" s="9" t="s">
        <v>224</v>
      </c>
      <c r="F413" s="12" t="s">
        <v>106</v>
      </c>
      <c r="G413" s="72" t="s">
        <v>50</v>
      </c>
      <c r="H413" s="12" t="s">
        <v>359</v>
      </c>
      <c r="I413" s="12" t="s">
        <v>1404</v>
      </c>
      <c r="J413" s="72"/>
      <c r="K413" s="12" t="s">
        <v>58</v>
      </c>
      <c r="L413" s="12" t="s">
        <v>137</v>
      </c>
      <c r="M413" s="12" t="s">
        <v>74</v>
      </c>
      <c r="N413" s="12" t="s">
        <v>74</v>
      </c>
      <c r="O413" s="12" t="s">
        <v>137</v>
      </c>
      <c r="P413" s="12" t="s">
        <v>137</v>
      </c>
      <c r="Q413" s="74">
        <v>5</v>
      </c>
      <c r="R413" s="12" t="s">
        <v>137</v>
      </c>
      <c r="S413" s="12" t="s">
        <v>220</v>
      </c>
      <c r="T413" s="12" t="s">
        <v>137</v>
      </c>
      <c r="U413" s="12" t="s">
        <v>220</v>
      </c>
      <c r="V413" s="12" t="s">
        <v>74</v>
      </c>
      <c r="W413" s="12" t="s">
        <v>1513</v>
      </c>
      <c r="X413" s="12" t="s">
        <v>137</v>
      </c>
      <c r="Y413" s="12" t="s">
        <v>74</v>
      </c>
      <c r="Z413" s="12" t="s">
        <v>74</v>
      </c>
      <c r="AA413" s="12" t="s">
        <v>244</v>
      </c>
      <c r="AB413" s="12" t="s">
        <v>237</v>
      </c>
      <c r="AC413" s="12" t="s">
        <v>137</v>
      </c>
      <c r="AD413" s="12"/>
      <c r="AE413" s="12"/>
      <c r="AF413" s="12" t="s">
        <v>429</v>
      </c>
      <c r="AG413" s="12" t="s">
        <v>287</v>
      </c>
      <c r="AH413" s="12" t="s">
        <v>1514</v>
      </c>
      <c r="AI413" s="12" t="s">
        <v>74</v>
      </c>
      <c r="AJ413" s="12" t="s">
        <v>74</v>
      </c>
      <c r="AK413" s="12" t="s">
        <v>74</v>
      </c>
      <c r="AL413" s="12"/>
      <c r="AM413" s="12"/>
      <c r="AN413" s="73"/>
      <c r="AO413" s="12"/>
      <c r="AP413" s="12"/>
      <c r="AQ413" s="44"/>
      <c r="AR413" s="12"/>
      <c r="AS413" s="12"/>
      <c r="AT413" s="12"/>
      <c r="AU413" s="12"/>
      <c r="AV413" s="1"/>
    </row>
    <row r="414" spans="1:48" ht="15.75" customHeight="1">
      <c r="A414" s="71">
        <v>2025782</v>
      </c>
      <c r="B414" s="12"/>
      <c r="C414" s="9">
        <v>37</v>
      </c>
      <c r="D414" s="12" t="s">
        <v>134</v>
      </c>
      <c r="E414" s="9" t="s">
        <v>217</v>
      </c>
      <c r="F414" s="74" t="s">
        <v>101</v>
      </c>
      <c r="G414" s="73" t="s">
        <v>4</v>
      </c>
      <c r="H414" s="12" t="s">
        <v>321</v>
      </c>
      <c r="I414" s="12" t="s">
        <v>333</v>
      </c>
      <c r="J414" s="12" t="s">
        <v>74</v>
      </c>
      <c r="K414" s="12" t="s">
        <v>54</v>
      </c>
      <c r="L414" s="12" t="s">
        <v>137</v>
      </c>
      <c r="M414" s="12" t="s">
        <v>74</v>
      </c>
      <c r="N414" s="12" t="s">
        <v>74</v>
      </c>
      <c r="O414" s="12" t="s">
        <v>74</v>
      </c>
      <c r="P414" s="12" t="s">
        <v>137</v>
      </c>
      <c r="Q414" s="74">
        <v>3</v>
      </c>
      <c r="R414" s="12" t="s">
        <v>137</v>
      </c>
      <c r="S414" s="12" t="s">
        <v>706</v>
      </c>
      <c r="T414" s="12" t="s">
        <v>74</v>
      </c>
      <c r="U414" s="12" t="s">
        <v>1516</v>
      </c>
      <c r="V414" s="12" t="s">
        <v>137</v>
      </c>
      <c r="W414" s="12" t="s">
        <v>220</v>
      </c>
      <c r="X414" s="12" t="s">
        <v>137</v>
      </c>
      <c r="Y414" s="12" t="s">
        <v>74</v>
      </c>
      <c r="Z414" s="12" t="s">
        <v>137</v>
      </c>
      <c r="AA414" s="12" t="s">
        <v>221</v>
      </c>
      <c r="AB414" s="12" t="s">
        <v>237</v>
      </c>
      <c r="AC414" s="12" t="s">
        <v>74</v>
      </c>
      <c r="AD414" s="12" t="s">
        <v>127</v>
      </c>
      <c r="AE414" s="12"/>
      <c r="AF414" s="12" t="s">
        <v>672</v>
      </c>
      <c r="AG414" s="12" t="s">
        <v>1517</v>
      </c>
      <c r="AH414" s="12" t="s">
        <v>368</v>
      </c>
      <c r="AI414" s="12" t="s">
        <v>74</v>
      </c>
      <c r="AJ414" s="12" t="s">
        <v>74</v>
      </c>
      <c r="AK414" s="12" t="s">
        <v>74</v>
      </c>
      <c r="AL414" s="12"/>
      <c r="AM414" s="12"/>
      <c r="AN414" s="73"/>
      <c r="AO414" s="12"/>
      <c r="AP414" s="12"/>
      <c r="AQ414" s="44"/>
      <c r="AR414" s="12"/>
      <c r="AS414" s="12"/>
      <c r="AT414" s="12"/>
      <c r="AU414" s="12"/>
      <c r="AV414" s="1"/>
    </row>
    <row r="415" spans="1:48" ht="15.75" customHeight="1">
      <c r="A415" s="71">
        <v>2025338</v>
      </c>
      <c r="B415" s="12"/>
      <c r="C415" s="9">
        <v>38</v>
      </c>
      <c r="D415" s="12" t="s">
        <v>134</v>
      </c>
      <c r="E415" s="9" t="s">
        <v>224</v>
      </c>
      <c r="F415" s="12" t="s">
        <v>116</v>
      </c>
      <c r="G415" s="12" t="s">
        <v>4</v>
      </c>
      <c r="H415" s="12" t="s">
        <v>467</v>
      </c>
      <c r="I415" s="12" t="s">
        <v>328</v>
      </c>
      <c r="J415" s="12" t="s">
        <v>74</v>
      </c>
      <c r="K415" s="12" t="s">
        <v>58</v>
      </c>
      <c r="L415" s="12" t="s">
        <v>137</v>
      </c>
      <c r="M415" s="12" t="s">
        <v>74</v>
      </c>
      <c r="N415" s="12" t="s">
        <v>137</v>
      </c>
      <c r="O415" s="12" t="s">
        <v>74</v>
      </c>
      <c r="P415" s="12" t="s">
        <v>137</v>
      </c>
      <c r="Q415" s="74">
        <v>6</v>
      </c>
      <c r="R415" s="12" t="s">
        <v>74</v>
      </c>
      <c r="S415" s="12"/>
      <c r="T415" s="12" t="s">
        <v>137</v>
      </c>
      <c r="U415" s="12" t="s">
        <v>220</v>
      </c>
      <c r="V415" s="12" t="s">
        <v>137</v>
      </c>
      <c r="W415" s="12" t="s">
        <v>220</v>
      </c>
      <c r="X415" s="12" t="s">
        <v>74</v>
      </c>
      <c r="Y415" s="12" t="s">
        <v>137</v>
      </c>
      <c r="Z415" s="12" t="s">
        <v>137</v>
      </c>
      <c r="AA415" s="12" t="s">
        <v>221</v>
      </c>
      <c r="AB415" s="12" t="s">
        <v>237</v>
      </c>
      <c r="AC415" s="12" t="s">
        <v>74</v>
      </c>
      <c r="AD415" s="12" t="s">
        <v>23</v>
      </c>
      <c r="AE415" s="12"/>
      <c r="AF415" s="12" t="s">
        <v>429</v>
      </c>
      <c r="AG415" s="12" t="s">
        <v>276</v>
      </c>
      <c r="AH415" s="12" t="s">
        <v>510</v>
      </c>
      <c r="AI415" s="12" t="s">
        <v>74</v>
      </c>
      <c r="AJ415" s="12" t="s">
        <v>74</v>
      </c>
      <c r="AK415" s="12" t="s">
        <v>137</v>
      </c>
      <c r="AL415" s="12"/>
      <c r="AM415" s="12"/>
      <c r="AN415" s="76"/>
      <c r="AO415" s="12"/>
      <c r="AP415" s="12"/>
      <c r="AQ415" s="12"/>
      <c r="AR415" s="12"/>
      <c r="AS415" s="12"/>
      <c r="AT415" s="12"/>
      <c r="AU415" s="12"/>
      <c r="AV415" s="1"/>
    </row>
    <row r="416" spans="1:48" ht="15.75" customHeight="1">
      <c r="A416" s="71">
        <v>2025678</v>
      </c>
      <c r="B416" s="12"/>
      <c r="C416" s="9">
        <v>35</v>
      </c>
      <c r="D416" s="12" t="s">
        <v>134</v>
      </c>
      <c r="E416" s="9" t="s">
        <v>217</v>
      </c>
      <c r="F416" s="12" t="s">
        <v>88</v>
      </c>
      <c r="G416" s="73" t="s">
        <v>4</v>
      </c>
      <c r="H416" s="12" t="s">
        <v>264</v>
      </c>
      <c r="I416" s="12" t="s">
        <v>373</v>
      </c>
      <c r="J416" s="72"/>
      <c r="K416" s="12" t="s">
        <v>52</v>
      </c>
      <c r="L416" s="12" t="s">
        <v>137</v>
      </c>
      <c r="M416" s="12" t="s">
        <v>74</v>
      </c>
      <c r="N416" s="12" t="s">
        <v>74</v>
      </c>
      <c r="O416" s="12" t="s">
        <v>74</v>
      </c>
      <c r="P416" s="12" t="s">
        <v>137</v>
      </c>
      <c r="Q416" s="74">
        <v>6</v>
      </c>
      <c r="R416" s="12" t="s">
        <v>137</v>
      </c>
      <c r="S416" s="12" t="s">
        <v>220</v>
      </c>
      <c r="T416" s="12" t="s">
        <v>137</v>
      </c>
      <c r="U416" s="12" t="s">
        <v>220</v>
      </c>
      <c r="V416" s="12" t="s">
        <v>137</v>
      </c>
      <c r="W416" s="12" t="s">
        <v>220</v>
      </c>
      <c r="X416" s="12" t="s">
        <v>137</v>
      </c>
      <c r="Y416" s="12" t="s">
        <v>137</v>
      </c>
      <c r="Z416" s="12" t="s">
        <v>137</v>
      </c>
      <c r="AA416" s="12" t="s">
        <v>221</v>
      </c>
      <c r="AB416" s="12" t="s">
        <v>237</v>
      </c>
      <c r="AC416" s="12" t="s">
        <v>137</v>
      </c>
      <c r="AD416" s="12"/>
      <c r="AE416" s="12"/>
      <c r="AF416" s="12" t="s">
        <v>418</v>
      </c>
      <c r="AG416" s="12" t="s">
        <v>276</v>
      </c>
      <c r="AH416" s="12" t="s">
        <v>269</v>
      </c>
      <c r="AI416" s="12" t="s">
        <v>74</v>
      </c>
      <c r="AJ416" s="12" t="s">
        <v>74</v>
      </c>
      <c r="AK416" s="12" t="s">
        <v>74</v>
      </c>
      <c r="AL416" s="12"/>
      <c r="AM416" s="12"/>
      <c r="AN416" s="73"/>
      <c r="AO416" s="12"/>
      <c r="AP416" s="12"/>
      <c r="AQ416" s="44"/>
      <c r="AR416" s="12"/>
      <c r="AS416" s="12"/>
      <c r="AT416" s="12"/>
      <c r="AU416" s="12"/>
      <c r="AV416" s="1"/>
    </row>
    <row r="417" spans="1:48" ht="15.75" customHeight="1">
      <c r="A417" s="71">
        <v>2025631</v>
      </c>
      <c r="B417" s="12"/>
      <c r="C417" s="9">
        <v>30</v>
      </c>
      <c r="D417" s="12" t="s">
        <v>134</v>
      </c>
      <c r="E417" s="9" t="s">
        <v>217</v>
      </c>
      <c r="F417" s="12" t="s">
        <v>106</v>
      </c>
      <c r="G417" s="72" t="s">
        <v>50</v>
      </c>
      <c r="H417" s="12" t="s">
        <v>359</v>
      </c>
      <c r="I417" s="12" t="s">
        <v>1404</v>
      </c>
      <c r="J417" s="72"/>
      <c r="K417" s="12" t="s">
        <v>58</v>
      </c>
      <c r="L417" s="12" t="s">
        <v>137</v>
      </c>
      <c r="M417" s="12" t="s">
        <v>74</v>
      </c>
      <c r="N417" s="12" t="s">
        <v>74</v>
      </c>
      <c r="O417" s="12" t="s">
        <v>74</v>
      </c>
      <c r="P417" s="12" t="s">
        <v>137</v>
      </c>
      <c r="Q417" s="74">
        <v>5</v>
      </c>
      <c r="R417" s="12" t="s">
        <v>137</v>
      </c>
      <c r="S417" s="12" t="s">
        <v>220</v>
      </c>
      <c r="T417" s="12" t="s">
        <v>137</v>
      </c>
      <c r="U417" s="12" t="s">
        <v>220</v>
      </c>
      <c r="V417" s="12" t="s">
        <v>137</v>
      </c>
      <c r="W417" s="12" t="s">
        <v>220</v>
      </c>
      <c r="X417" s="12" t="s">
        <v>74</v>
      </c>
      <c r="Y417" s="12" t="s">
        <v>137</v>
      </c>
      <c r="Z417" s="12" t="s">
        <v>137</v>
      </c>
      <c r="AA417" s="12" t="s">
        <v>221</v>
      </c>
      <c r="AB417" s="12" t="s">
        <v>237</v>
      </c>
      <c r="AC417" s="12" t="s">
        <v>74</v>
      </c>
      <c r="AD417" s="12" t="s">
        <v>1521</v>
      </c>
      <c r="AE417" s="12"/>
      <c r="AF417" s="12" t="s">
        <v>429</v>
      </c>
      <c r="AG417" s="12" t="s">
        <v>276</v>
      </c>
      <c r="AH417" s="12" t="s">
        <v>1280</v>
      </c>
      <c r="AI417" s="12" t="s">
        <v>74</v>
      </c>
      <c r="AJ417" s="12" t="s">
        <v>74</v>
      </c>
      <c r="AK417" s="12" t="s">
        <v>74</v>
      </c>
      <c r="AL417" s="12"/>
      <c r="AM417" s="12"/>
      <c r="AN417" s="73"/>
      <c r="AO417" s="12"/>
      <c r="AP417" s="12"/>
      <c r="AQ417" s="44"/>
      <c r="AR417" s="12"/>
      <c r="AS417" s="12"/>
      <c r="AT417" s="12"/>
      <c r="AU417" s="12"/>
      <c r="AV417" s="1"/>
    </row>
    <row r="418" spans="1:48" ht="15.75" customHeight="1">
      <c r="A418" s="71">
        <v>2025560</v>
      </c>
      <c r="B418" s="12"/>
      <c r="C418" s="9">
        <v>39</v>
      </c>
      <c r="D418" s="12" t="s">
        <v>134</v>
      </c>
      <c r="E418" s="12" t="s">
        <v>217</v>
      </c>
      <c r="F418" s="12" t="s">
        <v>103</v>
      </c>
      <c r="G418" s="114" t="s">
        <v>4</v>
      </c>
      <c r="H418" s="12" t="s">
        <v>321</v>
      </c>
      <c r="I418" s="12" t="s">
        <v>333</v>
      </c>
      <c r="J418" s="12" t="s">
        <v>74</v>
      </c>
      <c r="K418" s="12" t="s">
        <v>54</v>
      </c>
      <c r="L418" s="12" t="s">
        <v>137</v>
      </c>
      <c r="M418" s="12" t="s">
        <v>74</v>
      </c>
      <c r="N418" s="12" t="s">
        <v>137</v>
      </c>
      <c r="O418" s="12" t="s">
        <v>74</v>
      </c>
      <c r="P418" s="12" t="s">
        <v>137</v>
      </c>
      <c r="Q418" s="74">
        <v>4</v>
      </c>
      <c r="R418" s="12" t="s">
        <v>137</v>
      </c>
      <c r="S418" s="12" t="s">
        <v>220</v>
      </c>
      <c r="T418" s="12" t="s">
        <v>137</v>
      </c>
      <c r="U418" s="12" t="s">
        <v>220</v>
      </c>
      <c r="V418" s="12" t="s">
        <v>137</v>
      </c>
      <c r="W418" s="12" t="s">
        <v>220</v>
      </c>
      <c r="X418" s="12" t="s">
        <v>137</v>
      </c>
      <c r="Y418" s="12" t="s">
        <v>137</v>
      </c>
      <c r="Z418" s="12" t="s">
        <v>137</v>
      </c>
      <c r="AA418" s="12" t="s">
        <v>221</v>
      </c>
      <c r="AB418" s="12" t="s">
        <v>237</v>
      </c>
      <c r="AC418" s="12" t="s">
        <v>74</v>
      </c>
      <c r="AD418" s="12" t="s">
        <v>1523</v>
      </c>
      <c r="AE418" s="12"/>
      <c r="AF418" s="12" t="s">
        <v>1100</v>
      </c>
      <c r="AG418" s="12" t="s">
        <v>252</v>
      </c>
      <c r="AH418" s="12" t="s">
        <v>1524</v>
      </c>
      <c r="AI418" s="12" t="s">
        <v>74</v>
      </c>
      <c r="AJ418" s="12" t="s">
        <v>74</v>
      </c>
      <c r="AK418" s="12" t="s">
        <v>74</v>
      </c>
      <c r="AL418" s="12"/>
      <c r="AM418" s="12"/>
      <c r="AN418" s="73"/>
      <c r="AO418" s="12"/>
      <c r="AP418" s="12"/>
      <c r="AQ418" s="44"/>
      <c r="AR418" s="12"/>
      <c r="AS418" s="12"/>
      <c r="AT418" s="12"/>
      <c r="AU418" s="12"/>
      <c r="AV418" s="1"/>
    </row>
    <row r="419" spans="1:48" ht="15.75" customHeight="1">
      <c r="A419" s="71">
        <v>2025197</v>
      </c>
      <c r="B419" s="12">
        <v>38</v>
      </c>
      <c r="C419" s="9"/>
      <c r="D419" s="12" t="s">
        <v>135</v>
      </c>
      <c r="E419" s="9" t="s">
        <v>224</v>
      </c>
      <c r="F419" s="9" t="s">
        <v>110</v>
      </c>
      <c r="G419" s="12" t="s">
        <v>4</v>
      </c>
      <c r="H419" s="12" t="s">
        <v>372</v>
      </c>
      <c r="I419" s="12" t="s">
        <v>236</v>
      </c>
      <c r="J419" s="12" t="s">
        <v>137</v>
      </c>
      <c r="K419" s="12" t="s">
        <v>62</v>
      </c>
      <c r="L419" s="12" t="s">
        <v>137</v>
      </c>
      <c r="M419" s="12" t="s">
        <v>74</v>
      </c>
      <c r="N419" s="12" t="s">
        <v>74</v>
      </c>
      <c r="O419" s="12" t="s">
        <v>74</v>
      </c>
      <c r="P419" s="12" t="s">
        <v>137</v>
      </c>
      <c r="Q419" s="78">
        <v>4</v>
      </c>
      <c r="R419" s="12" t="s">
        <v>137</v>
      </c>
      <c r="S419" s="12" t="str">
        <f>IF(R419="YES",YES,"Not Working")</f>
        <v>Not Working</v>
      </c>
      <c r="T419" s="12" t="s">
        <v>74</v>
      </c>
      <c r="U419" s="12" t="s">
        <v>852</v>
      </c>
      <c r="V419" s="12" t="s">
        <v>137</v>
      </c>
      <c r="W419" s="12" t="s">
        <v>220</v>
      </c>
      <c r="X419" s="12" t="s">
        <v>74</v>
      </c>
      <c r="Y419" s="12" t="s">
        <v>137</v>
      </c>
      <c r="Z419" s="12" t="s">
        <v>74</v>
      </c>
      <c r="AA419" s="12" t="s">
        <v>244</v>
      </c>
      <c r="AB419" s="12" t="s">
        <v>237</v>
      </c>
      <c r="AC419" s="12" t="s">
        <v>137</v>
      </c>
      <c r="AD419" s="12"/>
      <c r="AE419" s="12"/>
      <c r="AF419" s="12" t="s">
        <v>269</v>
      </c>
      <c r="AG419" s="12"/>
      <c r="AH419" s="12" t="s">
        <v>233</v>
      </c>
      <c r="AI419" s="12" t="s">
        <v>74</v>
      </c>
      <c r="AJ419" s="12" t="s">
        <v>74</v>
      </c>
      <c r="AK419" s="12" t="s">
        <v>137</v>
      </c>
      <c r="AL419" s="12" t="s">
        <v>137</v>
      </c>
      <c r="AM419" s="12" t="s">
        <v>137</v>
      </c>
      <c r="AN419" s="76" t="s">
        <v>390</v>
      </c>
      <c r="AO419" s="12"/>
      <c r="AP419" s="12"/>
      <c r="AQ419" s="12"/>
      <c r="AR419" s="12"/>
      <c r="AS419" s="12"/>
      <c r="AT419" s="76"/>
      <c r="AU419" s="76"/>
      <c r="AV419" s="1"/>
    </row>
    <row r="420" spans="1:48" ht="15.75" customHeight="1">
      <c r="A420" s="71">
        <v>2025686</v>
      </c>
      <c r="B420" s="12"/>
      <c r="C420" s="9">
        <v>40</v>
      </c>
      <c r="D420" s="12" t="s">
        <v>134</v>
      </c>
      <c r="E420" s="12" t="s">
        <v>217</v>
      </c>
      <c r="F420" s="12" t="s">
        <v>88</v>
      </c>
      <c r="G420" s="117" t="s">
        <v>4</v>
      </c>
      <c r="H420" s="12"/>
      <c r="I420" s="12" t="s">
        <v>373</v>
      </c>
      <c r="J420" s="72"/>
      <c r="K420" s="12" t="s">
        <v>52</v>
      </c>
      <c r="L420" s="12" t="s">
        <v>137</v>
      </c>
      <c r="M420" s="12" t="s">
        <v>74</v>
      </c>
      <c r="N420" s="12" t="s">
        <v>74</v>
      </c>
      <c r="O420" s="12" t="s">
        <v>74</v>
      </c>
      <c r="P420" s="12" t="s">
        <v>74</v>
      </c>
      <c r="Q420" s="74">
        <v>9</v>
      </c>
      <c r="R420" s="12" t="s">
        <v>137</v>
      </c>
      <c r="S420" s="12"/>
      <c r="T420" s="12" t="s">
        <v>74</v>
      </c>
      <c r="U420" s="12" t="s">
        <v>1527</v>
      </c>
      <c r="V420" s="12" t="s">
        <v>137</v>
      </c>
      <c r="W420" s="12" t="s">
        <v>220</v>
      </c>
      <c r="X420" s="12" t="s">
        <v>137</v>
      </c>
      <c r="Y420" s="12" t="s">
        <v>74</v>
      </c>
      <c r="Z420" s="12" t="s">
        <v>137</v>
      </c>
      <c r="AA420" s="12" t="s">
        <v>221</v>
      </c>
      <c r="AB420" s="12" t="s">
        <v>237</v>
      </c>
      <c r="AC420" s="12" t="s">
        <v>74</v>
      </c>
      <c r="AD420" s="12" t="s">
        <v>23</v>
      </c>
      <c r="AE420" s="12"/>
      <c r="AF420" s="12"/>
      <c r="AG420" s="12"/>
      <c r="AH420" s="12"/>
      <c r="AI420" s="12" t="s">
        <v>74</v>
      </c>
      <c r="AJ420" s="12" t="s">
        <v>74</v>
      </c>
      <c r="AK420" s="12" t="s">
        <v>74</v>
      </c>
      <c r="AL420" s="12"/>
      <c r="AM420" s="12"/>
      <c r="AN420" s="73"/>
      <c r="AO420" s="12"/>
      <c r="AP420" s="12"/>
      <c r="AQ420" s="44"/>
      <c r="AR420" s="12"/>
      <c r="AS420" s="12"/>
      <c r="AT420" s="12"/>
      <c r="AU420" s="12"/>
      <c r="AV420" s="1"/>
    </row>
    <row r="421" spans="1:48" ht="15.75" customHeight="1">
      <c r="A421" s="71">
        <v>2025793</v>
      </c>
      <c r="B421" s="12"/>
      <c r="C421" s="9">
        <v>37</v>
      </c>
      <c r="D421" s="12" t="s">
        <v>134</v>
      </c>
      <c r="E421" s="12" t="s">
        <v>224</v>
      </c>
      <c r="F421" s="74" t="s">
        <v>101</v>
      </c>
      <c r="G421" s="117" t="s">
        <v>4</v>
      </c>
      <c r="H421" s="12" t="s">
        <v>321</v>
      </c>
      <c r="I421" s="12" t="s">
        <v>333</v>
      </c>
      <c r="J421" s="12" t="s">
        <v>74</v>
      </c>
      <c r="K421" s="12" t="s">
        <v>54</v>
      </c>
      <c r="L421" s="12" t="s">
        <v>137</v>
      </c>
      <c r="M421" s="12" t="s">
        <v>74</v>
      </c>
      <c r="N421" s="12" t="s">
        <v>137</v>
      </c>
      <c r="O421" s="12" t="s">
        <v>74</v>
      </c>
      <c r="P421" s="12" t="s">
        <v>137</v>
      </c>
      <c r="Q421" s="74">
        <v>6</v>
      </c>
      <c r="R421" s="12" t="s">
        <v>74</v>
      </c>
      <c r="S421" s="12" t="s">
        <v>1529</v>
      </c>
      <c r="T421" s="12" t="s">
        <v>137</v>
      </c>
      <c r="U421" s="12" t="s">
        <v>220</v>
      </c>
      <c r="V421" s="12" t="s">
        <v>137</v>
      </c>
      <c r="W421" s="12" t="s">
        <v>220</v>
      </c>
      <c r="X421" s="12" t="s">
        <v>74</v>
      </c>
      <c r="Y421" s="12" t="s">
        <v>137</v>
      </c>
      <c r="Z421" s="12" t="s">
        <v>137</v>
      </c>
      <c r="AA421" s="12" t="s">
        <v>221</v>
      </c>
      <c r="AB421" s="12" t="s">
        <v>237</v>
      </c>
      <c r="AC421" s="12" t="s">
        <v>74</v>
      </c>
      <c r="AD421" s="12" t="s">
        <v>1530</v>
      </c>
      <c r="AE421" s="12"/>
      <c r="AF421" s="12" t="s">
        <v>1531</v>
      </c>
      <c r="AG421" s="12" t="s">
        <v>340</v>
      </c>
      <c r="AH421" s="12" t="s">
        <v>1368</v>
      </c>
      <c r="AI421" s="12" t="s">
        <v>74</v>
      </c>
      <c r="AJ421" s="12" t="s">
        <v>74</v>
      </c>
      <c r="AK421" s="12" t="s">
        <v>74</v>
      </c>
      <c r="AL421" s="12"/>
      <c r="AM421" s="12"/>
      <c r="AN421" s="73"/>
      <c r="AO421" s="12"/>
      <c r="AP421" s="12"/>
      <c r="AQ421" s="44"/>
      <c r="AR421" s="12"/>
      <c r="AS421" s="12"/>
      <c r="AT421" s="12"/>
      <c r="AU421" s="12"/>
      <c r="AV421" s="1"/>
    </row>
    <row r="422" spans="1:48" ht="15.75" customHeight="1">
      <c r="A422" s="71">
        <v>2025664</v>
      </c>
      <c r="B422" s="12"/>
      <c r="C422" s="9">
        <v>41</v>
      </c>
      <c r="D422" s="12" t="s">
        <v>134</v>
      </c>
      <c r="E422" s="9" t="s">
        <v>224</v>
      </c>
      <c r="F422" s="9" t="s">
        <v>88</v>
      </c>
      <c r="G422" s="73" t="s">
        <v>4</v>
      </c>
      <c r="H422" s="12" t="s">
        <v>321</v>
      </c>
      <c r="I422" s="12" t="s">
        <v>373</v>
      </c>
      <c r="J422" s="72"/>
      <c r="K422" s="12" t="s">
        <v>52</v>
      </c>
      <c r="L422" s="12" t="s">
        <v>137</v>
      </c>
      <c r="M422" s="12" t="s">
        <v>74</v>
      </c>
      <c r="N422" s="12" t="s">
        <v>74</v>
      </c>
      <c r="O422" s="12" t="s">
        <v>74</v>
      </c>
      <c r="P422" s="12" t="s">
        <v>137</v>
      </c>
      <c r="Q422" s="74">
        <v>2</v>
      </c>
      <c r="R422" s="12" t="s">
        <v>74</v>
      </c>
      <c r="S422" s="12" t="s">
        <v>1533</v>
      </c>
      <c r="T422" s="12" t="s">
        <v>137</v>
      </c>
      <c r="U422" s="12" t="s">
        <v>220</v>
      </c>
      <c r="V422" s="12" t="s">
        <v>137</v>
      </c>
      <c r="W422" s="12" t="s">
        <v>220</v>
      </c>
      <c r="X422" s="12" t="s">
        <v>74</v>
      </c>
      <c r="Y422" s="12" t="s">
        <v>137</v>
      </c>
      <c r="Z422" s="12" t="s">
        <v>137</v>
      </c>
      <c r="AA422" s="12" t="s">
        <v>221</v>
      </c>
      <c r="AB422" s="12" t="s">
        <v>237</v>
      </c>
      <c r="AC422" s="12" t="s">
        <v>74</v>
      </c>
      <c r="AD422" s="12" t="s">
        <v>1534</v>
      </c>
      <c r="AE422" s="12"/>
      <c r="AF422" s="12" t="s">
        <v>276</v>
      </c>
      <c r="AG422" s="12" t="s">
        <v>269</v>
      </c>
      <c r="AH422" s="12" t="s">
        <v>1343</v>
      </c>
      <c r="AI422" s="12" t="s">
        <v>74</v>
      </c>
      <c r="AJ422" s="12" t="s">
        <v>74</v>
      </c>
      <c r="AK422" s="12" t="s">
        <v>74</v>
      </c>
      <c r="AL422" s="12"/>
      <c r="AM422" s="12"/>
      <c r="AN422" s="73"/>
      <c r="AO422" s="12"/>
      <c r="AP422" s="12"/>
      <c r="AQ422" s="44"/>
      <c r="AR422" s="12"/>
      <c r="AS422" s="12"/>
      <c r="AT422" s="12"/>
      <c r="AU422" s="12"/>
      <c r="AV422" s="1"/>
    </row>
    <row r="423" spans="1:48" ht="15.75" customHeight="1">
      <c r="A423" s="71">
        <v>2025789</v>
      </c>
      <c r="B423" s="12"/>
      <c r="C423" s="9">
        <v>42</v>
      </c>
      <c r="D423" s="12" t="s">
        <v>134</v>
      </c>
      <c r="E423" s="9" t="s">
        <v>224</v>
      </c>
      <c r="F423" s="119" t="s">
        <v>101</v>
      </c>
      <c r="G423" s="73" t="s">
        <v>4</v>
      </c>
      <c r="H423" s="12" t="s">
        <v>321</v>
      </c>
      <c r="I423" s="12" t="s">
        <v>333</v>
      </c>
      <c r="J423" s="12" t="s">
        <v>74</v>
      </c>
      <c r="K423" s="12" t="s">
        <v>54</v>
      </c>
      <c r="L423" s="12" t="s">
        <v>137</v>
      </c>
      <c r="M423" s="12" t="s">
        <v>74</v>
      </c>
      <c r="N423" s="12" t="s">
        <v>74</v>
      </c>
      <c r="O423" s="12" t="s">
        <v>137</v>
      </c>
      <c r="P423" s="12" t="s">
        <v>137</v>
      </c>
      <c r="Q423" s="74">
        <v>5</v>
      </c>
      <c r="R423" s="12" t="s">
        <v>137</v>
      </c>
      <c r="S423" s="12" t="s">
        <v>220</v>
      </c>
      <c r="T423" s="12" t="s">
        <v>137</v>
      </c>
      <c r="U423" s="12" t="s">
        <v>220</v>
      </c>
      <c r="V423" s="12" t="s">
        <v>137</v>
      </c>
      <c r="W423" s="12" t="s">
        <v>220</v>
      </c>
      <c r="X423" s="12" t="s">
        <v>74</v>
      </c>
      <c r="Y423" s="12" t="s">
        <v>137</v>
      </c>
      <c r="Z423" s="12" t="s">
        <v>137</v>
      </c>
      <c r="AA423" s="12" t="s">
        <v>221</v>
      </c>
      <c r="AB423" s="12" t="s">
        <v>237</v>
      </c>
      <c r="AC423" s="12" t="s">
        <v>74</v>
      </c>
      <c r="AD423" s="12" t="s">
        <v>1536</v>
      </c>
      <c r="AE423" s="12"/>
      <c r="AF423" s="12" t="s">
        <v>1537</v>
      </c>
      <c r="AG423" s="12" t="s">
        <v>658</v>
      </c>
      <c r="AH423" s="12"/>
      <c r="AI423" s="12" t="s">
        <v>74</v>
      </c>
      <c r="AJ423" s="12" t="s">
        <v>74</v>
      </c>
      <c r="AK423" s="12" t="s">
        <v>74</v>
      </c>
      <c r="AL423" s="12"/>
      <c r="AM423" s="12" t="s">
        <v>136</v>
      </c>
      <c r="AN423" s="73"/>
      <c r="AO423" s="12"/>
      <c r="AP423" s="12"/>
      <c r="AQ423" s="44"/>
      <c r="AR423" s="12"/>
      <c r="AS423" s="12"/>
      <c r="AT423" s="12"/>
      <c r="AU423" s="12"/>
      <c r="AV423" s="1"/>
    </row>
    <row r="424" spans="1:48" ht="15.75" customHeight="1">
      <c r="A424" s="71">
        <v>2025575</v>
      </c>
      <c r="B424" s="12"/>
      <c r="C424" s="9">
        <v>37</v>
      </c>
      <c r="D424" s="12" t="s">
        <v>134</v>
      </c>
      <c r="E424" s="9" t="s">
        <v>224</v>
      </c>
      <c r="F424" s="9" t="s">
        <v>98</v>
      </c>
      <c r="G424" s="72" t="s">
        <v>4</v>
      </c>
      <c r="H424" s="12" t="s">
        <v>264</v>
      </c>
      <c r="I424" s="12" t="s">
        <v>236</v>
      </c>
      <c r="J424" s="72"/>
      <c r="K424" s="12" t="s">
        <v>52</v>
      </c>
      <c r="L424" s="12" t="s">
        <v>137</v>
      </c>
      <c r="M424" s="12" t="s">
        <v>74</v>
      </c>
      <c r="N424" s="12" t="s">
        <v>74</v>
      </c>
      <c r="O424" s="12" t="s">
        <v>74</v>
      </c>
      <c r="P424" s="12" t="s">
        <v>137</v>
      </c>
      <c r="Q424" s="74">
        <v>4</v>
      </c>
      <c r="R424" s="12" t="s">
        <v>74</v>
      </c>
      <c r="S424" s="12"/>
      <c r="T424" s="12" t="s">
        <v>137</v>
      </c>
      <c r="U424" s="12" t="s">
        <v>220</v>
      </c>
      <c r="V424" s="12" t="s">
        <v>137</v>
      </c>
      <c r="W424" s="12" t="s">
        <v>220</v>
      </c>
      <c r="X424" s="12" t="s">
        <v>74</v>
      </c>
      <c r="Y424" s="12" t="s">
        <v>137</v>
      </c>
      <c r="Z424" s="12" t="s">
        <v>137</v>
      </c>
      <c r="AA424" s="12" t="s">
        <v>221</v>
      </c>
      <c r="AB424" s="12" t="s">
        <v>237</v>
      </c>
      <c r="AC424" s="12" t="s">
        <v>74</v>
      </c>
      <c r="AD424" s="12" t="s">
        <v>1539</v>
      </c>
      <c r="AE424" s="12"/>
      <c r="AF424" s="12" t="s">
        <v>658</v>
      </c>
      <c r="AG424" s="12" t="s">
        <v>708</v>
      </c>
      <c r="AH424" s="12" t="s">
        <v>276</v>
      </c>
      <c r="AI424" s="12" t="s">
        <v>74</v>
      </c>
      <c r="AJ424" s="12" t="s">
        <v>74</v>
      </c>
      <c r="AK424" s="12" t="s">
        <v>74</v>
      </c>
      <c r="AL424" s="12"/>
      <c r="AM424" s="12" t="s">
        <v>136</v>
      </c>
      <c r="AN424" s="73"/>
      <c r="AO424" s="12"/>
      <c r="AP424" s="12"/>
      <c r="AQ424" s="44"/>
      <c r="AR424" s="12"/>
      <c r="AS424" s="12"/>
      <c r="AT424" s="12"/>
      <c r="AU424" s="12"/>
      <c r="AV424" s="1"/>
    </row>
    <row r="425" spans="1:48" ht="15.75" customHeight="1">
      <c r="A425" s="71">
        <v>2025869</v>
      </c>
      <c r="B425" s="12"/>
      <c r="C425" s="9">
        <v>37</v>
      </c>
      <c r="D425" s="12" t="s">
        <v>134</v>
      </c>
      <c r="E425" s="9" t="s">
        <v>224</v>
      </c>
      <c r="F425" s="95" t="s">
        <v>80</v>
      </c>
      <c r="G425" s="73" t="s">
        <v>4</v>
      </c>
      <c r="H425" s="12"/>
      <c r="I425" s="72" t="s">
        <v>470</v>
      </c>
      <c r="J425" s="12" t="s">
        <v>74</v>
      </c>
      <c r="K425" s="12" t="s">
        <v>54</v>
      </c>
      <c r="L425" s="12"/>
      <c r="M425" s="12"/>
      <c r="N425" s="12"/>
      <c r="O425" s="12"/>
      <c r="P425" s="12"/>
      <c r="Q425" s="74"/>
      <c r="R425" s="72"/>
      <c r="S425" s="12"/>
      <c r="T425" s="12"/>
      <c r="U425" s="12"/>
      <c r="V425" s="7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72" t="s">
        <v>137</v>
      </c>
      <c r="AJ425" s="12"/>
      <c r="AK425" s="12" t="s">
        <v>137</v>
      </c>
      <c r="AL425" s="12"/>
      <c r="AM425" s="12"/>
      <c r="AN425" s="73"/>
      <c r="AO425" s="12"/>
      <c r="AP425" s="12"/>
      <c r="AQ425" s="44"/>
      <c r="AR425" s="12"/>
      <c r="AS425" s="12"/>
      <c r="AT425" s="12"/>
      <c r="AU425" s="12"/>
      <c r="AV425" s="1"/>
    </row>
    <row r="426" spans="1:48" ht="15.75" customHeight="1">
      <c r="A426" s="71">
        <v>2025446</v>
      </c>
      <c r="B426" s="12"/>
      <c r="C426" s="96">
        <v>36</v>
      </c>
      <c r="D426" s="12" t="s">
        <v>134</v>
      </c>
      <c r="E426" s="9" t="s">
        <v>224</v>
      </c>
      <c r="F426" s="119" t="s">
        <v>81</v>
      </c>
      <c r="G426" s="73" t="s">
        <v>4</v>
      </c>
      <c r="H426" s="12" t="s">
        <v>1542</v>
      </c>
      <c r="I426" s="12" t="s">
        <v>236</v>
      </c>
      <c r="J426" s="72"/>
      <c r="K426" s="12" t="s">
        <v>60</v>
      </c>
      <c r="L426" s="12" t="s">
        <v>137</v>
      </c>
      <c r="M426" s="12" t="s">
        <v>74</v>
      </c>
      <c r="N426" s="12" t="s">
        <v>137</v>
      </c>
      <c r="O426" s="12" t="s">
        <v>137</v>
      </c>
      <c r="P426" s="12" t="s">
        <v>137</v>
      </c>
      <c r="Q426" s="74">
        <v>5</v>
      </c>
      <c r="R426" s="12" t="s">
        <v>137</v>
      </c>
      <c r="S426" s="12"/>
      <c r="T426" s="12" t="s">
        <v>137</v>
      </c>
      <c r="U426" s="12" t="s">
        <v>220</v>
      </c>
      <c r="V426" s="12" t="s">
        <v>137</v>
      </c>
      <c r="W426" s="12" t="s">
        <v>220</v>
      </c>
      <c r="X426" s="12" t="s">
        <v>137</v>
      </c>
      <c r="Y426" s="12" t="s">
        <v>137</v>
      </c>
      <c r="Z426" s="12" t="s">
        <v>137</v>
      </c>
      <c r="AA426" s="12" t="s">
        <v>221</v>
      </c>
      <c r="AB426" s="12" t="s">
        <v>237</v>
      </c>
      <c r="AC426" s="12" t="s">
        <v>74</v>
      </c>
      <c r="AD426" s="12" t="s">
        <v>1543</v>
      </c>
      <c r="AE426" s="12"/>
      <c r="AF426" s="12" t="s">
        <v>658</v>
      </c>
      <c r="AG426" s="12" t="s">
        <v>1544</v>
      </c>
      <c r="AH426" s="12" t="s">
        <v>694</v>
      </c>
      <c r="AI426" s="12" t="s">
        <v>74</v>
      </c>
      <c r="AJ426" s="12" t="s">
        <v>74</v>
      </c>
      <c r="AK426" s="12" t="s">
        <v>74</v>
      </c>
      <c r="AL426" s="12"/>
      <c r="AM426" s="12" t="s">
        <v>136</v>
      </c>
      <c r="AN426" s="73"/>
      <c r="AO426" s="12"/>
      <c r="AP426" s="12"/>
      <c r="AQ426" s="12"/>
      <c r="AR426" s="12"/>
      <c r="AS426" s="12"/>
      <c r="AT426" s="12"/>
      <c r="AU426" s="12"/>
      <c r="AV426" s="1"/>
    </row>
    <row r="427" spans="1:48" ht="15.75" customHeight="1">
      <c r="A427" s="71">
        <v>2025662</v>
      </c>
      <c r="B427" s="12"/>
      <c r="C427" s="9">
        <v>35</v>
      </c>
      <c r="D427" s="12" t="s">
        <v>134</v>
      </c>
      <c r="E427" s="9" t="s">
        <v>217</v>
      </c>
      <c r="F427" s="9" t="s">
        <v>88</v>
      </c>
      <c r="G427" s="73" t="s">
        <v>4</v>
      </c>
      <c r="H427" s="12" t="s">
        <v>1338</v>
      </c>
      <c r="I427" s="12" t="s">
        <v>373</v>
      </c>
      <c r="J427" s="72"/>
      <c r="K427" s="12" t="s">
        <v>52</v>
      </c>
      <c r="L427" s="12" t="s">
        <v>137</v>
      </c>
      <c r="M427" s="12" t="s">
        <v>74</v>
      </c>
      <c r="N427" s="12" t="s">
        <v>74</v>
      </c>
      <c r="O427" s="12" t="s">
        <v>74</v>
      </c>
      <c r="P427" s="12" t="s">
        <v>74</v>
      </c>
      <c r="Q427" s="74">
        <v>6</v>
      </c>
      <c r="R427" s="12" t="s">
        <v>137</v>
      </c>
      <c r="S427" s="12" t="s">
        <v>471</v>
      </c>
      <c r="T427" s="12" t="s">
        <v>74</v>
      </c>
      <c r="U427" s="12" t="s">
        <v>1546</v>
      </c>
      <c r="V427" s="12" t="s">
        <v>137</v>
      </c>
      <c r="W427" s="12" t="s">
        <v>220</v>
      </c>
      <c r="X427" s="12" t="s">
        <v>74</v>
      </c>
      <c r="Y427" s="12" t="s">
        <v>74</v>
      </c>
      <c r="Z427" s="12" t="s">
        <v>137</v>
      </c>
      <c r="AA427" s="12" t="s">
        <v>221</v>
      </c>
      <c r="AB427" s="12" t="s">
        <v>237</v>
      </c>
      <c r="AC427" s="12" t="s">
        <v>74</v>
      </c>
      <c r="AD427" s="12" t="s">
        <v>23</v>
      </c>
      <c r="AE427" s="12"/>
      <c r="AF427" s="12" t="s">
        <v>1547</v>
      </c>
      <c r="AG427" s="12" t="s">
        <v>1548</v>
      </c>
      <c r="AH427" s="12" t="s">
        <v>352</v>
      </c>
      <c r="AI427" s="12" t="s">
        <v>74</v>
      </c>
      <c r="AJ427" s="12" t="s">
        <v>74</v>
      </c>
      <c r="AK427" s="12" t="s">
        <v>74</v>
      </c>
      <c r="AL427" s="12"/>
      <c r="AM427" s="12"/>
      <c r="AN427" s="73"/>
      <c r="AO427" s="12"/>
      <c r="AP427" s="12"/>
      <c r="AQ427" s="44"/>
      <c r="AR427" s="12"/>
      <c r="AS427" s="12"/>
      <c r="AT427" s="12"/>
      <c r="AU427" s="12"/>
      <c r="AV427" s="1"/>
    </row>
    <row r="428" spans="1:48" ht="15.75" customHeight="1">
      <c r="A428" s="71">
        <v>2025770</v>
      </c>
      <c r="B428" s="12"/>
      <c r="C428" s="9">
        <v>38</v>
      </c>
      <c r="D428" s="12" t="s">
        <v>134</v>
      </c>
      <c r="E428" s="9" t="s">
        <v>217</v>
      </c>
      <c r="F428" s="119" t="s">
        <v>101</v>
      </c>
      <c r="G428" s="73" t="s">
        <v>4</v>
      </c>
      <c r="H428" s="12" t="s">
        <v>264</v>
      </c>
      <c r="I428" s="12" t="s">
        <v>333</v>
      </c>
      <c r="J428" s="12" t="s">
        <v>74</v>
      </c>
      <c r="K428" s="12" t="s">
        <v>54</v>
      </c>
      <c r="L428" s="12" t="s">
        <v>137</v>
      </c>
      <c r="M428" s="12" t="s">
        <v>74</v>
      </c>
      <c r="N428" s="12" t="s">
        <v>74</v>
      </c>
      <c r="O428" s="12" t="s">
        <v>74</v>
      </c>
      <c r="P428" s="12" t="s">
        <v>74</v>
      </c>
      <c r="Q428" s="74">
        <v>6</v>
      </c>
      <c r="R428" s="12" t="s">
        <v>74</v>
      </c>
      <c r="S428" s="12" t="s">
        <v>1550</v>
      </c>
      <c r="T428" s="12" t="s">
        <v>74</v>
      </c>
      <c r="U428" s="12" t="s">
        <v>1551</v>
      </c>
      <c r="V428" s="12" t="s">
        <v>137</v>
      </c>
      <c r="W428" s="12" t="s">
        <v>220</v>
      </c>
      <c r="X428" s="12" t="s">
        <v>74</v>
      </c>
      <c r="Y428" s="12" t="s">
        <v>74</v>
      </c>
      <c r="Z428" s="12" t="s">
        <v>137</v>
      </c>
      <c r="AA428" s="12" t="s">
        <v>221</v>
      </c>
      <c r="AB428" s="12" t="s">
        <v>237</v>
      </c>
      <c r="AC428" s="12" t="s">
        <v>74</v>
      </c>
      <c r="AD428" s="12" t="s">
        <v>1377</v>
      </c>
      <c r="AE428" s="12"/>
      <c r="AF428" s="12" t="s">
        <v>658</v>
      </c>
      <c r="AG428" s="12" t="s">
        <v>1552</v>
      </c>
      <c r="AH428" s="12" t="s">
        <v>1553</v>
      </c>
      <c r="AI428" s="12" t="s">
        <v>74</v>
      </c>
      <c r="AJ428" s="12" t="s">
        <v>74</v>
      </c>
      <c r="AK428" s="12" t="s">
        <v>74</v>
      </c>
      <c r="AL428" s="12"/>
      <c r="AM428" s="12"/>
      <c r="AN428" s="73"/>
      <c r="AO428" s="12"/>
      <c r="AP428" s="12"/>
      <c r="AQ428" s="44"/>
      <c r="AR428" s="12"/>
      <c r="AS428" s="12"/>
      <c r="AT428" s="12"/>
      <c r="AU428" s="12"/>
      <c r="AV428" s="1"/>
    </row>
    <row r="429" spans="1:48" ht="15.75" customHeight="1">
      <c r="A429" s="71">
        <v>2025655</v>
      </c>
      <c r="B429" s="12"/>
      <c r="C429" s="9">
        <v>36</v>
      </c>
      <c r="D429" s="12" t="s">
        <v>134</v>
      </c>
      <c r="E429" s="9" t="s">
        <v>217</v>
      </c>
      <c r="F429" s="119" t="s">
        <v>101</v>
      </c>
      <c r="G429" s="73" t="s">
        <v>4</v>
      </c>
      <c r="H429" s="12" t="s">
        <v>264</v>
      </c>
      <c r="I429" s="12" t="s">
        <v>333</v>
      </c>
      <c r="J429" s="12" t="s">
        <v>74</v>
      </c>
      <c r="K429" s="12" t="s">
        <v>54</v>
      </c>
      <c r="L429" s="12" t="s">
        <v>137</v>
      </c>
      <c r="M429" s="12" t="s">
        <v>74</v>
      </c>
      <c r="N429" s="12" t="s">
        <v>74</v>
      </c>
      <c r="O429" s="12" t="s">
        <v>74</v>
      </c>
      <c r="P429" s="12" t="s">
        <v>74</v>
      </c>
      <c r="Q429" s="74">
        <v>5</v>
      </c>
      <c r="R429" s="12" t="s">
        <v>74</v>
      </c>
      <c r="S429" s="12" t="s">
        <v>329</v>
      </c>
      <c r="T429" s="12" t="s">
        <v>74</v>
      </c>
      <c r="U429" s="12" t="s">
        <v>1555</v>
      </c>
      <c r="V429" s="12" t="s">
        <v>137</v>
      </c>
      <c r="W429" s="12" t="s">
        <v>220</v>
      </c>
      <c r="X429" s="12" t="s">
        <v>74</v>
      </c>
      <c r="Y429" s="12" t="s">
        <v>74</v>
      </c>
      <c r="Z429" s="12" t="s">
        <v>137</v>
      </c>
      <c r="AA429" s="12" t="s">
        <v>221</v>
      </c>
      <c r="AB429" s="12" t="s">
        <v>237</v>
      </c>
      <c r="AC429" s="12" t="s">
        <v>137</v>
      </c>
      <c r="AD429" s="12"/>
      <c r="AE429" s="12"/>
      <c r="AF429" s="12" t="s">
        <v>1556</v>
      </c>
      <c r="AG429" s="12" t="s">
        <v>1557</v>
      </c>
      <c r="AH429" s="12" t="s">
        <v>1369</v>
      </c>
      <c r="AI429" s="12" t="s">
        <v>74</v>
      </c>
      <c r="AJ429" s="12" t="s">
        <v>74</v>
      </c>
      <c r="AK429" s="12" t="s">
        <v>74</v>
      </c>
      <c r="AL429" s="12"/>
      <c r="AM429" s="12"/>
      <c r="AN429" s="73"/>
      <c r="AO429" s="12"/>
      <c r="AP429" s="12"/>
      <c r="AQ429" s="44"/>
      <c r="AR429" s="12"/>
      <c r="AS429" s="12"/>
      <c r="AT429" s="12"/>
      <c r="AU429" s="12"/>
      <c r="AV429" s="1"/>
    </row>
    <row r="430" spans="1:48" ht="15.75" customHeight="1">
      <c r="A430" s="71">
        <v>2025783</v>
      </c>
      <c r="B430" s="12"/>
      <c r="C430" s="9">
        <v>38</v>
      </c>
      <c r="D430" s="12" t="s">
        <v>134</v>
      </c>
      <c r="E430" s="9" t="s">
        <v>217</v>
      </c>
      <c r="F430" s="119" t="s">
        <v>101</v>
      </c>
      <c r="G430" s="73" t="s">
        <v>4</v>
      </c>
      <c r="H430" s="12" t="s">
        <v>321</v>
      </c>
      <c r="I430" s="12" t="s">
        <v>333</v>
      </c>
      <c r="J430" s="12" t="s">
        <v>74</v>
      </c>
      <c r="K430" s="12" t="s">
        <v>54</v>
      </c>
      <c r="L430" s="12" t="s">
        <v>137</v>
      </c>
      <c r="M430" s="12" t="s">
        <v>74</v>
      </c>
      <c r="N430" s="12" t="s">
        <v>137</v>
      </c>
      <c r="O430" s="12" t="s">
        <v>74</v>
      </c>
      <c r="P430" s="12" t="s">
        <v>137</v>
      </c>
      <c r="Q430" s="74">
        <v>2</v>
      </c>
      <c r="R430" s="12" t="s">
        <v>137</v>
      </c>
      <c r="S430" s="12" t="s">
        <v>220</v>
      </c>
      <c r="T430" s="12" t="s">
        <v>137</v>
      </c>
      <c r="U430" s="12" t="s">
        <v>220</v>
      </c>
      <c r="V430" s="12" t="s">
        <v>137</v>
      </c>
      <c r="W430" s="12" t="s">
        <v>220</v>
      </c>
      <c r="X430" s="12" t="s">
        <v>74</v>
      </c>
      <c r="Y430" s="12" t="s">
        <v>137</v>
      </c>
      <c r="Z430" s="12" t="s">
        <v>137</v>
      </c>
      <c r="AA430" s="12" t="s">
        <v>251</v>
      </c>
      <c r="AB430" s="12" t="s">
        <v>237</v>
      </c>
      <c r="AC430" s="12" t="s">
        <v>74</v>
      </c>
      <c r="AD430" s="12" t="s">
        <v>126</v>
      </c>
      <c r="AE430" s="12"/>
      <c r="AF430" s="12" t="s">
        <v>704</v>
      </c>
      <c r="AG430" s="12" t="s">
        <v>1517</v>
      </c>
      <c r="AH430" s="12" t="s">
        <v>659</v>
      </c>
      <c r="AI430" s="12" t="s">
        <v>74</v>
      </c>
      <c r="AJ430" s="12" t="s">
        <v>74</v>
      </c>
      <c r="AK430" s="12" t="s">
        <v>74</v>
      </c>
      <c r="AL430" s="12"/>
      <c r="AM430" s="12"/>
      <c r="AN430" s="73"/>
      <c r="AO430" s="12"/>
      <c r="AP430" s="12"/>
      <c r="AQ430" s="44"/>
      <c r="AR430" s="12"/>
      <c r="AS430" s="12"/>
      <c r="AT430" s="12"/>
      <c r="AU430" s="12"/>
      <c r="AV430" s="1"/>
    </row>
    <row r="431" spans="1:48" ht="15.75" customHeight="1">
      <c r="A431" s="71">
        <v>2025493</v>
      </c>
      <c r="B431" s="12"/>
      <c r="C431" s="9">
        <v>37</v>
      </c>
      <c r="D431" s="12" t="s">
        <v>134</v>
      </c>
      <c r="E431" s="9" t="s">
        <v>217</v>
      </c>
      <c r="F431" s="102" t="s">
        <v>82</v>
      </c>
      <c r="G431" s="72" t="s">
        <v>4</v>
      </c>
      <c r="H431" s="12" t="s">
        <v>1560</v>
      </c>
      <c r="I431" s="12" t="s">
        <v>619</v>
      </c>
      <c r="J431" s="12" t="s">
        <v>74</v>
      </c>
      <c r="K431" s="12" t="s">
        <v>62</v>
      </c>
      <c r="L431" s="12" t="s">
        <v>137</v>
      </c>
      <c r="M431" s="12" t="s">
        <v>74</v>
      </c>
      <c r="N431" s="12" t="s">
        <v>74</v>
      </c>
      <c r="O431" s="12" t="s">
        <v>74</v>
      </c>
      <c r="P431" s="12" t="s">
        <v>74</v>
      </c>
      <c r="Q431" s="74">
        <v>3</v>
      </c>
      <c r="R431" s="12" t="s">
        <v>137</v>
      </c>
      <c r="S431" s="12"/>
      <c r="T431" s="12" t="s">
        <v>74</v>
      </c>
      <c r="U431" s="12" t="s">
        <v>1561</v>
      </c>
      <c r="V431" s="12" t="s">
        <v>137</v>
      </c>
      <c r="W431" s="12" t="s">
        <v>220</v>
      </c>
      <c r="X431" s="12" t="s">
        <v>74</v>
      </c>
      <c r="Y431" s="12" t="s">
        <v>74</v>
      </c>
      <c r="Z431" s="12" t="s">
        <v>137</v>
      </c>
      <c r="AA431" s="12" t="s">
        <v>221</v>
      </c>
      <c r="AB431" s="12" t="s">
        <v>237</v>
      </c>
      <c r="AC431" s="12" t="s">
        <v>74</v>
      </c>
      <c r="AD431" s="12" t="s">
        <v>1521</v>
      </c>
      <c r="AE431" s="12"/>
      <c r="AF431" s="12" t="s">
        <v>276</v>
      </c>
      <c r="AG431" s="12" t="s">
        <v>418</v>
      </c>
      <c r="AH431" s="12" t="s">
        <v>1562</v>
      </c>
      <c r="AI431" s="12" t="s">
        <v>74</v>
      </c>
      <c r="AJ431" s="12" t="s">
        <v>74</v>
      </c>
      <c r="AK431" s="12" t="s">
        <v>74</v>
      </c>
      <c r="AL431" s="12"/>
      <c r="AM431" s="12" t="s">
        <v>74</v>
      </c>
      <c r="AN431" s="73"/>
      <c r="AO431" s="12"/>
      <c r="AP431" s="12"/>
      <c r="AQ431" s="12"/>
      <c r="AR431" s="12"/>
      <c r="AS431" s="12"/>
      <c r="AT431" s="12"/>
      <c r="AU431" s="12"/>
      <c r="AV431" s="1"/>
    </row>
    <row r="432" spans="1:48" ht="15.75" customHeight="1">
      <c r="A432" s="71">
        <v>2025780</v>
      </c>
      <c r="B432" s="12"/>
      <c r="C432" s="9">
        <v>35</v>
      </c>
      <c r="D432" s="12" t="s">
        <v>134</v>
      </c>
      <c r="E432" s="9" t="s">
        <v>224</v>
      </c>
      <c r="F432" s="74" t="s">
        <v>101</v>
      </c>
      <c r="G432" s="73" t="s">
        <v>4</v>
      </c>
      <c r="H432" s="12" t="s">
        <v>321</v>
      </c>
      <c r="I432" s="12" t="s">
        <v>333</v>
      </c>
      <c r="J432" s="12" t="s">
        <v>74</v>
      </c>
      <c r="K432" s="12" t="s">
        <v>54</v>
      </c>
      <c r="L432" s="12" t="s">
        <v>137</v>
      </c>
      <c r="M432" s="12" t="s">
        <v>74</v>
      </c>
      <c r="N432" s="12" t="s">
        <v>137</v>
      </c>
      <c r="O432" s="12" t="s">
        <v>74</v>
      </c>
      <c r="P432" s="12" t="s">
        <v>137</v>
      </c>
      <c r="Q432" s="74">
        <v>2</v>
      </c>
      <c r="R432" s="12" t="s">
        <v>137</v>
      </c>
      <c r="S432" s="12" t="s">
        <v>220</v>
      </c>
      <c r="T432" s="12" t="s">
        <v>137</v>
      </c>
      <c r="U432" s="12" t="s">
        <v>220</v>
      </c>
      <c r="V432" s="12" t="s">
        <v>137</v>
      </c>
      <c r="W432" s="12" t="s">
        <v>220</v>
      </c>
      <c r="X432" s="12" t="s">
        <v>137</v>
      </c>
      <c r="Y432" s="12" t="s">
        <v>137</v>
      </c>
      <c r="Z432" s="12" t="s">
        <v>137</v>
      </c>
      <c r="AA432" s="12" t="s">
        <v>221</v>
      </c>
      <c r="AB432" s="12" t="s">
        <v>237</v>
      </c>
      <c r="AC432" s="12" t="s">
        <v>137</v>
      </c>
      <c r="AD432" s="12"/>
      <c r="AE432" s="12"/>
      <c r="AF432" s="12" t="s">
        <v>672</v>
      </c>
      <c r="AG432" s="12" t="s">
        <v>368</v>
      </c>
      <c r="AH432" s="12" t="s">
        <v>1328</v>
      </c>
      <c r="AI432" s="12" t="s">
        <v>74</v>
      </c>
      <c r="AJ432" s="12" t="s">
        <v>74</v>
      </c>
      <c r="AK432" s="12" t="s">
        <v>74</v>
      </c>
      <c r="AL432" s="12"/>
      <c r="AM432" s="12"/>
      <c r="AN432" s="73"/>
      <c r="AO432" s="12"/>
      <c r="AP432" s="12"/>
      <c r="AQ432" s="44"/>
      <c r="AR432" s="12"/>
      <c r="AS432" s="12"/>
      <c r="AT432" s="12"/>
      <c r="AU432" s="12"/>
      <c r="AV432" s="1"/>
    </row>
    <row r="433" spans="1:48" ht="15.75" customHeight="1">
      <c r="A433" s="71">
        <v>2025750</v>
      </c>
      <c r="B433" s="12"/>
      <c r="C433" s="9">
        <v>36</v>
      </c>
      <c r="D433" s="12" t="s">
        <v>134</v>
      </c>
      <c r="E433" s="9" t="s">
        <v>224</v>
      </c>
      <c r="F433" s="12" t="s">
        <v>145</v>
      </c>
      <c r="G433" s="73" t="s">
        <v>4</v>
      </c>
      <c r="H433" s="12" t="s">
        <v>323</v>
      </c>
      <c r="I433" s="9" t="s">
        <v>324</v>
      </c>
      <c r="J433" s="12" t="s">
        <v>74</v>
      </c>
      <c r="K433" s="12" t="s">
        <v>54</v>
      </c>
      <c r="L433" s="12" t="s">
        <v>137</v>
      </c>
      <c r="M433" s="12" t="s">
        <v>74</v>
      </c>
      <c r="N433" s="12" t="s">
        <v>74</v>
      </c>
      <c r="O433" s="12" t="s">
        <v>74</v>
      </c>
      <c r="P433" s="12" t="s">
        <v>137</v>
      </c>
      <c r="Q433" s="74">
        <v>5</v>
      </c>
      <c r="R433" s="12" t="s">
        <v>137</v>
      </c>
      <c r="S433" s="12" t="s">
        <v>706</v>
      </c>
      <c r="T433" s="12" t="s">
        <v>74</v>
      </c>
      <c r="U433" s="12" t="s">
        <v>243</v>
      </c>
      <c r="V433" s="12" t="s">
        <v>137</v>
      </c>
      <c r="W433" s="12" t="s">
        <v>220</v>
      </c>
      <c r="X433" s="12" t="s">
        <v>74</v>
      </c>
      <c r="Y433" s="12" t="s">
        <v>74</v>
      </c>
      <c r="Z433" s="12" t="s">
        <v>137</v>
      </c>
      <c r="AA433" s="12" t="s">
        <v>221</v>
      </c>
      <c r="AB433" s="12" t="s">
        <v>237</v>
      </c>
      <c r="AC433" s="12" t="s">
        <v>74</v>
      </c>
      <c r="AD433" s="12" t="s">
        <v>1565</v>
      </c>
      <c r="AE433" s="12"/>
      <c r="AF433" s="12" t="s">
        <v>664</v>
      </c>
      <c r="AG433" s="12" t="s">
        <v>1099</v>
      </c>
      <c r="AH433" s="12" t="s">
        <v>666</v>
      </c>
      <c r="AI433" s="12" t="s">
        <v>74</v>
      </c>
      <c r="AJ433" s="12" t="s">
        <v>74</v>
      </c>
      <c r="AK433" s="12" t="s">
        <v>74</v>
      </c>
      <c r="AL433" s="12"/>
      <c r="AM433" s="12"/>
      <c r="AN433" s="73"/>
      <c r="AO433" s="12"/>
      <c r="AP433" s="12"/>
      <c r="AQ433" s="44"/>
      <c r="AR433" s="12"/>
      <c r="AS433" s="12"/>
      <c r="AT433" s="12"/>
      <c r="AU433" s="12"/>
      <c r="AV433" s="91"/>
    </row>
    <row r="434" spans="1:48" ht="15.75" customHeight="1">
      <c r="A434" s="71">
        <v>2025483</v>
      </c>
      <c r="B434" s="12"/>
      <c r="C434" s="96">
        <v>34</v>
      </c>
      <c r="D434" s="12" t="s">
        <v>134</v>
      </c>
      <c r="E434" s="102" t="s">
        <v>217</v>
      </c>
      <c r="F434" s="76" t="s">
        <v>105</v>
      </c>
      <c r="G434" s="12" t="s">
        <v>4</v>
      </c>
      <c r="H434" s="12" t="s">
        <v>235</v>
      </c>
      <c r="I434" s="102" t="s">
        <v>324</v>
      </c>
      <c r="J434" s="12" t="s">
        <v>74</v>
      </c>
      <c r="K434" s="12" t="s">
        <v>62</v>
      </c>
      <c r="L434" s="12" t="s">
        <v>137</v>
      </c>
      <c r="M434" s="12" t="s">
        <v>74</v>
      </c>
      <c r="N434" s="12" t="s">
        <v>74</v>
      </c>
      <c r="O434" s="12" t="s">
        <v>137</v>
      </c>
      <c r="P434" s="12" t="s">
        <v>137</v>
      </c>
      <c r="Q434" s="74">
        <v>4</v>
      </c>
      <c r="R434" s="12" t="s">
        <v>137</v>
      </c>
      <c r="S434" s="12"/>
      <c r="T434" s="12" t="s">
        <v>137</v>
      </c>
      <c r="U434" s="12" t="s">
        <v>220</v>
      </c>
      <c r="V434" s="12" t="s">
        <v>137</v>
      </c>
      <c r="W434" s="12" t="s">
        <v>220</v>
      </c>
      <c r="X434" s="12" t="s">
        <v>137</v>
      </c>
      <c r="Y434" s="12" t="s">
        <v>137</v>
      </c>
      <c r="Z434" s="12" t="s">
        <v>74</v>
      </c>
      <c r="AA434" s="12" t="s">
        <v>244</v>
      </c>
      <c r="AB434" s="12" t="s">
        <v>237</v>
      </c>
      <c r="AC434" s="12" t="s">
        <v>137</v>
      </c>
      <c r="AD434" s="12"/>
      <c r="AE434" s="12"/>
      <c r="AF434" s="12" t="s">
        <v>425</v>
      </c>
      <c r="AG434" s="12"/>
      <c r="AH434" s="12"/>
      <c r="AI434" s="12" t="s">
        <v>74</v>
      </c>
      <c r="AJ434" s="12" t="s">
        <v>74</v>
      </c>
      <c r="AK434" s="12" t="s">
        <v>74</v>
      </c>
      <c r="AL434" s="12"/>
      <c r="AM434" s="76" t="s">
        <v>136</v>
      </c>
      <c r="AN434" s="76"/>
      <c r="AO434" s="12"/>
      <c r="AP434" s="12"/>
      <c r="AQ434" s="12"/>
      <c r="AR434" s="12"/>
      <c r="AS434" s="12"/>
      <c r="AT434" s="12"/>
      <c r="AU434" s="12"/>
      <c r="AV434" s="1"/>
    </row>
    <row r="435" spans="1:48" ht="15.75" customHeight="1">
      <c r="A435" s="71">
        <v>2025616</v>
      </c>
      <c r="B435" s="12"/>
      <c r="C435" s="9">
        <v>34</v>
      </c>
      <c r="D435" s="12" t="s">
        <v>134</v>
      </c>
      <c r="E435" s="9" t="s">
        <v>224</v>
      </c>
      <c r="F435" s="12" t="s">
        <v>90</v>
      </c>
      <c r="G435" s="72" t="s">
        <v>4</v>
      </c>
      <c r="H435" s="12" t="s">
        <v>218</v>
      </c>
      <c r="I435" s="9" t="s">
        <v>333</v>
      </c>
      <c r="J435" s="12" t="s">
        <v>137</v>
      </c>
      <c r="K435" s="12" t="s">
        <v>54</v>
      </c>
      <c r="L435" s="12" t="s">
        <v>137</v>
      </c>
      <c r="M435" s="12" t="s">
        <v>74</v>
      </c>
      <c r="N435" s="12" t="s">
        <v>137</v>
      </c>
      <c r="O435" s="12" t="s">
        <v>74</v>
      </c>
      <c r="P435" s="12" t="s">
        <v>137</v>
      </c>
      <c r="Q435" s="74">
        <v>4</v>
      </c>
      <c r="R435" s="12" t="s">
        <v>137</v>
      </c>
      <c r="S435" s="12" t="s">
        <v>220</v>
      </c>
      <c r="T435" s="12" t="s">
        <v>137</v>
      </c>
      <c r="U435" s="12" t="s">
        <v>220</v>
      </c>
      <c r="V435" s="12" t="s">
        <v>137</v>
      </c>
      <c r="W435" s="12" t="s">
        <v>220</v>
      </c>
      <c r="X435" s="12" t="s">
        <v>137</v>
      </c>
      <c r="Y435" s="12" t="s">
        <v>137</v>
      </c>
      <c r="Z435" s="12" t="s">
        <v>137</v>
      </c>
      <c r="AA435" s="12" t="s">
        <v>251</v>
      </c>
      <c r="AB435" s="12" t="s">
        <v>237</v>
      </c>
      <c r="AC435" s="12" t="s">
        <v>137</v>
      </c>
      <c r="AD435" s="12"/>
      <c r="AE435" s="12"/>
      <c r="AF435" s="12" t="s">
        <v>340</v>
      </c>
      <c r="AG435" s="12" t="s">
        <v>338</v>
      </c>
      <c r="AH435" s="12" t="s">
        <v>351</v>
      </c>
      <c r="AI435" s="12" t="s">
        <v>74</v>
      </c>
      <c r="AJ435" s="12" t="s">
        <v>74</v>
      </c>
      <c r="AK435" s="12" t="s">
        <v>74</v>
      </c>
      <c r="AL435" s="12"/>
      <c r="AM435" s="12"/>
      <c r="AN435" s="73"/>
      <c r="AO435" s="12"/>
      <c r="AP435" s="12"/>
      <c r="AQ435" s="44"/>
      <c r="AR435" s="12"/>
      <c r="AS435" s="12"/>
      <c r="AT435" s="12"/>
      <c r="AU435" s="12"/>
      <c r="AV435" s="91"/>
    </row>
    <row r="436" spans="1:48" ht="15.75" customHeight="1">
      <c r="A436" s="71">
        <v>2025659</v>
      </c>
      <c r="B436" s="12"/>
      <c r="C436" s="9">
        <v>36</v>
      </c>
      <c r="D436" s="12" t="s">
        <v>134</v>
      </c>
      <c r="E436" s="12" t="s">
        <v>217</v>
      </c>
      <c r="F436" s="12" t="s">
        <v>88</v>
      </c>
      <c r="G436" s="117" t="s">
        <v>4</v>
      </c>
      <c r="H436" s="12" t="s">
        <v>264</v>
      </c>
      <c r="I436" s="12" t="s">
        <v>373</v>
      </c>
      <c r="J436" s="72"/>
      <c r="K436" s="12" t="s">
        <v>52</v>
      </c>
      <c r="L436" s="12" t="s">
        <v>137</v>
      </c>
      <c r="M436" s="12" t="s">
        <v>74</v>
      </c>
      <c r="N436" s="12" t="s">
        <v>137</v>
      </c>
      <c r="O436" s="12" t="s">
        <v>74</v>
      </c>
      <c r="P436" s="12" t="s">
        <v>137</v>
      </c>
      <c r="Q436" s="74">
        <v>6</v>
      </c>
      <c r="R436" s="12" t="s">
        <v>137</v>
      </c>
      <c r="S436" s="12" t="s">
        <v>220</v>
      </c>
      <c r="T436" s="12" t="s">
        <v>137</v>
      </c>
      <c r="U436" s="12" t="s">
        <v>220</v>
      </c>
      <c r="V436" s="12" t="s">
        <v>137</v>
      </c>
      <c r="W436" s="12" t="s">
        <v>220</v>
      </c>
      <c r="X436" s="12" t="s">
        <v>74</v>
      </c>
      <c r="Y436" s="12" t="s">
        <v>137</v>
      </c>
      <c r="Z436" s="12" t="s">
        <v>137</v>
      </c>
      <c r="AA436" s="12" t="s">
        <v>221</v>
      </c>
      <c r="AB436" s="12" t="s">
        <v>237</v>
      </c>
      <c r="AC436" s="12" t="s">
        <v>74</v>
      </c>
      <c r="AD436" s="12" t="s">
        <v>23</v>
      </c>
      <c r="AE436" s="12"/>
      <c r="AF436" s="12" t="s">
        <v>658</v>
      </c>
      <c r="AG436" s="12" t="s">
        <v>1328</v>
      </c>
      <c r="AH436" s="12" t="s">
        <v>655</v>
      </c>
      <c r="AI436" s="12" t="s">
        <v>74</v>
      </c>
      <c r="AJ436" s="12" t="s">
        <v>74</v>
      </c>
      <c r="AK436" s="12" t="s">
        <v>74</v>
      </c>
      <c r="AL436" s="12"/>
      <c r="AM436" s="12"/>
      <c r="AN436" s="73"/>
      <c r="AO436" s="12"/>
      <c r="AP436" s="12"/>
      <c r="AQ436" s="44"/>
      <c r="AR436" s="12"/>
      <c r="AS436" s="12"/>
      <c r="AT436" s="12"/>
      <c r="AU436" s="12"/>
      <c r="AV436" s="1"/>
    </row>
    <row r="437" spans="1:48" ht="15.75" customHeight="1">
      <c r="A437" s="71">
        <v>2025521</v>
      </c>
      <c r="B437" s="12"/>
      <c r="C437" s="9">
        <v>38</v>
      </c>
      <c r="D437" s="12" t="s">
        <v>134</v>
      </c>
      <c r="E437" s="12" t="s">
        <v>217</v>
      </c>
      <c r="F437" s="12" t="s">
        <v>110</v>
      </c>
      <c r="G437" s="114" t="s">
        <v>4</v>
      </c>
      <c r="H437" s="12" t="s">
        <v>321</v>
      </c>
      <c r="I437" s="12" t="s">
        <v>236</v>
      </c>
      <c r="J437" s="72"/>
      <c r="K437" s="12" t="s">
        <v>62</v>
      </c>
      <c r="L437" s="12" t="s">
        <v>137</v>
      </c>
      <c r="M437" s="12" t="s">
        <v>74</v>
      </c>
      <c r="N437" s="12" t="s">
        <v>74</v>
      </c>
      <c r="O437" s="12" t="s">
        <v>74</v>
      </c>
      <c r="P437" s="12" t="s">
        <v>74</v>
      </c>
      <c r="Q437" s="74">
        <v>8</v>
      </c>
      <c r="R437" s="12" t="s">
        <v>137</v>
      </c>
      <c r="S437" s="12" t="s">
        <v>706</v>
      </c>
      <c r="T437" s="12" t="s">
        <v>74</v>
      </c>
      <c r="U437" s="12" t="s">
        <v>1570</v>
      </c>
      <c r="V437" s="12" t="s">
        <v>137</v>
      </c>
      <c r="W437" s="12" t="s">
        <v>220</v>
      </c>
      <c r="X437" s="12" t="s">
        <v>74</v>
      </c>
      <c r="Y437" s="12" t="s">
        <v>74</v>
      </c>
      <c r="Z437" s="12" t="s">
        <v>137</v>
      </c>
      <c r="AA437" s="12" t="s">
        <v>221</v>
      </c>
      <c r="AB437" s="12" t="s">
        <v>237</v>
      </c>
      <c r="AC437" s="12" t="s">
        <v>74</v>
      </c>
      <c r="AD437" s="12" t="s">
        <v>23</v>
      </c>
      <c r="AE437" s="12"/>
      <c r="AF437" s="12" t="s">
        <v>1571</v>
      </c>
      <c r="AG437" s="12" t="s">
        <v>1511</v>
      </c>
      <c r="AH437" s="12" t="s">
        <v>274</v>
      </c>
      <c r="AI437" s="12" t="s">
        <v>74</v>
      </c>
      <c r="AJ437" s="12" t="s">
        <v>74</v>
      </c>
      <c r="AK437" s="12" t="s">
        <v>74</v>
      </c>
      <c r="AL437" s="12"/>
      <c r="AM437" s="12" t="s">
        <v>136</v>
      </c>
      <c r="AN437" s="73"/>
      <c r="AO437" s="12"/>
      <c r="AP437" s="12"/>
      <c r="AQ437" s="44"/>
      <c r="AR437" s="12"/>
      <c r="AS437" s="12"/>
      <c r="AT437" s="12"/>
      <c r="AU437" s="12"/>
      <c r="AV437" s="1"/>
    </row>
    <row r="438" spans="1:48" ht="15.75" customHeight="1">
      <c r="A438" s="71">
        <v>2025604</v>
      </c>
      <c r="B438" s="12"/>
      <c r="C438" s="9">
        <v>37</v>
      </c>
      <c r="D438" s="12" t="s">
        <v>134</v>
      </c>
      <c r="E438" s="9" t="s">
        <v>224</v>
      </c>
      <c r="F438" s="9" t="s">
        <v>91</v>
      </c>
      <c r="G438" s="72" t="s">
        <v>4</v>
      </c>
      <c r="H438" s="12" t="s">
        <v>327</v>
      </c>
      <c r="I438" s="9" t="s">
        <v>333</v>
      </c>
      <c r="J438" s="72"/>
      <c r="K438" s="12" t="s">
        <v>52</v>
      </c>
      <c r="L438" s="12" t="s">
        <v>137</v>
      </c>
      <c r="M438" s="12" t="s">
        <v>74</v>
      </c>
      <c r="N438" s="12" t="s">
        <v>137</v>
      </c>
      <c r="O438" s="12" t="s">
        <v>74</v>
      </c>
      <c r="P438" s="12" t="s">
        <v>137</v>
      </c>
      <c r="Q438" s="74">
        <v>5</v>
      </c>
      <c r="R438" s="12" t="s">
        <v>74</v>
      </c>
      <c r="S438" s="12" t="s">
        <v>1573</v>
      </c>
      <c r="T438" s="12" t="s">
        <v>137</v>
      </c>
      <c r="U438" s="12" t="s">
        <v>220</v>
      </c>
      <c r="V438" s="12" t="s">
        <v>137</v>
      </c>
      <c r="W438" s="12" t="s">
        <v>220</v>
      </c>
      <c r="X438" s="12" t="s">
        <v>74</v>
      </c>
      <c r="Y438" s="12" t="s">
        <v>137</v>
      </c>
      <c r="Z438" s="12" t="s">
        <v>74</v>
      </c>
      <c r="AA438" s="12" t="s">
        <v>244</v>
      </c>
      <c r="AB438" s="12" t="s">
        <v>237</v>
      </c>
      <c r="AC438" s="12" t="s">
        <v>74</v>
      </c>
      <c r="AD438" s="12" t="s">
        <v>1574</v>
      </c>
      <c r="AE438" s="12"/>
      <c r="AF438" s="12" t="s">
        <v>287</v>
      </c>
      <c r="AG438" s="12" t="s">
        <v>1093</v>
      </c>
      <c r="AH438" s="12" t="s">
        <v>1575</v>
      </c>
      <c r="AI438" s="12" t="s">
        <v>74</v>
      </c>
      <c r="AJ438" s="12" t="s">
        <v>74</v>
      </c>
      <c r="AK438" s="97" t="s">
        <v>74</v>
      </c>
      <c r="AL438" s="12"/>
      <c r="AM438" s="12" t="s">
        <v>136</v>
      </c>
      <c r="AN438" s="73"/>
      <c r="AO438" s="12"/>
      <c r="AP438" s="12"/>
      <c r="AQ438" s="44"/>
      <c r="AR438" s="12"/>
      <c r="AS438" s="12"/>
      <c r="AT438" s="12"/>
      <c r="AU438" s="12"/>
      <c r="AV438" s="1"/>
    </row>
    <row r="439" spans="1:48" ht="15.75" customHeight="1">
      <c r="A439" s="71">
        <v>2025611</v>
      </c>
      <c r="B439" s="12"/>
      <c r="C439" s="9">
        <v>35</v>
      </c>
      <c r="D439" s="12" t="s">
        <v>134</v>
      </c>
      <c r="E439" s="12" t="s">
        <v>224</v>
      </c>
      <c r="F439" s="12" t="s">
        <v>90</v>
      </c>
      <c r="G439" s="114" t="s">
        <v>4</v>
      </c>
      <c r="H439" s="12" t="s">
        <v>218</v>
      </c>
      <c r="I439" s="12" t="s">
        <v>333</v>
      </c>
      <c r="J439" s="12" t="s">
        <v>137</v>
      </c>
      <c r="K439" s="12" t="s">
        <v>54</v>
      </c>
      <c r="L439" s="12" t="s">
        <v>137</v>
      </c>
      <c r="M439" s="12" t="s">
        <v>74</v>
      </c>
      <c r="N439" s="12" t="s">
        <v>74</v>
      </c>
      <c r="O439" s="12" t="s">
        <v>137</v>
      </c>
      <c r="P439" s="12" t="s">
        <v>137</v>
      </c>
      <c r="Q439" s="74">
        <v>6</v>
      </c>
      <c r="R439" s="12" t="s">
        <v>74</v>
      </c>
      <c r="S439" s="12" t="s">
        <v>1577</v>
      </c>
      <c r="T439" s="12" t="s">
        <v>137</v>
      </c>
      <c r="U439" s="12" t="s">
        <v>220</v>
      </c>
      <c r="V439" s="12" t="s">
        <v>137</v>
      </c>
      <c r="W439" s="12" t="s">
        <v>220</v>
      </c>
      <c r="X439" s="12" t="s">
        <v>74</v>
      </c>
      <c r="Y439" s="12" t="s">
        <v>137</v>
      </c>
      <c r="Z439" s="12" t="s">
        <v>137</v>
      </c>
      <c r="AA439" s="12" t="s">
        <v>221</v>
      </c>
      <c r="AB439" s="12" t="s">
        <v>237</v>
      </c>
      <c r="AC439" s="12" t="s">
        <v>74</v>
      </c>
      <c r="AD439" s="12" t="s">
        <v>1578</v>
      </c>
      <c r="AE439" s="12"/>
      <c r="AF439" s="12" t="s">
        <v>672</v>
      </c>
      <c r="AG439" s="12" t="s">
        <v>269</v>
      </c>
      <c r="AH439" s="12" t="s">
        <v>340</v>
      </c>
      <c r="AI439" s="12" t="s">
        <v>74</v>
      </c>
      <c r="AJ439" s="12" t="s">
        <v>74</v>
      </c>
      <c r="AK439" s="97" t="s">
        <v>74</v>
      </c>
      <c r="AL439" s="12"/>
      <c r="AM439" s="12"/>
      <c r="AN439" s="73"/>
      <c r="AO439" s="12"/>
      <c r="AP439" s="12"/>
      <c r="AQ439" s="44"/>
      <c r="AR439" s="12"/>
      <c r="AS439" s="12"/>
      <c r="AT439" s="12"/>
      <c r="AU439" s="12"/>
      <c r="AV439" s="1"/>
    </row>
    <row r="440" spans="1:48" ht="15.75" customHeight="1">
      <c r="A440" s="71">
        <v>2025720</v>
      </c>
      <c r="B440" s="12"/>
      <c r="C440" s="9">
        <v>35</v>
      </c>
      <c r="D440" s="12" t="s">
        <v>134</v>
      </c>
      <c r="E440" s="9" t="s">
        <v>217</v>
      </c>
      <c r="F440" s="9" t="s">
        <v>79</v>
      </c>
      <c r="G440" s="73" t="s">
        <v>4</v>
      </c>
      <c r="H440" s="12" t="s">
        <v>359</v>
      </c>
      <c r="I440" s="9" t="s">
        <v>236</v>
      </c>
      <c r="J440" s="72"/>
      <c r="K440" s="12" t="s">
        <v>56</v>
      </c>
      <c r="L440" s="12" t="s">
        <v>137</v>
      </c>
      <c r="M440" s="12" t="s">
        <v>74</v>
      </c>
      <c r="N440" s="12" t="s">
        <v>74</v>
      </c>
      <c r="O440" s="12" t="s">
        <v>74</v>
      </c>
      <c r="P440" s="12" t="s">
        <v>137</v>
      </c>
      <c r="Q440" s="74">
        <v>6</v>
      </c>
      <c r="R440" s="12" t="s">
        <v>137</v>
      </c>
      <c r="S440" s="12"/>
      <c r="T440" s="12" t="s">
        <v>137</v>
      </c>
      <c r="U440" s="12" t="s">
        <v>220</v>
      </c>
      <c r="V440" s="12" t="s">
        <v>74</v>
      </c>
      <c r="W440" s="12" t="s">
        <v>880</v>
      </c>
      <c r="X440" s="12" t="s">
        <v>74</v>
      </c>
      <c r="Y440" s="12" t="s">
        <v>137</v>
      </c>
      <c r="Z440" s="12" t="s">
        <v>74</v>
      </c>
      <c r="AA440" s="12" t="s">
        <v>251</v>
      </c>
      <c r="AB440" s="12" t="s">
        <v>237</v>
      </c>
      <c r="AC440" s="12" t="s">
        <v>137</v>
      </c>
      <c r="AD440" s="12"/>
      <c r="AE440" s="12"/>
      <c r="AF440" s="12" t="s">
        <v>1580</v>
      </c>
      <c r="AG440" s="12" t="s">
        <v>368</v>
      </c>
      <c r="AH440" s="12" t="s">
        <v>1581</v>
      </c>
      <c r="AI440" s="12" t="s">
        <v>74</v>
      </c>
      <c r="AJ440" s="12" t="s">
        <v>74</v>
      </c>
      <c r="AK440" s="97" t="s">
        <v>137</v>
      </c>
      <c r="AL440" s="12"/>
      <c r="AM440" s="12"/>
      <c r="AN440" s="73"/>
      <c r="AO440" s="12"/>
      <c r="AP440" s="12"/>
      <c r="AQ440" s="44"/>
      <c r="AR440" s="12"/>
      <c r="AS440" s="12"/>
      <c r="AT440" s="12"/>
      <c r="AU440" s="12"/>
      <c r="AV440" s="1"/>
    </row>
    <row r="441" spans="1:48" ht="15.75" customHeight="1">
      <c r="A441" s="71">
        <v>2025346</v>
      </c>
      <c r="B441" s="12"/>
      <c r="C441" s="9">
        <v>39</v>
      </c>
      <c r="D441" s="12" t="s">
        <v>134</v>
      </c>
      <c r="E441" s="12" t="s">
        <v>217</v>
      </c>
      <c r="F441" s="12" t="s">
        <v>116</v>
      </c>
      <c r="G441" s="114" t="s">
        <v>4</v>
      </c>
      <c r="H441" s="12" t="s">
        <v>327</v>
      </c>
      <c r="I441" s="12" t="s">
        <v>328</v>
      </c>
      <c r="J441" s="72"/>
      <c r="K441" s="12" t="s">
        <v>58</v>
      </c>
      <c r="L441" s="12" t="s">
        <v>137</v>
      </c>
      <c r="M441" s="12" t="s">
        <v>74</v>
      </c>
      <c r="N441" s="12" t="s">
        <v>74</v>
      </c>
      <c r="O441" s="12" t="s">
        <v>74</v>
      </c>
      <c r="P441" s="12" t="s">
        <v>74</v>
      </c>
      <c r="Q441" s="74">
        <v>6</v>
      </c>
      <c r="R441" s="12" t="s">
        <v>137</v>
      </c>
      <c r="S441" s="12" t="s">
        <v>220</v>
      </c>
      <c r="T441" s="12" t="s">
        <v>137</v>
      </c>
      <c r="U441" s="12" t="s">
        <v>220</v>
      </c>
      <c r="V441" s="12" t="s">
        <v>137</v>
      </c>
      <c r="W441" s="12" t="s">
        <v>220</v>
      </c>
      <c r="X441" s="12" t="s">
        <v>137</v>
      </c>
      <c r="Y441" s="12" t="s">
        <v>74</v>
      </c>
      <c r="Z441" s="12" t="s">
        <v>74</v>
      </c>
      <c r="AA441" s="12" t="s">
        <v>244</v>
      </c>
      <c r="AB441" s="12" t="s">
        <v>237</v>
      </c>
      <c r="AC441" s="12" t="s">
        <v>74</v>
      </c>
      <c r="AD441" s="12" t="s">
        <v>1583</v>
      </c>
      <c r="AE441" s="12"/>
      <c r="AF441" s="12" t="s">
        <v>252</v>
      </c>
      <c r="AG441" s="12" t="s">
        <v>655</v>
      </c>
      <c r="AH441" s="12"/>
      <c r="AI441" s="12" t="s">
        <v>74</v>
      </c>
      <c r="AJ441" s="12" t="s">
        <v>74</v>
      </c>
      <c r="AK441" s="12" t="s">
        <v>74</v>
      </c>
      <c r="AL441" s="12"/>
      <c r="AM441" s="12" t="s">
        <v>74</v>
      </c>
      <c r="AN441" s="73"/>
      <c r="AO441" s="12"/>
      <c r="AP441" s="12"/>
      <c r="AQ441" s="12"/>
      <c r="AR441" s="12"/>
      <c r="AS441" s="12"/>
      <c r="AT441" s="12"/>
      <c r="AU441" s="12"/>
      <c r="AV441" s="1"/>
    </row>
    <row r="442" spans="1:48" ht="15.75" customHeight="1">
      <c r="A442" s="71">
        <v>2025449</v>
      </c>
      <c r="B442" s="12"/>
      <c r="C442" s="96">
        <v>38</v>
      </c>
      <c r="D442" s="12" t="s">
        <v>134</v>
      </c>
      <c r="E442" s="12" t="s">
        <v>224</v>
      </c>
      <c r="F442" s="74" t="s">
        <v>81</v>
      </c>
      <c r="G442" s="117" t="s">
        <v>4</v>
      </c>
      <c r="H442" s="12" t="s">
        <v>366</v>
      </c>
      <c r="I442" s="12" t="s">
        <v>236</v>
      </c>
      <c r="J442" s="12"/>
      <c r="K442" s="12" t="s">
        <v>60</v>
      </c>
      <c r="L442" s="12" t="s">
        <v>137</v>
      </c>
      <c r="M442" s="12" t="s">
        <v>74</v>
      </c>
      <c r="N442" s="12" t="s">
        <v>74</v>
      </c>
      <c r="O442" s="12" t="s">
        <v>74</v>
      </c>
      <c r="P442" s="12" t="s">
        <v>74</v>
      </c>
      <c r="Q442" s="74">
        <v>5</v>
      </c>
      <c r="R442" s="12" t="s">
        <v>137</v>
      </c>
      <c r="S442" s="12"/>
      <c r="T442" s="12" t="s">
        <v>137</v>
      </c>
      <c r="U442" s="12" t="s">
        <v>220</v>
      </c>
      <c r="V442" s="12" t="s">
        <v>137</v>
      </c>
      <c r="W442" s="12" t="s">
        <v>220</v>
      </c>
      <c r="X442" s="12" t="s">
        <v>74</v>
      </c>
      <c r="Y442" s="12" t="s">
        <v>74</v>
      </c>
      <c r="Z442" s="12" t="s">
        <v>137</v>
      </c>
      <c r="AA442" s="12" t="s">
        <v>221</v>
      </c>
      <c r="AB442" s="12" t="s">
        <v>237</v>
      </c>
      <c r="AC442" s="12" t="s">
        <v>74</v>
      </c>
      <c r="AD442" s="12" t="s">
        <v>1585</v>
      </c>
      <c r="AE442" s="12"/>
      <c r="AF442" s="12" t="s">
        <v>287</v>
      </c>
      <c r="AG442" s="12" t="s">
        <v>368</v>
      </c>
      <c r="AH442" s="12" t="s">
        <v>352</v>
      </c>
      <c r="AI442" s="12" t="s">
        <v>74</v>
      </c>
      <c r="AJ442" s="12" t="s">
        <v>74</v>
      </c>
      <c r="AK442" s="12" t="s">
        <v>74</v>
      </c>
      <c r="AL442" s="12"/>
      <c r="AM442" s="12" t="s">
        <v>136</v>
      </c>
      <c r="AN442" s="73"/>
      <c r="AO442" s="12"/>
      <c r="AP442" s="12"/>
      <c r="AQ442" s="12"/>
      <c r="AR442" s="12"/>
      <c r="AS442" s="12"/>
      <c r="AT442" s="12"/>
      <c r="AU442" s="12"/>
      <c r="AV442" s="1"/>
    </row>
    <row r="443" spans="1:48" ht="15.75" customHeight="1">
      <c r="A443" s="71">
        <v>2025784</v>
      </c>
      <c r="B443" s="12"/>
      <c r="C443" s="9">
        <v>37</v>
      </c>
      <c r="D443" s="12" t="s">
        <v>134</v>
      </c>
      <c r="E443" s="12" t="s">
        <v>224</v>
      </c>
      <c r="F443" s="74" t="s">
        <v>101</v>
      </c>
      <c r="G443" s="117" t="s">
        <v>4</v>
      </c>
      <c r="H443" s="12" t="s">
        <v>321</v>
      </c>
      <c r="I443" s="12" t="s">
        <v>333</v>
      </c>
      <c r="J443" s="12" t="s">
        <v>74</v>
      </c>
      <c r="K443" s="12" t="s">
        <v>54</v>
      </c>
      <c r="L443" s="12" t="s">
        <v>137</v>
      </c>
      <c r="M443" s="12" t="s">
        <v>74</v>
      </c>
      <c r="N443" s="12" t="s">
        <v>74</v>
      </c>
      <c r="O443" s="12" t="s">
        <v>74</v>
      </c>
      <c r="P443" s="12" t="s">
        <v>74</v>
      </c>
      <c r="Q443" s="74">
        <v>3</v>
      </c>
      <c r="R443" s="12" t="s">
        <v>137</v>
      </c>
      <c r="S443" s="12" t="s">
        <v>220</v>
      </c>
      <c r="T443" s="12" t="s">
        <v>137</v>
      </c>
      <c r="U443" s="12" t="s">
        <v>220</v>
      </c>
      <c r="V443" s="12" t="s">
        <v>137</v>
      </c>
      <c r="W443" s="12" t="s">
        <v>220</v>
      </c>
      <c r="X443" s="12" t="s">
        <v>137</v>
      </c>
      <c r="Y443" s="12" t="s">
        <v>74</v>
      </c>
      <c r="Z443" s="12" t="s">
        <v>74</v>
      </c>
      <c r="AA443" s="12" t="s">
        <v>251</v>
      </c>
      <c r="AB443" s="12" t="s">
        <v>237</v>
      </c>
      <c r="AC443" s="12" t="s">
        <v>74</v>
      </c>
      <c r="AD443" s="12" t="s">
        <v>1587</v>
      </c>
      <c r="AE443" s="12"/>
      <c r="AF443" s="12" t="s">
        <v>1588</v>
      </c>
      <c r="AG443" s="12" t="s">
        <v>672</v>
      </c>
      <c r="AH443" s="12" t="s">
        <v>1589</v>
      </c>
      <c r="AI443" s="12" t="s">
        <v>74</v>
      </c>
      <c r="AJ443" s="12" t="s">
        <v>74</v>
      </c>
      <c r="AK443" s="12" t="s">
        <v>74</v>
      </c>
      <c r="AL443" s="12"/>
      <c r="AM443" s="12"/>
      <c r="AN443" s="73"/>
      <c r="AO443" s="12"/>
      <c r="AP443" s="12"/>
      <c r="AQ443" s="44"/>
      <c r="AR443" s="12"/>
      <c r="AS443" s="12"/>
      <c r="AT443" s="12"/>
      <c r="AU443" s="12"/>
      <c r="AV443" s="1"/>
    </row>
    <row r="444" spans="1:48" ht="15.75" customHeight="1">
      <c r="A444" s="71">
        <v>2025738</v>
      </c>
      <c r="B444" s="12"/>
      <c r="C444" s="9">
        <v>37</v>
      </c>
      <c r="D444" s="12" t="s">
        <v>134</v>
      </c>
      <c r="E444" s="12" t="s">
        <v>224</v>
      </c>
      <c r="F444" s="12" t="s">
        <v>111</v>
      </c>
      <c r="G444" s="117" t="s">
        <v>4</v>
      </c>
      <c r="H444" s="12"/>
      <c r="I444" s="12" t="s">
        <v>416</v>
      </c>
      <c r="J444" s="72"/>
      <c r="K444" s="12" t="s">
        <v>52</v>
      </c>
      <c r="L444" s="12" t="s">
        <v>137</v>
      </c>
      <c r="M444" s="12" t="s">
        <v>74</v>
      </c>
      <c r="N444" s="12" t="s">
        <v>74</v>
      </c>
      <c r="O444" s="12" t="s">
        <v>137</v>
      </c>
      <c r="P444" s="12" t="s">
        <v>137</v>
      </c>
      <c r="Q444" s="74">
        <v>5</v>
      </c>
      <c r="R444" s="12" t="s">
        <v>137</v>
      </c>
      <c r="S444" s="12"/>
      <c r="T444" s="12" t="s">
        <v>137</v>
      </c>
      <c r="U444" s="12" t="s">
        <v>220</v>
      </c>
      <c r="V444" s="12" t="s">
        <v>137</v>
      </c>
      <c r="W444" s="12" t="s">
        <v>220</v>
      </c>
      <c r="X444" s="12" t="s">
        <v>137</v>
      </c>
      <c r="Y444" s="12" t="s">
        <v>137</v>
      </c>
      <c r="Z444" s="12" t="s">
        <v>74</v>
      </c>
      <c r="AA444" s="12" t="s">
        <v>244</v>
      </c>
      <c r="AB444" s="12" t="s">
        <v>237</v>
      </c>
      <c r="AC444" s="12" t="s">
        <v>74</v>
      </c>
      <c r="AD444" s="12" t="s">
        <v>23</v>
      </c>
      <c r="AE444" s="12"/>
      <c r="AF444" s="12" t="s">
        <v>269</v>
      </c>
      <c r="AG444" s="12" t="s">
        <v>1591</v>
      </c>
      <c r="AH444" s="12" t="s">
        <v>257</v>
      </c>
      <c r="AI444" s="12" t="s">
        <v>74</v>
      </c>
      <c r="AJ444" s="12" t="s">
        <v>74</v>
      </c>
      <c r="AK444" s="12" t="s">
        <v>137</v>
      </c>
      <c r="AL444" s="12"/>
      <c r="AM444" s="12"/>
      <c r="AN444" s="73"/>
      <c r="AO444" s="12"/>
      <c r="AP444" s="12"/>
      <c r="AQ444" s="44"/>
      <c r="AR444" s="12"/>
      <c r="AS444" s="12"/>
      <c r="AT444" s="12"/>
      <c r="AU444" s="12"/>
      <c r="AV444" s="1"/>
    </row>
    <row r="445" spans="1:48" ht="15.75" customHeight="1">
      <c r="A445" s="71">
        <v>2025677</v>
      </c>
      <c r="B445" s="12"/>
      <c r="C445" s="9">
        <v>35</v>
      </c>
      <c r="D445" s="12" t="s">
        <v>134</v>
      </c>
      <c r="E445" s="9" t="s">
        <v>217</v>
      </c>
      <c r="F445" s="9" t="s">
        <v>88</v>
      </c>
      <c r="G445" s="73" t="s">
        <v>4</v>
      </c>
      <c r="H445" s="12" t="s">
        <v>327</v>
      </c>
      <c r="I445" s="9" t="s">
        <v>373</v>
      </c>
      <c r="J445" s="72"/>
      <c r="K445" s="12" t="s">
        <v>52</v>
      </c>
      <c r="L445" s="12" t="s">
        <v>137</v>
      </c>
      <c r="M445" s="12" t="s">
        <v>74</v>
      </c>
      <c r="N445" s="12" t="s">
        <v>74</v>
      </c>
      <c r="O445" s="12" t="s">
        <v>74</v>
      </c>
      <c r="P445" s="12" t="s">
        <v>137</v>
      </c>
      <c r="Q445" s="74">
        <v>3</v>
      </c>
      <c r="R445" s="12" t="s">
        <v>137</v>
      </c>
      <c r="S445" s="12" t="s">
        <v>220</v>
      </c>
      <c r="T445" s="12" t="s">
        <v>137</v>
      </c>
      <c r="U445" s="12" t="s">
        <v>220</v>
      </c>
      <c r="V445" s="12" t="s">
        <v>137</v>
      </c>
      <c r="W445" s="12" t="s">
        <v>220</v>
      </c>
      <c r="X445" s="12" t="s">
        <v>74</v>
      </c>
      <c r="Y445" s="12" t="s">
        <v>137</v>
      </c>
      <c r="Z445" s="12" t="s">
        <v>74</v>
      </c>
      <c r="AA445" s="12" t="s">
        <v>244</v>
      </c>
      <c r="AB445" s="12" t="s">
        <v>237</v>
      </c>
      <c r="AC445" s="12" t="s">
        <v>137</v>
      </c>
      <c r="AD445" s="12"/>
      <c r="AE445" s="12"/>
      <c r="AF445" s="12" t="s">
        <v>347</v>
      </c>
      <c r="AG445" s="12" t="s">
        <v>512</v>
      </c>
      <c r="AH445" s="12" t="s">
        <v>252</v>
      </c>
      <c r="AI445" s="12" t="s">
        <v>74</v>
      </c>
      <c r="AJ445" s="12" t="s">
        <v>74</v>
      </c>
      <c r="AK445" s="12" t="s">
        <v>74</v>
      </c>
      <c r="AL445" s="12"/>
      <c r="AM445" s="12"/>
      <c r="AN445" s="73"/>
      <c r="AO445" s="12"/>
      <c r="AP445" s="12"/>
      <c r="AQ445" s="44"/>
      <c r="AR445" s="12"/>
      <c r="AS445" s="12"/>
      <c r="AT445" s="12"/>
      <c r="AU445" s="12"/>
      <c r="AV445" s="1"/>
    </row>
    <row r="446" spans="1:48" ht="15.75" customHeight="1">
      <c r="A446" s="71">
        <v>2025731</v>
      </c>
      <c r="B446" s="12"/>
      <c r="C446" s="9">
        <v>36</v>
      </c>
      <c r="D446" s="12" t="s">
        <v>134</v>
      </c>
      <c r="E446" s="9" t="s">
        <v>224</v>
      </c>
      <c r="F446" s="9" t="s">
        <v>102</v>
      </c>
      <c r="G446" s="73" t="s">
        <v>4</v>
      </c>
      <c r="H446" s="12" t="s">
        <v>349</v>
      </c>
      <c r="I446" s="9" t="s">
        <v>470</v>
      </c>
      <c r="J446" s="72"/>
      <c r="K446" s="12" t="s">
        <v>56</v>
      </c>
      <c r="L446" s="12" t="s">
        <v>137</v>
      </c>
      <c r="M446" s="12" t="s">
        <v>74</v>
      </c>
      <c r="N446" s="12" t="s">
        <v>74</v>
      </c>
      <c r="O446" s="12" t="s">
        <v>74</v>
      </c>
      <c r="P446" s="12" t="s">
        <v>74</v>
      </c>
      <c r="Q446" s="74">
        <v>6</v>
      </c>
      <c r="R446" s="12" t="s">
        <v>137</v>
      </c>
      <c r="S446" s="12" t="s">
        <v>220</v>
      </c>
      <c r="T446" s="12" t="s">
        <v>137</v>
      </c>
      <c r="U446" s="12" t="s">
        <v>220</v>
      </c>
      <c r="V446" s="12" t="s">
        <v>137</v>
      </c>
      <c r="W446" s="12" t="s">
        <v>220</v>
      </c>
      <c r="X446" s="12" t="s">
        <v>137</v>
      </c>
      <c r="Y446" s="12" t="s">
        <v>137</v>
      </c>
      <c r="Z446" s="12" t="s">
        <v>137</v>
      </c>
      <c r="AA446" s="12" t="s">
        <v>221</v>
      </c>
      <c r="AB446" s="12" t="s">
        <v>237</v>
      </c>
      <c r="AC446" s="12" t="s">
        <v>137</v>
      </c>
      <c r="AD446" s="12"/>
      <c r="AE446" s="12"/>
      <c r="AF446" s="12" t="s">
        <v>1422</v>
      </c>
      <c r="AG446" s="12" t="s">
        <v>352</v>
      </c>
      <c r="AH446" s="12" t="s">
        <v>276</v>
      </c>
      <c r="AI446" s="12" t="s">
        <v>74</v>
      </c>
      <c r="AJ446" s="12" t="s">
        <v>74</v>
      </c>
      <c r="AK446" s="12" t="s">
        <v>74</v>
      </c>
      <c r="AL446" s="12"/>
      <c r="AM446" s="12"/>
      <c r="AN446" s="73"/>
      <c r="AO446" s="12"/>
      <c r="AP446" s="12"/>
      <c r="AQ446" s="44"/>
      <c r="AR446" s="12"/>
      <c r="AS446" s="12"/>
      <c r="AT446" s="12"/>
      <c r="AU446" s="12"/>
      <c r="AV446" s="1"/>
    </row>
    <row r="447" spans="1:48" ht="15.75" customHeight="1">
      <c r="A447" s="71">
        <v>2025795</v>
      </c>
      <c r="B447" s="12"/>
      <c r="C447" s="9">
        <v>37</v>
      </c>
      <c r="D447" s="12" t="s">
        <v>134</v>
      </c>
      <c r="E447" s="9" t="s">
        <v>224</v>
      </c>
      <c r="F447" s="119" t="s">
        <v>101</v>
      </c>
      <c r="G447" s="73" t="s">
        <v>4</v>
      </c>
      <c r="H447" s="12"/>
      <c r="I447" s="9" t="s">
        <v>333</v>
      </c>
      <c r="J447" s="12" t="s">
        <v>74</v>
      </c>
      <c r="K447" s="12" t="s">
        <v>54</v>
      </c>
      <c r="L447" s="12" t="s">
        <v>137</v>
      </c>
      <c r="M447" s="12" t="s">
        <v>74</v>
      </c>
      <c r="N447" s="12" t="s">
        <v>74</v>
      </c>
      <c r="O447" s="12" t="s">
        <v>74</v>
      </c>
      <c r="P447" s="12" t="s">
        <v>137</v>
      </c>
      <c r="Q447" s="74">
        <v>9</v>
      </c>
      <c r="R447" s="12" t="s">
        <v>137</v>
      </c>
      <c r="S447" s="12" t="s">
        <v>220</v>
      </c>
      <c r="T447" s="12" t="s">
        <v>137</v>
      </c>
      <c r="U447" s="12" t="s">
        <v>220</v>
      </c>
      <c r="V447" s="12" t="s">
        <v>74</v>
      </c>
      <c r="W447" s="12" t="s">
        <v>1010</v>
      </c>
      <c r="X447" s="12" t="s">
        <v>74</v>
      </c>
      <c r="Y447" s="12" t="s">
        <v>74</v>
      </c>
      <c r="Z447" s="12" t="s">
        <v>137</v>
      </c>
      <c r="AA447" s="12" t="s">
        <v>221</v>
      </c>
      <c r="AB447" s="12" t="s">
        <v>384</v>
      </c>
      <c r="AC447" s="12" t="s">
        <v>74</v>
      </c>
      <c r="AD447" s="12" t="s">
        <v>23</v>
      </c>
      <c r="AE447" s="12"/>
      <c r="AF447" s="12" t="s">
        <v>287</v>
      </c>
      <c r="AG447" s="12" t="s">
        <v>704</v>
      </c>
      <c r="AH447" s="12" t="s">
        <v>1595</v>
      </c>
      <c r="AI447" s="12" t="s">
        <v>74</v>
      </c>
      <c r="AJ447" s="12" t="s">
        <v>74</v>
      </c>
      <c r="AK447" s="12" t="s">
        <v>74</v>
      </c>
      <c r="AL447" s="12"/>
      <c r="AM447" s="12" t="s">
        <v>74</v>
      </c>
      <c r="AN447" s="73"/>
      <c r="AO447" s="12"/>
      <c r="AP447" s="12"/>
      <c r="AQ447" s="44"/>
      <c r="AR447" s="12"/>
      <c r="AS447" s="12"/>
      <c r="AT447" s="12"/>
      <c r="AU447" s="12"/>
      <c r="AV447" s="1"/>
    </row>
    <row r="448" spans="1:48" ht="15.75" customHeight="1">
      <c r="A448" s="71">
        <v>2025621</v>
      </c>
      <c r="B448" s="12"/>
      <c r="C448" s="9">
        <v>36</v>
      </c>
      <c r="D448" s="12" t="s">
        <v>134</v>
      </c>
      <c r="E448" s="9" t="s">
        <v>224</v>
      </c>
      <c r="F448" s="9" t="s">
        <v>90</v>
      </c>
      <c r="G448" s="72" t="s">
        <v>4</v>
      </c>
      <c r="H448" s="12" t="s">
        <v>218</v>
      </c>
      <c r="I448" s="9" t="s">
        <v>333</v>
      </c>
      <c r="J448" s="12" t="s">
        <v>137</v>
      </c>
      <c r="K448" s="12" t="s">
        <v>54</v>
      </c>
      <c r="L448" s="12" t="s">
        <v>137</v>
      </c>
      <c r="M448" s="12" t="s">
        <v>74</v>
      </c>
      <c r="N448" s="12" t="s">
        <v>74</v>
      </c>
      <c r="O448" s="12" t="s">
        <v>74</v>
      </c>
      <c r="P448" s="12" t="s">
        <v>137</v>
      </c>
      <c r="Q448" s="74">
        <v>4</v>
      </c>
      <c r="R448" s="12" t="s">
        <v>74</v>
      </c>
      <c r="S448" s="12"/>
      <c r="T448" s="12" t="s">
        <v>74</v>
      </c>
      <c r="U448" s="12" t="s">
        <v>243</v>
      </c>
      <c r="V448" s="12" t="s">
        <v>137</v>
      </c>
      <c r="W448" s="12" t="s">
        <v>220</v>
      </c>
      <c r="X448" s="12" t="s">
        <v>74</v>
      </c>
      <c r="Y448" s="12" t="s">
        <v>137</v>
      </c>
      <c r="Z448" s="12" t="s">
        <v>137</v>
      </c>
      <c r="AA448" s="12" t="s">
        <v>221</v>
      </c>
      <c r="AB448" s="12" t="s">
        <v>237</v>
      </c>
      <c r="AC448" s="12" t="s">
        <v>74</v>
      </c>
      <c r="AD448" s="12" t="s">
        <v>23</v>
      </c>
      <c r="AE448" s="12"/>
      <c r="AF448" s="12" t="s">
        <v>1473</v>
      </c>
      <c r="AG448" s="12" t="s">
        <v>1517</v>
      </c>
      <c r="AH448" s="12" t="s">
        <v>1597</v>
      </c>
      <c r="AI448" s="12" t="s">
        <v>74</v>
      </c>
      <c r="AJ448" s="12" t="s">
        <v>74</v>
      </c>
      <c r="AK448" s="12" t="s">
        <v>74</v>
      </c>
      <c r="AL448" s="12"/>
      <c r="AM448" s="12"/>
      <c r="AN448" s="73"/>
      <c r="AO448" s="12"/>
      <c r="AP448" s="12"/>
      <c r="AQ448" s="44"/>
      <c r="AR448" s="12"/>
      <c r="AS448" s="12"/>
      <c r="AT448" s="12"/>
      <c r="AU448" s="12"/>
      <c r="AV448" s="1"/>
    </row>
    <row r="449" spans="1:48" ht="15.75" customHeight="1">
      <c r="A449" s="71">
        <v>2025432</v>
      </c>
      <c r="B449" s="12"/>
      <c r="C449" s="96">
        <v>35</v>
      </c>
      <c r="D449" s="12" t="s">
        <v>134</v>
      </c>
      <c r="E449" s="102" t="s">
        <v>217</v>
      </c>
      <c r="F449" s="119" t="s">
        <v>81</v>
      </c>
      <c r="G449" s="72" t="s">
        <v>4</v>
      </c>
      <c r="H449" s="12"/>
      <c r="I449" s="9" t="s">
        <v>236</v>
      </c>
      <c r="J449" s="72"/>
      <c r="K449" s="12" t="s">
        <v>60</v>
      </c>
      <c r="L449" s="12"/>
      <c r="M449" s="12"/>
      <c r="N449" s="12"/>
      <c r="O449" s="12"/>
      <c r="P449" s="12"/>
      <c r="Q449" s="74"/>
      <c r="R449" s="72"/>
      <c r="S449" s="12"/>
      <c r="T449" s="12"/>
      <c r="U449" s="12"/>
      <c r="V449" s="7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72" t="s">
        <v>137</v>
      </c>
      <c r="AJ449" s="12"/>
      <c r="AK449" s="12" t="s">
        <v>137</v>
      </c>
      <c r="AL449" s="12"/>
      <c r="AM449" s="12" t="s">
        <v>137</v>
      </c>
      <c r="AN449" s="73" t="s">
        <v>390</v>
      </c>
      <c r="AO449" s="12"/>
      <c r="AP449" s="12"/>
      <c r="AQ449" s="12"/>
      <c r="AR449" s="12"/>
      <c r="AS449" s="12"/>
      <c r="AT449" s="12"/>
      <c r="AU449" s="12"/>
      <c r="AV449" s="1"/>
    </row>
    <row r="450" spans="1:48" ht="15.75" customHeight="1">
      <c r="A450" s="71">
        <v>2025590</v>
      </c>
      <c r="B450" s="12"/>
      <c r="C450" s="9">
        <v>34</v>
      </c>
      <c r="D450" s="12" t="s">
        <v>134</v>
      </c>
      <c r="E450" s="9" t="s">
        <v>224</v>
      </c>
      <c r="F450" s="9" t="s">
        <v>90</v>
      </c>
      <c r="G450" s="72" t="s">
        <v>4</v>
      </c>
      <c r="H450" s="12" t="s">
        <v>218</v>
      </c>
      <c r="I450" s="9" t="s">
        <v>333</v>
      </c>
      <c r="J450" s="12" t="s">
        <v>137</v>
      </c>
      <c r="K450" s="12" t="s">
        <v>54</v>
      </c>
      <c r="L450" s="12" t="s">
        <v>137</v>
      </c>
      <c r="M450" s="12" t="s">
        <v>74</v>
      </c>
      <c r="N450" s="12" t="s">
        <v>74</v>
      </c>
      <c r="O450" s="12" t="s">
        <v>74</v>
      </c>
      <c r="P450" s="12" t="s">
        <v>137</v>
      </c>
      <c r="Q450" s="74">
        <v>4</v>
      </c>
      <c r="R450" s="12" t="s">
        <v>137</v>
      </c>
      <c r="S450" s="12" t="s">
        <v>220</v>
      </c>
      <c r="T450" s="12" t="s">
        <v>137</v>
      </c>
      <c r="U450" s="12" t="s">
        <v>220</v>
      </c>
      <c r="V450" s="12" t="s">
        <v>137</v>
      </c>
      <c r="W450" s="12" t="s">
        <v>220</v>
      </c>
      <c r="X450" s="12" t="s">
        <v>74</v>
      </c>
      <c r="Y450" s="12" t="s">
        <v>137</v>
      </c>
      <c r="Z450" s="12" t="s">
        <v>137</v>
      </c>
      <c r="AA450" s="12" t="s">
        <v>221</v>
      </c>
      <c r="AB450" s="12" t="s">
        <v>237</v>
      </c>
      <c r="AC450" s="12" t="s">
        <v>74</v>
      </c>
      <c r="AD450" s="12" t="s">
        <v>1600</v>
      </c>
      <c r="AE450" s="12"/>
      <c r="AF450" s="12" t="s">
        <v>340</v>
      </c>
      <c r="AG450" s="12" t="s">
        <v>659</v>
      </c>
      <c r="AH450" s="12" t="s">
        <v>658</v>
      </c>
      <c r="AI450" s="12" t="s">
        <v>74</v>
      </c>
      <c r="AJ450" s="12" t="s">
        <v>74</v>
      </c>
      <c r="AK450" s="12" t="s">
        <v>74</v>
      </c>
      <c r="AL450" s="12"/>
      <c r="AM450" s="12"/>
      <c r="AN450" s="73"/>
      <c r="AO450" s="12"/>
      <c r="AP450" s="12"/>
      <c r="AQ450" s="44"/>
      <c r="AR450" s="12"/>
      <c r="AS450" s="12"/>
      <c r="AT450" s="12"/>
      <c r="AU450" s="12"/>
      <c r="AV450" s="1"/>
    </row>
    <row r="451" spans="1:48" ht="15.75" customHeight="1">
      <c r="A451" s="71">
        <v>2025747</v>
      </c>
      <c r="B451" s="12"/>
      <c r="C451" s="9">
        <v>36</v>
      </c>
      <c r="D451" s="12" t="s">
        <v>134</v>
      </c>
      <c r="E451" s="9" t="s">
        <v>217</v>
      </c>
      <c r="F451" s="9" t="s">
        <v>145</v>
      </c>
      <c r="G451" s="73" t="s">
        <v>4</v>
      </c>
      <c r="H451" s="12" t="s">
        <v>372</v>
      </c>
      <c r="I451" s="9" t="s">
        <v>324</v>
      </c>
      <c r="J451" s="12" t="s">
        <v>74</v>
      </c>
      <c r="K451" s="12" t="s">
        <v>54</v>
      </c>
      <c r="L451" s="12" t="s">
        <v>137</v>
      </c>
      <c r="M451" s="12" t="s">
        <v>74</v>
      </c>
      <c r="N451" s="12" t="s">
        <v>74</v>
      </c>
      <c r="O451" s="12" t="s">
        <v>137</v>
      </c>
      <c r="P451" s="12" t="s">
        <v>137</v>
      </c>
      <c r="Q451" s="74">
        <v>6</v>
      </c>
      <c r="R451" s="12" t="s">
        <v>74</v>
      </c>
      <c r="S451" s="12"/>
      <c r="T451" s="12" t="s">
        <v>74</v>
      </c>
      <c r="U451" s="12" t="s">
        <v>243</v>
      </c>
      <c r="V451" s="12" t="s">
        <v>137</v>
      </c>
      <c r="W451" s="12" t="s">
        <v>220</v>
      </c>
      <c r="X451" s="12" t="s">
        <v>137</v>
      </c>
      <c r="Y451" s="12" t="s">
        <v>74</v>
      </c>
      <c r="Z451" s="12" t="s">
        <v>137</v>
      </c>
      <c r="AA451" s="12" t="s">
        <v>221</v>
      </c>
      <c r="AB451" s="12" t="s">
        <v>237</v>
      </c>
      <c r="AC451" s="12" t="s">
        <v>74</v>
      </c>
      <c r="AD451" s="12" t="s">
        <v>1377</v>
      </c>
      <c r="AE451" s="12"/>
      <c r="AF451" s="12" t="s">
        <v>1602</v>
      </c>
      <c r="AG451" s="12" t="s">
        <v>1473</v>
      </c>
      <c r="AH451" s="12" t="s">
        <v>1603</v>
      </c>
      <c r="AI451" s="12" t="s">
        <v>74</v>
      </c>
      <c r="AJ451" s="12" t="s">
        <v>74</v>
      </c>
      <c r="AK451" s="12" t="s">
        <v>74</v>
      </c>
      <c r="AL451" s="12"/>
      <c r="AM451" s="12"/>
      <c r="AN451" s="73"/>
      <c r="AO451" s="12"/>
      <c r="AP451" s="12"/>
      <c r="AQ451" s="44"/>
      <c r="AR451" s="12"/>
      <c r="AS451" s="12"/>
      <c r="AT451" s="12"/>
      <c r="AU451" s="12"/>
      <c r="AV451" s="1"/>
    </row>
    <row r="452" spans="1:48" ht="15.75" customHeight="1">
      <c r="A452" s="71">
        <v>2025836</v>
      </c>
      <c r="B452" s="12"/>
      <c r="C452" s="9">
        <v>43</v>
      </c>
      <c r="D452" s="12" t="s">
        <v>134</v>
      </c>
      <c r="E452" s="9" t="s">
        <v>217</v>
      </c>
      <c r="F452" s="9" t="s">
        <v>120</v>
      </c>
      <c r="G452" s="73" t="s">
        <v>4</v>
      </c>
      <c r="H452" s="12" t="s">
        <v>746</v>
      </c>
      <c r="I452" s="9" t="s">
        <v>1360</v>
      </c>
      <c r="J452" s="72"/>
      <c r="K452" s="12" t="s">
        <v>54</v>
      </c>
      <c r="L452" s="12" t="s">
        <v>137</v>
      </c>
      <c r="M452" s="12" t="s">
        <v>74</v>
      </c>
      <c r="N452" s="12" t="s">
        <v>137</v>
      </c>
      <c r="O452" s="12" t="s">
        <v>74</v>
      </c>
      <c r="P452" s="12" t="s">
        <v>137</v>
      </c>
      <c r="Q452" s="74">
        <v>12</v>
      </c>
      <c r="R452" s="12" t="s">
        <v>74</v>
      </c>
      <c r="S452" s="12" t="s">
        <v>1605</v>
      </c>
      <c r="T452" s="12" t="s">
        <v>137</v>
      </c>
      <c r="U452" s="12" t="s">
        <v>220</v>
      </c>
      <c r="V452" s="12" t="s">
        <v>74</v>
      </c>
      <c r="W452" s="12" t="s">
        <v>1467</v>
      </c>
      <c r="X452" s="12" t="s">
        <v>74</v>
      </c>
      <c r="Y452" s="12" t="s">
        <v>137</v>
      </c>
      <c r="Z452" s="12" t="s">
        <v>137</v>
      </c>
      <c r="AA452" s="12" t="s">
        <v>221</v>
      </c>
      <c r="AB452" s="12" t="s">
        <v>237</v>
      </c>
      <c r="AC452" s="12" t="s">
        <v>137</v>
      </c>
      <c r="AD452" s="12"/>
      <c r="AE452" s="12"/>
      <c r="AF452" s="12" t="s">
        <v>1606</v>
      </c>
      <c r="AG452" s="12" t="s">
        <v>658</v>
      </c>
      <c r="AH452" s="12" t="s">
        <v>338</v>
      </c>
      <c r="AI452" s="12" t="s">
        <v>74</v>
      </c>
      <c r="AJ452" s="12" t="s">
        <v>74</v>
      </c>
      <c r="AK452" s="12" t="s">
        <v>74</v>
      </c>
      <c r="AL452" s="12"/>
      <c r="AM452" s="12"/>
      <c r="AN452" s="73"/>
      <c r="AO452" s="12"/>
      <c r="AP452" s="12"/>
      <c r="AQ452" s="44"/>
      <c r="AR452" s="12"/>
      <c r="AS452" s="12"/>
      <c r="AT452" s="12"/>
      <c r="AU452" s="12"/>
      <c r="AV452" s="1"/>
    </row>
    <row r="453" spans="1:48" ht="15.75" customHeight="1">
      <c r="A453" s="71">
        <v>2025711</v>
      </c>
      <c r="B453" s="12"/>
      <c r="C453" s="9">
        <v>36</v>
      </c>
      <c r="D453" s="12" t="s">
        <v>134</v>
      </c>
      <c r="E453" s="9" t="s">
        <v>224</v>
      </c>
      <c r="F453" s="9" t="s">
        <v>116</v>
      </c>
      <c r="G453" s="73" t="s">
        <v>4</v>
      </c>
      <c r="H453" s="12" t="s">
        <v>225</v>
      </c>
      <c r="I453" s="9" t="s">
        <v>1608</v>
      </c>
      <c r="J453" s="72"/>
      <c r="K453" s="12" t="s">
        <v>58</v>
      </c>
      <c r="L453" s="12" t="s">
        <v>137</v>
      </c>
      <c r="M453" s="12" t="s">
        <v>74</v>
      </c>
      <c r="N453" s="12" t="s">
        <v>74</v>
      </c>
      <c r="O453" s="12" t="s">
        <v>74</v>
      </c>
      <c r="P453" s="12" t="s">
        <v>74</v>
      </c>
      <c r="Q453" s="74">
        <v>5</v>
      </c>
      <c r="R453" s="12" t="s">
        <v>137</v>
      </c>
      <c r="S453" s="12" t="s">
        <v>471</v>
      </c>
      <c r="T453" s="12" t="s">
        <v>74</v>
      </c>
      <c r="U453" s="12" t="s">
        <v>1609</v>
      </c>
      <c r="V453" s="12" t="s">
        <v>137</v>
      </c>
      <c r="W453" s="12" t="s">
        <v>220</v>
      </c>
      <c r="X453" s="12" t="s">
        <v>74</v>
      </c>
      <c r="Y453" s="12" t="s">
        <v>74</v>
      </c>
      <c r="Z453" s="12" t="s">
        <v>137</v>
      </c>
      <c r="AA453" s="12" t="s">
        <v>221</v>
      </c>
      <c r="AB453" s="12" t="s">
        <v>237</v>
      </c>
      <c r="AC453" s="12" t="s">
        <v>74</v>
      </c>
      <c r="AD453" s="12" t="s">
        <v>1610</v>
      </c>
      <c r="AE453" s="12"/>
      <c r="AF453" s="12" t="s">
        <v>252</v>
      </c>
      <c r="AG453" s="12" t="s">
        <v>301</v>
      </c>
      <c r="AH453" s="12" t="s">
        <v>1611</v>
      </c>
      <c r="AI453" s="12" t="s">
        <v>74</v>
      </c>
      <c r="AJ453" s="12" t="s">
        <v>74</v>
      </c>
      <c r="AK453" s="12" t="s">
        <v>74</v>
      </c>
      <c r="AL453" s="12"/>
      <c r="AM453" s="73" t="s">
        <v>136</v>
      </c>
      <c r="AN453" s="73"/>
      <c r="AO453" s="12"/>
      <c r="AP453" s="12"/>
      <c r="AQ453" s="44"/>
      <c r="AR453" s="12"/>
      <c r="AS453" s="12"/>
      <c r="AT453" s="12"/>
      <c r="AU453" s="12"/>
      <c r="AV453" s="1"/>
    </row>
    <row r="454" spans="1:48" ht="15.75" customHeight="1">
      <c r="A454" s="71">
        <v>2025672</v>
      </c>
      <c r="B454" s="12"/>
      <c r="C454" s="9">
        <v>44</v>
      </c>
      <c r="D454" s="12" t="s">
        <v>134</v>
      </c>
      <c r="E454" s="9" t="s">
        <v>224</v>
      </c>
      <c r="F454" s="9" t="s">
        <v>88</v>
      </c>
      <c r="G454" s="73" t="s">
        <v>4</v>
      </c>
      <c r="H454" s="12" t="s">
        <v>349</v>
      </c>
      <c r="I454" s="9" t="s">
        <v>373</v>
      </c>
      <c r="J454" s="72"/>
      <c r="K454" s="12" t="s">
        <v>52</v>
      </c>
      <c r="L454" s="12" t="s">
        <v>137</v>
      </c>
      <c r="M454" s="12" t="s">
        <v>74</v>
      </c>
      <c r="N454" s="12" t="s">
        <v>74</v>
      </c>
      <c r="O454" s="12" t="s">
        <v>137</v>
      </c>
      <c r="P454" s="12" t="s">
        <v>137</v>
      </c>
      <c r="Q454" s="74">
        <v>2</v>
      </c>
      <c r="R454" s="12" t="s">
        <v>74</v>
      </c>
      <c r="S454" s="12"/>
      <c r="T454" s="12" t="s">
        <v>137</v>
      </c>
      <c r="U454" s="12" t="s">
        <v>220</v>
      </c>
      <c r="V454" s="12" t="s">
        <v>137</v>
      </c>
      <c r="W454" s="12" t="s">
        <v>220</v>
      </c>
      <c r="X454" s="12" t="s">
        <v>74</v>
      </c>
      <c r="Y454" s="12" t="s">
        <v>137</v>
      </c>
      <c r="Z454" s="12" t="s">
        <v>137</v>
      </c>
      <c r="AA454" s="12" t="s">
        <v>221</v>
      </c>
      <c r="AB454" s="12" t="s">
        <v>237</v>
      </c>
      <c r="AC454" s="12" t="s">
        <v>74</v>
      </c>
      <c r="AD454" s="12" t="s">
        <v>1613</v>
      </c>
      <c r="AE454" s="12"/>
      <c r="AF454" s="12" t="s">
        <v>287</v>
      </c>
      <c r="AG454" s="12" t="s">
        <v>1614</v>
      </c>
      <c r="AH454" s="12" t="s">
        <v>245</v>
      </c>
      <c r="AI454" s="12" t="s">
        <v>74</v>
      </c>
      <c r="AJ454" s="12" t="s">
        <v>74</v>
      </c>
      <c r="AK454" s="12" t="s">
        <v>74</v>
      </c>
      <c r="AL454" s="12"/>
      <c r="AM454" s="12"/>
      <c r="AN454" s="73"/>
      <c r="AO454" s="12"/>
      <c r="AP454" s="12"/>
      <c r="AQ454" s="44"/>
      <c r="AR454" s="12"/>
      <c r="AS454" s="12"/>
      <c r="AT454" s="12"/>
      <c r="AU454" s="12"/>
      <c r="AV454" s="1"/>
    </row>
    <row r="455" spans="1:48" ht="18" customHeight="1">
      <c r="A455" s="71">
        <v>2025645</v>
      </c>
      <c r="B455" s="12"/>
      <c r="C455" s="9">
        <v>37</v>
      </c>
      <c r="D455" s="12" t="s">
        <v>134</v>
      </c>
      <c r="E455" s="9" t="s">
        <v>224</v>
      </c>
      <c r="F455" s="119" t="s">
        <v>101</v>
      </c>
      <c r="G455" s="73" t="s">
        <v>4</v>
      </c>
      <c r="H455" s="12" t="s">
        <v>264</v>
      </c>
      <c r="I455" s="9" t="s">
        <v>333</v>
      </c>
      <c r="J455" s="12" t="s">
        <v>74</v>
      </c>
      <c r="K455" s="12" t="s">
        <v>54</v>
      </c>
      <c r="L455" s="12" t="s">
        <v>137</v>
      </c>
      <c r="M455" s="12" t="s">
        <v>74</v>
      </c>
      <c r="N455" s="12"/>
      <c r="O455" s="12" t="s">
        <v>74</v>
      </c>
      <c r="P455" s="12"/>
      <c r="Q455" s="74">
        <v>6</v>
      </c>
      <c r="R455" s="12" t="s">
        <v>74</v>
      </c>
      <c r="S455" s="12" t="s">
        <v>1616</v>
      </c>
      <c r="T455" s="12" t="s">
        <v>137</v>
      </c>
      <c r="U455" s="12" t="s">
        <v>220</v>
      </c>
      <c r="V455" s="12" t="s">
        <v>137</v>
      </c>
      <c r="W455" s="12" t="s">
        <v>220</v>
      </c>
      <c r="X455" s="12" t="s">
        <v>74</v>
      </c>
      <c r="Y455" s="12" t="s">
        <v>137</v>
      </c>
      <c r="Z455" s="12" t="s">
        <v>137</v>
      </c>
      <c r="AA455" s="12" t="s">
        <v>251</v>
      </c>
      <c r="AB455" s="12" t="s">
        <v>237</v>
      </c>
      <c r="AC455" s="12" t="s">
        <v>74</v>
      </c>
      <c r="AD455" s="12" t="s">
        <v>1617</v>
      </c>
      <c r="AE455" s="12"/>
      <c r="AF455" s="12" t="s">
        <v>717</v>
      </c>
      <c r="AG455" s="12" t="s">
        <v>1618</v>
      </c>
      <c r="AH455" s="12" t="s">
        <v>1619</v>
      </c>
      <c r="AI455" s="12" t="s">
        <v>74</v>
      </c>
      <c r="AJ455" s="12" t="s">
        <v>74</v>
      </c>
      <c r="AK455" s="12" t="s">
        <v>74</v>
      </c>
      <c r="AL455" s="12"/>
      <c r="AM455" s="12"/>
      <c r="AN455" s="73"/>
      <c r="AO455" s="12"/>
      <c r="AP455" s="12"/>
      <c r="AQ455" s="44"/>
      <c r="AR455" s="12"/>
      <c r="AS455" s="12"/>
      <c r="AT455" s="12"/>
      <c r="AU455" s="12"/>
      <c r="AV455" s="1"/>
    </row>
    <row r="456" spans="1:48" ht="18" customHeight="1">
      <c r="A456" s="71">
        <v>2025516</v>
      </c>
      <c r="B456" s="12"/>
      <c r="C456" s="9">
        <v>36</v>
      </c>
      <c r="D456" s="12" t="s">
        <v>134</v>
      </c>
      <c r="E456" s="9" t="s">
        <v>224</v>
      </c>
      <c r="F456" s="9" t="s">
        <v>110</v>
      </c>
      <c r="G456" s="12" t="s">
        <v>4</v>
      </c>
      <c r="H456" s="12" t="s">
        <v>383</v>
      </c>
      <c r="I456" s="9" t="s">
        <v>236</v>
      </c>
      <c r="J456" s="12"/>
      <c r="K456" s="12" t="s">
        <v>62</v>
      </c>
      <c r="L456" s="12" t="s">
        <v>137</v>
      </c>
      <c r="M456" s="12" t="s">
        <v>74</v>
      </c>
      <c r="N456" s="12" t="s">
        <v>74</v>
      </c>
      <c r="O456" s="12" t="s">
        <v>74</v>
      </c>
      <c r="P456" s="12" t="s">
        <v>74</v>
      </c>
      <c r="Q456" s="74">
        <v>7</v>
      </c>
      <c r="R456" s="12" t="s">
        <v>74</v>
      </c>
      <c r="S456" s="12" t="s">
        <v>1621</v>
      </c>
      <c r="T456" s="12" t="s">
        <v>74</v>
      </c>
      <c r="U456" s="12" t="s">
        <v>852</v>
      </c>
      <c r="V456" s="12" t="s">
        <v>137</v>
      </c>
      <c r="W456" s="12" t="s">
        <v>220</v>
      </c>
      <c r="X456" s="12" t="s">
        <v>74</v>
      </c>
      <c r="Y456" s="12" t="s">
        <v>74</v>
      </c>
      <c r="Z456" s="12" t="s">
        <v>137</v>
      </c>
      <c r="AA456" s="12" t="s">
        <v>221</v>
      </c>
      <c r="AB456" s="12" t="s">
        <v>237</v>
      </c>
      <c r="AC456" s="12" t="s">
        <v>74</v>
      </c>
      <c r="AD456" s="12" t="s">
        <v>1622</v>
      </c>
      <c r="AE456" s="12"/>
      <c r="AF456" s="12" t="s">
        <v>407</v>
      </c>
      <c r="AG456" s="12" t="s">
        <v>408</v>
      </c>
      <c r="AH456" s="12" t="s">
        <v>1450</v>
      </c>
      <c r="AI456" s="12" t="s">
        <v>74</v>
      </c>
      <c r="AJ456" s="12" t="s">
        <v>74</v>
      </c>
      <c r="AK456" s="12" t="s">
        <v>74</v>
      </c>
      <c r="AL456" s="12"/>
      <c r="AM456" s="12" t="s">
        <v>136</v>
      </c>
      <c r="AN456" s="76"/>
      <c r="AO456" s="12"/>
      <c r="AP456" s="12"/>
      <c r="AQ456" s="12"/>
      <c r="AR456" s="12"/>
      <c r="AS456" s="12"/>
      <c r="AT456" s="12"/>
      <c r="AU456" s="12"/>
      <c r="AV456" s="1"/>
    </row>
    <row r="457" spans="1:48" ht="18" customHeight="1">
      <c r="A457" s="71">
        <v>2025810</v>
      </c>
      <c r="B457" s="12"/>
      <c r="C457" s="9">
        <v>37</v>
      </c>
      <c r="D457" s="12" t="s">
        <v>134</v>
      </c>
      <c r="E457" s="9" t="s">
        <v>217</v>
      </c>
      <c r="F457" s="119" t="s">
        <v>101</v>
      </c>
      <c r="G457" s="73" t="s">
        <v>4</v>
      </c>
      <c r="H457" s="12"/>
      <c r="I457" s="9" t="s">
        <v>333</v>
      </c>
      <c r="J457" s="12" t="s">
        <v>74</v>
      </c>
      <c r="K457" s="12" t="s">
        <v>54</v>
      </c>
      <c r="L457" s="12" t="s">
        <v>137</v>
      </c>
      <c r="M457" s="12" t="s">
        <v>74</v>
      </c>
      <c r="N457" s="12" t="s">
        <v>74</v>
      </c>
      <c r="O457" s="12" t="s">
        <v>137</v>
      </c>
      <c r="P457" s="12" t="s">
        <v>74</v>
      </c>
      <c r="Q457" s="74">
        <v>5</v>
      </c>
      <c r="R457" s="12" t="s">
        <v>137</v>
      </c>
      <c r="S457" s="12" t="s">
        <v>706</v>
      </c>
      <c r="T457" s="12" t="s">
        <v>74</v>
      </c>
      <c r="U457" s="12" t="s">
        <v>1624</v>
      </c>
      <c r="V457" s="12" t="s">
        <v>137</v>
      </c>
      <c r="W457" s="12" t="s">
        <v>220</v>
      </c>
      <c r="X457" s="12" t="s">
        <v>137</v>
      </c>
      <c r="Y457" s="12" t="s">
        <v>74</v>
      </c>
      <c r="Z457" s="12" t="s">
        <v>137</v>
      </c>
      <c r="AA457" s="12" t="s">
        <v>221</v>
      </c>
      <c r="AB457" s="12" t="s">
        <v>384</v>
      </c>
      <c r="AC457" s="12" t="s">
        <v>74</v>
      </c>
      <c r="AD457" s="12" t="s">
        <v>243</v>
      </c>
      <c r="AE457" s="12"/>
      <c r="AF457" s="12" t="s">
        <v>703</v>
      </c>
      <c r="AG457" s="12" t="s">
        <v>690</v>
      </c>
      <c r="AH457" s="12" t="s">
        <v>340</v>
      </c>
      <c r="AI457" s="12" t="s">
        <v>74</v>
      </c>
      <c r="AJ457" s="12" t="s">
        <v>74</v>
      </c>
      <c r="AK457" s="12" t="s">
        <v>74</v>
      </c>
      <c r="AL457" s="12"/>
      <c r="AM457" s="12"/>
      <c r="AN457" s="73"/>
      <c r="AO457" s="12"/>
      <c r="AP457" s="12"/>
      <c r="AQ457" s="44"/>
      <c r="AR457" s="12"/>
      <c r="AS457" s="12"/>
      <c r="AT457" s="12"/>
      <c r="AU457" s="12"/>
      <c r="AV457" s="1"/>
    </row>
    <row r="458" spans="1:48" ht="18" customHeight="1">
      <c r="A458" s="71">
        <v>2025559</v>
      </c>
      <c r="B458" s="12"/>
      <c r="C458" s="9">
        <v>35</v>
      </c>
      <c r="D458" s="12" t="s">
        <v>134</v>
      </c>
      <c r="E458" s="9" t="s">
        <v>224</v>
      </c>
      <c r="F458" s="9" t="s">
        <v>103</v>
      </c>
      <c r="G458" s="72" t="s">
        <v>4</v>
      </c>
      <c r="H458" s="12" t="s">
        <v>264</v>
      </c>
      <c r="I458" s="9" t="s">
        <v>333</v>
      </c>
      <c r="J458" s="12" t="s">
        <v>74</v>
      </c>
      <c r="K458" s="12" t="s">
        <v>54</v>
      </c>
      <c r="L458" s="12" t="s">
        <v>137</v>
      </c>
      <c r="M458" s="12" t="s">
        <v>74</v>
      </c>
      <c r="N458" s="12" t="s">
        <v>74</v>
      </c>
      <c r="O458" s="12" t="s">
        <v>137</v>
      </c>
      <c r="P458" s="12" t="s">
        <v>137</v>
      </c>
      <c r="Q458" s="74">
        <v>5</v>
      </c>
      <c r="R458" s="12" t="s">
        <v>137</v>
      </c>
      <c r="S458" s="12" t="s">
        <v>220</v>
      </c>
      <c r="T458" s="12" t="s">
        <v>137</v>
      </c>
      <c r="U458" s="12" t="s">
        <v>220</v>
      </c>
      <c r="V458" s="12" t="s">
        <v>74</v>
      </c>
      <c r="W458" s="12" t="s">
        <v>1626</v>
      </c>
      <c r="X458" s="12" t="s">
        <v>74</v>
      </c>
      <c r="Y458" s="12" t="s">
        <v>137</v>
      </c>
      <c r="Z458" s="12" t="s">
        <v>137</v>
      </c>
      <c r="AA458" s="12" t="s">
        <v>221</v>
      </c>
      <c r="AB458" s="12" t="s">
        <v>237</v>
      </c>
      <c r="AC458" s="12" t="s">
        <v>137</v>
      </c>
      <c r="AD458" s="12"/>
      <c r="AE458" s="12"/>
      <c r="AF458" s="12" t="s">
        <v>319</v>
      </c>
      <c r="AG458" s="12" t="s">
        <v>674</v>
      </c>
      <c r="AH458" s="12" t="s">
        <v>507</v>
      </c>
      <c r="AI458" s="12" t="s">
        <v>74</v>
      </c>
      <c r="AJ458" s="12" t="s">
        <v>74</v>
      </c>
      <c r="AK458" s="12" t="s">
        <v>74</v>
      </c>
      <c r="AL458" s="12"/>
      <c r="AM458" s="12"/>
      <c r="AN458" s="73"/>
      <c r="AO458" s="12"/>
      <c r="AP458" s="12"/>
      <c r="AQ458" s="44"/>
      <c r="AR458" s="12"/>
      <c r="AS458" s="12"/>
      <c r="AT458" s="12"/>
      <c r="AU458" s="12"/>
      <c r="AV458" s="1"/>
    </row>
    <row r="459" spans="1:48" ht="18" customHeight="1">
      <c r="A459" s="71">
        <v>2025506</v>
      </c>
      <c r="B459" s="12"/>
      <c r="C459" s="9">
        <v>40</v>
      </c>
      <c r="D459" s="12" t="s">
        <v>134</v>
      </c>
      <c r="E459" s="9" t="s">
        <v>224</v>
      </c>
      <c r="F459" s="9" t="s">
        <v>96</v>
      </c>
      <c r="G459" s="12" t="s">
        <v>4</v>
      </c>
      <c r="H459" s="12" t="s">
        <v>738</v>
      </c>
      <c r="I459" s="9" t="s">
        <v>236</v>
      </c>
      <c r="J459" s="12" t="s">
        <v>74</v>
      </c>
      <c r="K459" s="12" t="s">
        <v>62</v>
      </c>
      <c r="L459" s="12" t="s">
        <v>137</v>
      </c>
      <c r="M459" s="12" t="s">
        <v>74</v>
      </c>
      <c r="N459" s="12" t="s">
        <v>74</v>
      </c>
      <c r="O459" s="12" t="s">
        <v>74</v>
      </c>
      <c r="P459" s="12" t="s">
        <v>74</v>
      </c>
      <c r="Q459" s="74">
        <v>9</v>
      </c>
      <c r="R459" s="12" t="s">
        <v>74</v>
      </c>
      <c r="S459" s="12"/>
      <c r="T459" s="12" t="s">
        <v>74</v>
      </c>
      <c r="U459" s="12"/>
      <c r="V459" s="12" t="s">
        <v>137</v>
      </c>
      <c r="W459" s="12" t="s">
        <v>220</v>
      </c>
      <c r="X459" s="12" t="s">
        <v>74</v>
      </c>
      <c r="Y459" s="12" t="s">
        <v>74</v>
      </c>
      <c r="Z459" s="12" t="s">
        <v>74</v>
      </c>
      <c r="AA459" s="12" t="s">
        <v>244</v>
      </c>
      <c r="AB459" s="12" t="s">
        <v>237</v>
      </c>
      <c r="AC459" s="12" t="s">
        <v>74</v>
      </c>
      <c r="AD459" s="12" t="s">
        <v>1521</v>
      </c>
      <c r="AE459" s="12"/>
      <c r="AF459" s="12" t="s">
        <v>269</v>
      </c>
      <c r="AG459" s="12" t="s">
        <v>252</v>
      </c>
      <c r="AH459" s="12" t="s">
        <v>276</v>
      </c>
      <c r="AI459" s="12" t="s">
        <v>74</v>
      </c>
      <c r="AJ459" s="12" t="s">
        <v>74</v>
      </c>
      <c r="AK459" s="12" t="s">
        <v>74</v>
      </c>
      <c r="AL459" s="12"/>
      <c r="AM459" s="12" t="s">
        <v>74</v>
      </c>
      <c r="AN459" s="76"/>
      <c r="AO459" s="12"/>
      <c r="AP459" s="12"/>
      <c r="AQ459" s="93"/>
      <c r="AR459" s="12"/>
      <c r="AS459" s="12"/>
      <c r="AT459" s="12"/>
      <c r="AU459" s="12"/>
      <c r="AV459" s="1"/>
    </row>
    <row r="460" spans="1:48" ht="18.75" customHeight="1">
      <c r="A460" s="71">
        <v>2025447</v>
      </c>
      <c r="B460" s="12"/>
      <c r="C460" s="96">
        <v>34</v>
      </c>
      <c r="D460" s="12" t="s">
        <v>134</v>
      </c>
      <c r="E460" s="102" t="s">
        <v>224</v>
      </c>
      <c r="F460" s="119" t="s">
        <v>81</v>
      </c>
      <c r="G460" s="72" t="s">
        <v>4</v>
      </c>
      <c r="H460" s="12" t="s">
        <v>225</v>
      </c>
      <c r="I460" s="102" t="s">
        <v>236</v>
      </c>
      <c r="J460" s="72"/>
      <c r="K460" s="12" t="s">
        <v>60</v>
      </c>
      <c r="L460" s="12" t="s">
        <v>137</v>
      </c>
      <c r="M460" s="12" t="s">
        <v>74</v>
      </c>
      <c r="N460" s="12" t="s">
        <v>74</v>
      </c>
      <c r="O460" s="12" t="s">
        <v>74</v>
      </c>
      <c r="P460" s="12" t="s">
        <v>137</v>
      </c>
      <c r="Q460" s="74">
        <v>7</v>
      </c>
      <c r="R460" s="12" t="s">
        <v>137</v>
      </c>
      <c r="S460" s="12"/>
      <c r="T460" s="12" t="s">
        <v>137</v>
      </c>
      <c r="U460" s="12" t="s">
        <v>220</v>
      </c>
      <c r="V460" s="12" t="s">
        <v>137</v>
      </c>
      <c r="W460" s="12" t="s">
        <v>220</v>
      </c>
      <c r="X460" s="12" t="s">
        <v>74</v>
      </c>
      <c r="Y460" s="12" t="s">
        <v>137</v>
      </c>
      <c r="Z460" s="12" t="s">
        <v>74</v>
      </c>
      <c r="AA460" s="12" t="s">
        <v>244</v>
      </c>
      <c r="AB460" s="12" t="s">
        <v>237</v>
      </c>
      <c r="AC460" s="12" t="s">
        <v>74</v>
      </c>
      <c r="AD460" s="12" t="s">
        <v>1629</v>
      </c>
      <c r="AE460" s="12"/>
      <c r="AF460" s="12" t="s">
        <v>1630</v>
      </c>
      <c r="AG460" s="12" t="s">
        <v>252</v>
      </c>
      <c r="AH460" s="12" t="s">
        <v>1631</v>
      </c>
      <c r="AI460" s="12" t="s">
        <v>74</v>
      </c>
      <c r="AJ460" s="12" t="s">
        <v>74</v>
      </c>
      <c r="AK460" s="12" t="s">
        <v>74</v>
      </c>
      <c r="AL460" s="12"/>
      <c r="AM460" s="12" t="s">
        <v>136</v>
      </c>
      <c r="AN460" s="73"/>
      <c r="AO460" s="12"/>
      <c r="AP460" s="12"/>
      <c r="AQ460" s="12"/>
      <c r="AR460" s="12"/>
      <c r="AS460" s="12"/>
      <c r="AT460" s="12"/>
      <c r="AU460" s="12"/>
      <c r="AV460" s="1"/>
    </row>
    <row r="461" spans="1:48" ht="18.75" customHeight="1">
      <c r="A461" s="71">
        <v>2025354</v>
      </c>
      <c r="B461" s="12"/>
      <c r="C461" s="9">
        <v>36</v>
      </c>
      <c r="D461" s="12" t="s">
        <v>134</v>
      </c>
      <c r="E461" s="9" t="s">
        <v>224</v>
      </c>
      <c r="F461" s="9" t="s">
        <v>116</v>
      </c>
      <c r="G461" s="72" t="s">
        <v>4</v>
      </c>
      <c r="H461" s="12" t="s">
        <v>321</v>
      </c>
      <c r="I461" s="9" t="s">
        <v>328</v>
      </c>
      <c r="J461" s="12" t="s">
        <v>74</v>
      </c>
      <c r="K461" s="12" t="s">
        <v>58</v>
      </c>
      <c r="L461" s="12" t="s">
        <v>137</v>
      </c>
      <c r="M461" s="12" t="s">
        <v>74</v>
      </c>
      <c r="N461" s="12" t="s">
        <v>74</v>
      </c>
      <c r="O461" s="12" t="s">
        <v>74</v>
      </c>
      <c r="P461" s="12" t="s">
        <v>74</v>
      </c>
      <c r="Q461" s="74">
        <v>9</v>
      </c>
      <c r="R461" s="12" t="s">
        <v>137</v>
      </c>
      <c r="S461" s="12" t="s">
        <v>220</v>
      </c>
      <c r="T461" s="12" t="s">
        <v>137</v>
      </c>
      <c r="U461" s="12" t="s">
        <v>220</v>
      </c>
      <c r="V461" s="12" t="s">
        <v>137</v>
      </c>
      <c r="W461" s="12" t="s">
        <v>220</v>
      </c>
      <c r="X461" s="12" t="s">
        <v>137</v>
      </c>
      <c r="Y461" s="12" t="s">
        <v>137</v>
      </c>
      <c r="Z461" s="12" t="s">
        <v>137</v>
      </c>
      <c r="AA461" s="12" t="s">
        <v>221</v>
      </c>
      <c r="AB461" s="12" t="s">
        <v>237</v>
      </c>
      <c r="AC461" s="12" t="s">
        <v>74</v>
      </c>
      <c r="AD461" s="12" t="s">
        <v>1633</v>
      </c>
      <c r="AE461" s="12"/>
      <c r="AF461" s="12" t="s">
        <v>783</v>
      </c>
      <c r="AG461" s="12" t="s">
        <v>276</v>
      </c>
      <c r="AH461" s="12" t="s">
        <v>347</v>
      </c>
      <c r="AI461" s="12" t="s">
        <v>74</v>
      </c>
      <c r="AJ461" s="12" t="s">
        <v>74</v>
      </c>
      <c r="AK461" s="12" t="s">
        <v>74</v>
      </c>
      <c r="AL461" s="12"/>
      <c r="AM461" s="12"/>
      <c r="AN461" s="73"/>
      <c r="AO461" s="12"/>
      <c r="AP461" s="12"/>
      <c r="AQ461" s="12"/>
      <c r="AR461" s="12"/>
      <c r="AS461" s="12"/>
      <c r="AT461" s="12"/>
      <c r="AU461" s="12"/>
      <c r="AV461" s="1"/>
    </row>
    <row r="462" spans="1:48" ht="18" customHeight="1">
      <c r="A462" s="71">
        <v>2025632</v>
      </c>
      <c r="B462" s="12"/>
      <c r="C462" s="9">
        <v>31</v>
      </c>
      <c r="D462" s="12" t="s">
        <v>134</v>
      </c>
      <c r="E462" s="9" t="s">
        <v>217</v>
      </c>
      <c r="F462" s="9" t="s">
        <v>106</v>
      </c>
      <c r="G462" s="72" t="s">
        <v>50</v>
      </c>
      <c r="H462" s="12" t="s">
        <v>225</v>
      </c>
      <c r="I462" s="9" t="s">
        <v>1404</v>
      </c>
      <c r="J462" s="72"/>
      <c r="K462" s="12" t="s">
        <v>58</v>
      </c>
      <c r="L462" s="12" t="s">
        <v>137</v>
      </c>
      <c r="M462" s="12" t="s">
        <v>74</v>
      </c>
      <c r="N462" s="12" t="s">
        <v>74</v>
      </c>
      <c r="O462" s="12" t="s">
        <v>74</v>
      </c>
      <c r="P462" s="12" t="s">
        <v>137</v>
      </c>
      <c r="Q462" s="74">
        <v>6</v>
      </c>
      <c r="R462" s="12" t="s">
        <v>74</v>
      </c>
      <c r="S462" s="12" t="s">
        <v>1635</v>
      </c>
      <c r="T462" s="12" t="s">
        <v>137</v>
      </c>
      <c r="U462" s="12" t="s">
        <v>220</v>
      </c>
      <c r="V462" s="12" t="s">
        <v>74</v>
      </c>
      <c r="W462" s="12" t="s">
        <v>243</v>
      </c>
      <c r="X462" s="12" t="s">
        <v>137</v>
      </c>
      <c r="Y462" s="12" t="s">
        <v>137</v>
      </c>
      <c r="Z462" s="12" t="s">
        <v>137</v>
      </c>
      <c r="AA462" s="12" t="s">
        <v>221</v>
      </c>
      <c r="AB462" s="12" t="s">
        <v>237</v>
      </c>
      <c r="AC462" s="12" t="s">
        <v>137</v>
      </c>
      <c r="AD462" s="12"/>
      <c r="AE462" s="12"/>
      <c r="AF462" s="12" t="s">
        <v>252</v>
      </c>
      <c r="AG462" s="12" t="s">
        <v>1005</v>
      </c>
      <c r="AH462" s="12" t="s">
        <v>1636</v>
      </c>
      <c r="AI462" s="12" t="s">
        <v>74</v>
      </c>
      <c r="AJ462" s="12" t="s">
        <v>74</v>
      </c>
      <c r="AK462" s="12" t="s">
        <v>74</v>
      </c>
      <c r="AL462" s="12"/>
      <c r="AM462" s="12" t="s">
        <v>136</v>
      </c>
      <c r="AN462" s="73"/>
      <c r="AO462" s="12"/>
      <c r="AP462" s="12"/>
      <c r="AQ462" s="44"/>
      <c r="AR462" s="12"/>
      <c r="AS462" s="12"/>
      <c r="AT462" s="12"/>
      <c r="AU462" s="12"/>
      <c r="AV462" s="1"/>
    </row>
    <row r="463" spans="1:48" ht="18" customHeight="1">
      <c r="A463" s="71">
        <v>2025349</v>
      </c>
      <c r="B463" s="12"/>
      <c r="C463" s="9">
        <v>39</v>
      </c>
      <c r="D463" s="12" t="s">
        <v>134</v>
      </c>
      <c r="E463" s="9" t="s">
        <v>217</v>
      </c>
      <c r="F463" s="9" t="s">
        <v>116</v>
      </c>
      <c r="G463" s="72" t="s">
        <v>4</v>
      </c>
      <c r="H463" s="12" t="s">
        <v>746</v>
      </c>
      <c r="I463" s="9" t="s">
        <v>328</v>
      </c>
      <c r="J463" s="72"/>
      <c r="K463" s="12" t="s">
        <v>58</v>
      </c>
      <c r="L463" s="12" t="s">
        <v>137</v>
      </c>
      <c r="M463" s="12" t="s">
        <v>74</v>
      </c>
      <c r="N463" s="12" t="s">
        <v>74</v>
      </c>
      <c r="O463" s="12" t="s">
        <v>74</v>
      </c>
      <c r="P463" s="12" t="s">
        <v>137</v>
      </c>
      <c r="Q463" s="74">
        <v>3</v>
      </c>
      <c r="R463" s="12" t="s">
        <v>74</v>
      </c>
      <c r="S463" s="12" t="s">
        <v>1638</v>
      </c>
      <c r="T463" s="12" t="s">
        <v>74</v>
      </c>
      <c r="U463" s="12" t="s">
        <v>1639</v>
      </c>
      <c r="V463" s="12" t="s">
        <v>137</v>
      </c>
      <c r="W463" s="12" t="s">
        <v>220</v>
      </c>
      <c r="X463" s="12" t="s">
        <v>74</v>
      </c>
      <c r="Y463" s="12" t="s">
        <v>137</v>
      </c>
      <c r="Z463" s="12" t="s">
        <v>74</v>
      </c>
      <c r="AA463" s="12" t="s">
        <v>244</v>
      </c>
      <c r="AB463" s="12" t="s">
        <v>237</v>
      </c>
      <c r="AC463" s="12" t="s">
        <v>74</v>
      </c>
      <c r="AD463" s="12" t="s">
        <v>1492</v>
      </c>
      <c r="AE463" s="12"/>
      <c r="AF463" s="12" t="s">
        <v>311</v>
      </c>
      <c r="AG463" s="12" t="s">
        <v>1640</v>
      </c>
      <c r="AH463" s="12" t="s">
        <v>655</v>
      </c>
      <c r="AI463" s="12" t="s">
        <v>74</v>
      </c>
      <c r="AJ463" s="12" t="s">
        <v>74</v>
      </c>
      <c r="AK463" s="12" t="s">
        <v>74</v>
      </c>
      <c r="AL463" s="12"/>
      <c r="AM463" s="12" t="s">
        <v>74</v>
      </c>
      <c r="AN463" s="73"/>
      <c r="AO463" s="12"/>
      <c r="AP463" s="12"/>
      <c r="AQ463" s="12"/>
      <c r="AR463" s="12"/>
      <c r="AS463" s="12"/>
      <c r="AT463" s="12"/>
      <c r="AU463" s="12"/>
      <c r="AV463" s="1"/>
    </row>
    <row r="464" spans="1:48" ht="18" customHeight="1">
      <c r="A464" s="71">
        <v>2025504</v>
      </c>
      <c r="B464" s="12"/>
      <c r="C464" s="9">
        <v>38</v>
      </c>
      <c r="D464" s="12" t="s">
        <v>134</v>
      </c>
      <c r="E464" s="9" t="s">
        <v>217</v>
      </c>
      <c r="F464" s="9" t="s">
        <v>96</v>
      </c>
      <c r="G464" s="12" t="s">
        <v>4</v>
      </c>
      <c r="H464" s="12" t="s">
        <v>359</v>
      </c>
      <c r="I464" s="9" t="s">
        <v>236</v>
      </c>
      <c r="J464" s="12" t="s">
        <v>74</v>
      </c>
      <c r="K464" s="12" t="s">
        <v>62</v>
      </c>
      <c r="L464" s="12" t="s">
        <v>137</v>
      </c>
      <c r="M464" s="12" t="s">
        <v>74</v>
      </c>
      <c r="N464" s="12" t="s">
        <v>137</v>
      </c>
      <c r="O464" s="12" t="s">
        <v>74</v>
      </c>
      <c r="P464" s="12" t="s">
        <v>137</v>
      </c>
      <c r="Q464" s="74">
        <v>4</v>
      </c>
      <c r="R464" s="12" t="s">
        <v>137</v>
      </c>
      <c r="S464" s="12"/>
      <c r="T464" s="12" t="s">
        <v>137</v>
      </c>
      <c r="U464" s="12" t="s">
        <v>220</v>
      </c>
      <c r="V464" s="12" t="s">
        <v>137</v>
      </c>
      <c r="W464" s="12" t="s">
        <v>220</v>
      </c>
      <c r="X464" s="12" t="s">
        <v>74</v>
      </c>
      <c r="Y464" s="12" t="s">
        <v>137</v>
      </c>
      <c r="Z464" s="12" t="s">
        <v>137</v>
      </c>
      <c r="AA464" s="12" t="s">
        <v>221</v>
      </c>
      <c r="AB464" s="12" t="s">
        <v>237</v>
      </c>
      <c r="AC464" s="12" t="s">
        <v>137</v>
      </c>
      <c r="AD464" s="12"/>
      <c r="AE464" s="12"/>
      <c r="AF464" s="12" t="s">
        <v>459</v>
      </c>
      <c r="AG464" s="12" t="s">
        <v>311</v>
      </c>
      <c r="AH464" s="12" t="s">
        <v>269</v>
      </c>
      <c r="AI464" s="12" t="s">
        <v>74</v>
      </c>
      <c r="AJ464" s="12" t="s">
        <v>74</v>
      </c>
      <c r="AK464" s="12" t="s">
        <v>74</v>
      </c>
      <c r="AL464" s="12"/>
      <c r="AM464" s="12" t="s">
        <v>74</v>
      </c>
      <c r="AN464" s="76"/>
      <c r="AO464" s="12"/>
      <c r="AP464" s="12"/>
      <c r="AQ464" s="12"/>
      <c r="AR464" s="12"/>
      <c r="AS464" s="12"/>
      <c r="AT464" s="12"/>
      <c r="AU464" s="12"/>
      <c r="AV464" s="1"/>
    </row>
    <row r="465" spans="1:48" ht="15" customHeight="1">
      <c r="A465" s="71">
        <v>2025561</v>
      </c>
      <c r="B465" s="12"/>
      <c r="C465" s="9">
        <v>37</v>
      </c>
      <c r="D465" s="12" t="s">
        <v>134</v>
      </c>
      <c r="E465" s="9" t="s">
        <v>224</v>
      </c>
      <c r="F465" s="9" t="s">
        <v>103</v>
      </c>
      <c r="G465" s="72" t="s">
        <v>4</v>
      </c>
      <c r="H465" s="12" t="s">
        <v>321</v>
      </c>
      <c r="I465" s="9" t="s">
        <v>333</v>
      </c>
      <c r="J465" s="12" t="s">
        <v>74</v>
      </c>
      <c r="K465" s="12" t="s">
        <v>54</v>
      </c>
      <c r="L465" s="12" t="s">
        <v>137</v>
      </c>
      <c r="M465" s="12" t="s">
        <v>74</v>
      </c>
      <c r="N465" s="12" t="s">
        <v>74</v>
      </c>
      <c r="O465" s="12" t="s">
        <v>74</v>
      </c>
      <c r="P465" s="12" t="s">
        <v>74</v>
      </c>
      <c r="Q465" s="74">
        <v>7</v>
      </c>
      <c r="R465" s="12" t="s">
        <v>137</v>
      </c>
      <c r="S465" s="12" t="s">
        <v>220</v>
      </c>
      <c r="T465" s="12" t="s">
        <v>137</v>
      </c>
      <c r="U465" s="12" t="s">
        <v>220</v>
      </c>
      <c r="V465" s="12" t="s">
        <v>74</v>
      </c>
      <c r="W465" s="12" t="s">
        <v>1643</v>
      </c>
      <c r="X465" s="12" t="s">
        <v>74</v>
      </c>
      <c r="Y465" s="12" t="s">
        <v>74</v>
      </c>
      <c r="Z465" s="12" t="s">
        <v>74</v>
      </c>
      <c r="AA465" s="12" t="s">
        <v>244</v>
      </c>
      <c r="AB465" s="12" t="s">
        <v>237</v>
      </c>
      <c r="AC465" s="12" t="s">
        <v>74</v>
      </c>
      <c r="AD465" s="12" t="s">
        <v>1644</v>
      </c>
      <c r="AE465" s="12"/>
      <c r="AF465" s="12" t="s">
        <v>274</v>
      </c>
      <c r="AG465" s="12" t="s">
        <v>658</v>
      </c>
      <c r="AH465" s="12" t="s">
        <v>339</v>
      </c>
      <c r="AI465" s="12" t="s">
        <v>74</v>
      </c>
      <c r="AJ465" s="12" t="s">
        <v>74</v>
      </c>
      <c r="AK465" s="12" t="s">
        <v>74</v>
      </c>
      <c r="AL465" s="12"/>
      <c r="AM465" s="12"/>
      <c r="AN465" s="73"/>
      <c r="AO465" s="12"/>
      <c r="AP465" s="12"/>
      <c r="AQ465" s="44"/>
      <c r="AR465" s="12"/>
      <c r="AS465" s="12"/>
      <c r="AT465" s="12"/>
      <c r="AU465" s="12"/>
      <c r="AV465" s="1"/>
    </row>
    <row r="466" spans="1:48" ht="18" customHeight="1">
      <c r="A466" s="71">
        <v>2025832</v>
      </c>
      <c r="B466" s="12"/>
      <c r="C466" s="9">
        <v>39</v>
      </c>
      <c r="D466" s="12" t="s">
        <v>134</v>
      </c>
      <c r="E466" s="9" t="s">
        <v>224</v>
      </c>
      <c r="F466" s="9" t="s">
        <v>120</v>
      </c>
      <c r="G466" s="73" t="s">
        <v>4</v>
      </c>
      <c r="H466" s="12" t="s">
        <v>746</v>
      </c>
      <c r="I466" s="9" t="s">
        <v>1360</v>
      </c>
      <c r="J466" s="72"/>
      <c r="K466" s="12" t="s">
        <v>54</v>
      </c>
      <c r="L466" s="12" t="s">
        <v>137</v>
      </c>
      <c r="M466" s="12" t="s">
        <v>74</v>
      </c>
      <c r="N466" s="12"/>
      <c r="O466" s="12" t="s">
        <v>74</v>
      </c>
      <c r="P466" s="12" t="s">
        <v>137</v>
      </c>
      <c r="Q466" s="74">
        <v>5</v>
      </c>
      <c r="R466" s="12" t="s">
        <v>74</v>
      </c>
      <c r="S466" s="12"/>
      <c r="T466" s="12" t="s">
        <v>137</v>
      </c>
      <c r="U466" s="12" t="s">
        <v>220</v>
      </c>
      <c r="V466" s="12" t="s">
        <v>137</v>
      </c>
      <c r="W466" s="12" t="s">
        <v>220</v>
      </c>
      <c r="X466" s="12" t="s">
        <v>74</v>
      </c>
      <c r="Y466" s="12" t="s">
        <v>137</v>
      </c>
      <c r="Z466" s="12" t="s">
        <v>137</v>
      </c>
      <c r="AA466" s="12" t="s">
        <v>221</v>
      </c>
      <c r="AB466" s="12" t="s">
        <v>237</v>
      </c>
      <c r="AC466" s="12" t="s">
        <v>137</v>
      </c>
      <c r="AD466" s="12"/>
      <c r="AE466" s="12"/>
      <c r="AF466" s="12"/>
      <c r="AG466" s="12"/>
      <c r="AH466" s="12"/>
      <c r="AI466" s="12" t="s">
        <v>74</v>
      </c>
      <c r="AJ466" s="12" t="s">
        <v>74</v>
      </c>
      <c r="AK466" s="12" t="s">
        <v>74</v>
      </c>
      <c r="AL466" s="12"/>
      <c r="AM466" s="12"/>
      <c r="AN466" s="73"/>
      <c r="AO466" s="12"/>
      <c r="AP466" s="12"/>
      <c r="AQ466" s="44"/>
      <c r="AR466" s="12"/>
      <c r="AS466" s="12"/>
      <c r="AT466" s="12"/>
      <c r="AU466" s="12"/>
      <c r="AV466" s="1"/>
    </row>
    <row r="467" spans="1:48" ht="18" customHeight="1">
      <c r="A467" s="71">
        <v>2025683</v>
      </c>
      <c r="B467" s="12"/>
      <c r="C467" s="9">
        <v>37</v>
      </c>
      <c r="D467" s="12" t="s">
        <v>134</v>
      </c>
      <c r="E467" s="9" t="s">
        <v>224</v>
      </c>
      <c r="F467" s="9" t="s">
        <v>88</v>
      </c>
      <c r="G467" s="73" t="s">
        <v>4</v>
      </c>
      <c r="H467" s="12" t="s">
        <v>1647</v>
      </c>
      <c r="I467" s="9" t="s">
        <v>373</v>
      </c>
      <c r="J467" s="72"/>
      <c r="K467" s="12" t="s">
        <v>52</v>
      </c>
      <c r="L467" s="12" t="s">
        <v>137</v>
      </c>
      <c r="M467" s="12" t="s">
        <v>74</v>
      </c>
      <c r="N467" s="12" t="s">
        <v>74</v>
      </c>
      <c r="O467" s="12" t="s">
        <v>137</v>
      </c>
      <c r="P467" s="12" t="s">
        <v>137</v>
      </c>
      <c r="Q467" s="74">
        <v>5</v>
      </c>
      <c r="R467" s="12" t="s">
        <v>74</v>
      </c>
      <c r="S467" s="12" t="s">
        <v>329</v>
      </c>
      <c r="T467" s="12" t="s">
        <v>137</v>
      </c>
      <c r="U467" s="12" t="s">
        <v>220</v>
      </c>
      <c r="V467" s="12" t="s">
        <v>137</v>
      </c>
      <c r="W467" s="12" t="s">
        <v>220</v>
      </c>
      <c r="X467" s="12" t="s">
        <v>74</v>
      </c>
      <c r="Y467" s="12" t="s">
        <v>137</v>
      </c>
      <c r="Z467" s="12" t="s">
        <v>137</v>
      </c>
      <c r="AA467" s="12" t="s">
        <v>221</v>
      </c>
      <c r="AB467" s="12" t="s">
        <v>237</v>
      </c>
      <c r="AC467" s="12" t="s">
        <v>137</v>
      </c>
      <c r="AD467" s="12"/>
      <c r="AE467" s="12"/>
      <c r="AF467" s="12" t="s">
        <v>429</v>
      </c>
      <c r="AG467" s="12" t="s">
        <v>1514</v>
      </c>
      <c r="AH467" s="12" t="s">
        <v>352</v>
      </c>
      <c r="AI467" s="12" t="s">
        <v>74</v>
      </c>
      <c r="AJ467" s="12" t="s">
        <v>74</v>
      </c>
      <c r="AK467" s="12" t="s">
        <v>74</v>
      </c>
      <c r="AL467" s="12"/>
      <c r="AM467" s="12"/>
      <c r="AN467" s="73"/>
      <c r="AO467" s="12"/>
      <c r="AP467" s="12"/>
      <c r="AQ467" s="44"/>
      <c r="AR467" s="12"/>
      <c r="AS467" s="12"/>
      <c r="AT467" s="12"/>
      <c r="AU467" s="12"/>
      <c r="AV467" s="1"/>
    </row>
    <row r="468" spans="1:48" ht="17.25" customHeight="1">
      <c r="A468" s="71">
        <v>2025352</v>
      </c>
      <c r="B468" s="12"/>
      <c r="C468" s="9">
        <v>39</v>
      </c>
      <c r="D468" s="12" t="s">
        <v>134</v>
      </c>
      <c r="E468" s="9" t="s">
        <v>217</v>
      </c>
      <c r="F468" s="9" t="s">
        <v>116</v>
      </c>
      <c r="G468" s="72" t="s">
        <v>4</v>
      </c>
      <c r="H468" s="12" t="s">
        <v>467</v>
      </c>
      <c r="I468" s="9" t="s">
        <v>328</v>
      </c>
      <c r="J468" s="12" t="s">
        <v>74</v>
      </c>
      <c r="K468" s="12" t="s">
        <v>58</v>
      </c>
      <c r="L468" s="12" t="s">
        <v>137</v>
      </c>
      <c r="M468" s="12" t="s">
        <v>74</v>
      </c>
      <c r="N468" s="12" t="s">
        <v>137</v>
      </c>
      <c r="O468" s="12" t="s">
        <v>137</v>
      </c>
      <c r="P468" s="12" t="s">
        <v>137</v>
      </c>
      <c r="Q468" s="74">
        <v>10</v>
      </c>
      <c r="R468" s="12" t="s">
        <v>137</v>
      </c>
      <c r="S468" s="12" t="s">
        <v>220</v>
      </c>
      <c r="T468" s="12" t="s">
        <v>137</v>
      </c>
      <c r="U468" s="12" t="s">
        <v>220</v>
      </c>
      <c r="V468" s="12" t="s">
        <v>74</v>
      </c>
      <c r="W468" s="12"/>
      <c r="X468" s="12" t="s">
        <v>74</v>
      </c>
      <c r="Y468" s="12" t="s">
        <v>243</v>
      </c>
      <c r="Z468" s="12" t="s">
        <v>227</v>
      </c>
      <c r="AA468" s="12"/>
      <c r="AB468" s="12" t="s">
        <v>237</v>
      </c>
      <c r="AC468" s="12" t="s">
        <v>74</v>
      </c>
      <c r="AD468" s="12" t="s">
        <v>1649</v>
      </c>
      <c r="AE468" s="12"/>
      <c r="AF468" s="12" t="s">
        <v>1650</v>
      </c>
      <c r="AG468" s="12" t="s">
        <v>1651</v>
      </c>
      <c r="AH468" s="12" t="s">
        <v>1118</v>
      </c>
      <c r="AI468" s="12" t="s">
        <v>74</v>
      </c>
      <c r="AJ468" s="12" t="s">
        <v>74</v>
      </c>
      <c r="AK468" s="12" t="s">
        <v>74</v>
      </c>
      <c r="AL468" s="12"/>
      <c r="AM468" s="12"/>
      <c r="AN468" s="73"/>
      <c r="AO468" s="12"/>
      <c r="AP468" s="12"/>
      <c r="AQ468" s="12"/>
      <c r="AR468" s="12"/>
      <c r="AS468" s="12"/>
      <c r="AT468" s="12"/>
      <c r="AU468" s="12"/>
      <c r="AV468" s="1"/>
    </row>
    <row r="469" spans="1:48" ht="18" customHeight="1">
      <c r="A469" s="71">
        <v>2025717</v>
      </c>
      <c r="B469" s="12"/>
      <c r="C469" s="9">
        <v>37</v>
      </c>
      <c r="D469" s="12" t="s">
        <v>134</v>
      </c>
      <c r="E469" s="9" t="s">
        <v>224</v>
      </c>
      <c r="F469" s="9" t="s">
        <v>79</v>
      </c>
      <c r="G469" s="73" t="s">
        <v>4</v>
      </c>
      <c r="H469" s="12" t="s">
        <v>359</v>
      </c>
      <c r="I469" s="9" t="s">
        <v>236</v>
      </c>
      <c r="J469" s="72"/>
      <c r="K469" s="12" t="s">
        <v>56</v>
      </c>
      <c r="L469" s="12" t="s">
        <v>137</v>
      </c>
      <c r="M469" s="12" t="s">
        <v>74</v>
      </c>
      <c r="N469" s="12" t="s">
        <v>137</v>
      </c>
      <c r="O469" s="12" t="s">
        <v>74</v>
      </c>
      <c r="P469" s="12" t="s">
        <v>137</v>
      </c>
      <c r="Q469" s="74">
        <v>7</v>
      </c>
      <c r="R469" s="12" t="s">
        <v>137</v>
      </c>
      <c r="S469" s="12" t="s">
        <v>220</v>
      </c>
      <c r="T469" s="12" t="s">
        <v>137</v>
      </c>
      <c r="U469" s="12" t="s">
        <v>220</v>
      </c>
      <c r="V469" s="12" t="s">
        <v>137</v>
      </c>
      <c r="W469" s="12" t="s">
        <v>220</v>
      </c>
      <c r="X469" s="12" t="s">
        <v>137</v>
      </c>
      <c r="Y469" s="12" t="s">
        <v>137</v>
      </c>
      <c r="Z469" s="12" t="s">
        <v>137</v>
      </c>
      <c r="AA469" s="12" t="s">
        <v>221</v>
      </c>
      <c r="AB469" s="12" t="s">
        <v>237</v>
      </c>
      <c r="AC469" s="12" t="s">
        <v>74</v>
      </c>
      <c r="AD469" s="12" t="s">
        <v>1653</v>
      </c>
      <c r="AE469" s="12"/>
      <c r="AF469" s="12" t="s">
        <v>429</v>
      </c>
      <c r="AG469" s="12" t="s">
        <v>276</v>
      </c>
      <c r="AH469" s="12" t="s">
        <v>270</v>
      </c>
      <c r="AI469" s="12" t="s">
        <v>74</v>
      </c>
      <c r="AJ469" s="12" t="s">
        <v>74</v>
      </c>
      <c r="AK469" s="12" t="s">
        <v>74</v>
      </c>
      <c r="AL469" s="12"/>
      <c r="AM469" s="12"/>
      <c r="AN469" s="73"/>
      <c r="AO469" s="12"/>
      <c r="AP469" s="12"/>
      <c r="AQ469" s="44"/>
      <c r="AR469" s="12"/>
      <c r="AS469" s="12"/>
      <c r="AT469" s="12"/>
      <c r="AU469" s="12"/>
      <c r="AV469" s="1"/>
    </row>
    <row r="470" spans="1:48" ht="18" customHeight="1">
      <c r="A470" s="71">
        <v>2025487</v>
      </c>
      <c r="B470" s="12"/>
      <c r="C470" s="9">
        <v>35</v>
      </c>
      <c r="D470" s="12" t="s">
        <v>134</v>
      </c>
      <c r="E470" s="9" t="s">
        <v>224</v>
      </c>
      <c r="F470" s="102" t="s">
        <v>82</v>
      </c>
      <c r="G470" s="72" t="s">
        <v>4</v>
      </c>
      <c r="H470" s="12" t="s">
        <v>321</v>
      </c>
      <c r="I470" s="9" t="s">
        <v>619</v>
      </c>
      <c r="J470" s="12" t="s">
        <v>74</v>
      </c>
      <c r="K470" s="12" t="s">
        <v>62</v>
      </c>
      <c r="L470" s="12" t="s">
        <v>137</v>
      </c>
      <c r="M470" s="12" t="s">
        <v>74</v>
      </c>
      <c r="N470" s="12" t="s">
        <v>137</v>
      </c>
      <c r="O470" s="12" t="s">
        <v>74</v>
      </c>
      <c r="P470" s="12" t="s">
        <v>137</v>
      </c>
      <c r="Q470" s="74">
        <v>5</v>
      </c>
      <c r="R470" s="12" t="s">
        <v>74</v>
      </c>
      <c r="S470" s="12" t="s">
        <v>1655</v>
      </c>
      <c r="T470" s="12" t="s">
        <v>137</v>
      </c>
      <c r="U470" s="12" t="s">
        <v>220</v>
      </c>
      <c r="V470" s="12" t="s">
        <v>137</v>
      </c>
      <c r="W470" s="12" t="s">
        <v>220</v>
      </c>
      <c r="X470" s="12" t="s">
        <v>74</v>
      </c>
      <c r="Y470" s="12" t="s">
        <v>137</v>
      </c>
      <c r="Z470" s="12" t="s">
        <v>137</v>
      </c>
      <c r="AA470" s="12" t="s">
        <v>221</v>
      </c>
      <c r="AB470" s="12" t="s">
        <v>237</v>
      </c>
      <c r="AC470" s="12" t="s">
        <v>74</v>
      </c>
      <c r="AD470" s="12" t="s">
        <v>643</v>
      </c>
      <c r="AE470" s="12"/>
      <c r="AF470" s="12" t="s">
        <v>276</v>
      </c>
      <c r="AG470" s="12" t="s">
        <v>352</v>
      </c>
      <c r="AH470" s="12" t="s">
        <v>1656</v>
      </c>
      <c r="AI470" s="12" t="s">
        <v>74</v>
      </c>
      <c r="AJ470" s="12" t="s">
        <v>74</v>
      </c>
      <c r="AK470" s="12" t="s">
        <v>74</v>
      </c>
      <c r="AL470" s="12"/>
      <c r="AM470" s="73" t="s">
        <v>136</v>
      </c>
      <c r="AN470" s="73"/>
      <c r="AO470" s="12"/>
      <c r="AP470" s="12"/>
      <c r="AQ470" s="103"/>
      <c r="AR470" s="12"/>
      <c r="AS470" s="12"/>
      <c r="AT470" s="12"/>
      <c r="AU470" s="12"/>
      <c r="AV470" s="1"/>
    </row>
    <row r="471" spans="1:48" ht="18" customHeight="1">
      <c r="A471" s="71">
        <v>2025777</v>
      </c>
      <c r="B471" s="12"/>
      <c r="C471" s="9">
        <v>36</v>
      </c>
      <c r="D471" s="12" t="s">
        <v>134</v>
      </c>
      <c r="E471" s="9" t="s">
        <v>224</v>
      </c>
      <c r="F471" s="119" t="s">
        <v>101</v>
      </c>
      <c r="G471" s="73" t="s">
        <v>4</v>
      </c>
      <c r="H471" s="12" t="s">
        <v>321</v>
      </c>
      <c r="I471" s="9" t="s">
        <v>333</v>
      </c>
      <c r="J471" s="12" t="s">
        <v>74</v>
      </c>
      <c r="K471" s="12" t="s">
        <v>54</v>
      </c>
      <c r="L471" s="12" t="s">
        <v>137</v>
      </c>
      <c r="M471" s="12" t="s">
        <v>74</v>
      </c>
      <c r="N471" s="12" t="s">
        <v>137</v>
      </c>
      <c r="O471" s="12" t="s">
        <v>74</v>
      </c>
      <c r="P471" s="12" t="s">
        <v>137</v>
      </c>
      <c r="Q471" s="74">
        <v>2</v>
      </c>
      <c r="R471" s="12" t="s">
        <v>137</v>
      </c>
      <c r="S471" s="12" t="s">
        <v>220</v>
      </c>
      <c r="T471" s="12" t="s">
        <v>137</v>
      </c>
      <c r="U471" s="12" t="s">
        <v>220</v>
      </c>
      <c r="V471" s="12" t="s">
        <v>137</v>
      </c>
      <c r="W471" s="12" t="s">
        <v>220</v>
      </c>
      <c r="X471" s="12" t="s">
        <v>74</v>
      </c>
      <c r="Y471" s="12" t="s">
        <v>137</v>
      </c>
      <c r="Z471" s="12" t="s">
        <v>137</v>
      </c>
      <c r="AA471" s="12" t="s">
        <v>221</v>
      </c>
      <c r="AB471" s="12" t="s">
        <v>237</v>
      </c>
      <c r="AC471" s="12" t="s">
        <v>74</v>
      </c>
      <c r="AD471" s="12" t="s">
        <v>1658</v>
      </c>
      <c r="AE471" s="12"/>
      <c r="AF471" s="12" t="s">
        <v>1659</v>
      </c>
      <c r="AG471" s="12" t="s">
        <v>1660</v>
      </c>
      <c r="AH471" s="12" t="s">
        <v>690</v>
      </c>
      <c r="AI471" s="12" t="s">
        <v>74</v>
      </c>
      <c r="AJ471" s="12" t="s">
        <v>74</v>
      </c>
      <c r="AK471" s="12" t="s">
        <v>74</v>
      </c>
      <c r="AL471" s="12"/>
      <c r="AM471" s="12"/>
      <c r="AN471" s="73"/>
      <c r="AO471" s="12"/>
      <c r="AP471" s="12"/>
      <c r="AQ471" s="44"/>
      <c r="AR471" s="12"/>
      <c r="AS471" s="12"/>
      <c r="AT471" s="12"/>
      <c r="AU471" s="12"/>
      <c r="AV471" s="1"/>
    </row>
    <row r="472" spans="1:48" ht="18" customHeight="1">
      <c r="A472" s="71">
        <v>2025764</v>
      </c>
      <c r="B472" s="12"/>
      <c r="C472" s="9">
        <v>36</v>
      </c>
      <c r="D472" s="12" t="s">
        <v>134</v>
      </c>
      <c r="E472" s="9" t="s">
        <v>224</v>
      </c>
      <c r="F472" s="9" t="s">
        <v>76</v>
      </c>
      <c r="G472" s="73" t="s">
        <v>4</v>
      </c>
      <c r="H472" s="12" t="s">
        <v>349</v>
      </c>
      <c r="I472" s="9" t="s">
        <v>324</v>
      </c>
      <c r="J472" s="72"/>
      <c r="K472" s="12" t="s">
        <v>56</v>
      </c>
      <c r="L472" s="12" t="s">
        <v>137</v>
      </c>
      <c r="M472" s="12" t="s">
        <v>74</v>
      </c>
      <c r="N472" s="12" t="s">
        <v>74</v>
      </c>
      <c r="O472" s="12" t="s">
        <v>74</v>
      </c>
      <c r="P472" s="12" t="s">
        <v>137</v>
      </c>
      <c r="Q472" s="74">
        <v>4</v>
      </c>
      <c r="R472" s="12" t="s">
        <v>137</v>
      </c>
      <c r="S472" s="12" t="s">
        <v>220</v>
      </c>
      <c r="T472" s="12" t="s">
        <v>137</v>
      </c>
      <c r="U472" s="12" t="s">
        <v>220</v>
      </c>
      <c r="V472" s="12" t="s">
        <v>137</v>
      </c>
      <c r="W472" s="12" t="s">
        <v>220</v>
      </c>
      <c r="X472" s="12" t="s">
        <v>74</v>
      </c>
      <c r="Y472" s="12" t="s">
        <v>137</v>
      </c>
      <c r="Z472" s="12" t="s">
        <v>137</v>
      </c>
      <c r="AA472" s="12" t="s">
        <v>221</v>
      </c>
      <c r="AB472" s="12" t="s">
        <v>237</v>
      </c>
      <c r="AC472" s="12" t="s">
        <v>74</v>
      </c>
      <c r="AD472" s="12" t="s">
        <v>1662</v>
      </c>
      <c r="AE472" s="12"/>
      <c r="AF472" s="12" t="s">
        <v>1502</v>
      </c>
      <c r="AG472" s="12" t="s">
        <v>274</v>
      </c>
      <c r="AH472" s="12" t="s">
        <v>512</v>
      </c>
      <c r="AI472" s="12" t="s">
        <v>74</v>
      </c>
      <c r="AJ472" s="12" t="s">
        <v>74</v>
      </c>
      <c r="AK472" s="12" t="s">
        <v>74</v>
      </c>
      <c r="AL472" s="12"/>
      <c r="AM472" s="12" t="s">
        <v>136</v>
      </c>
      <c r="AN472" s="73"/>
      <c r="AO472" s="12"/>
      <c r="AP472" s="12"/>
      <c r="AQ472" s="44"/>
      <c r="AR472" s="12"/>
      <c r="AS472" s="12"/>
      <c r="AT472" s="12"/>
      <c r="AU472" s="12"/>
      <c r="AV472" s="1"/>
    </row>
    <row r="473" spans="1:48" ht="18" customHeight="1">
      <c r="A473" s="71">
        <v>2025366</v>
      </c>
      <c r="B473" s="12"/>
      <c r="C473" s="9">
        <v>39</v>
      </c>
      <c r="D473" s="12" t="s">
        <v>134</v>
      </c>
      <c r="E473" s="9" t="s">
        <v>224</v>
      </c>
      <c r="F473" s="9" t="s">
        <v>116</v>
      </c>
      <c r="G473" s="72" t="s">
        <v>4</v>
      </c>
      <c r="H473" s="12" t="s">
        <v>235</v>
      </c>
      <c r="I473" s="9" t="s">
        <v>328</v>
      </c>
      <c r="J473" s="12" t="s">
        <v>74</v>
      </c>
      <c r="K473" s="12" t="s">
        <v>58</v>
      </c>
      <c r="L473" s="12" t="s">
        <v>137</v>
      </c>
      <c r="M473" s="12" t="s">
        <v>74</v>
      </c>
      <c r="N473" s="12" t="s">
        <v>74</v>
      </c>
      <c r="O473" s="12" t="s">
        <v>74</v>
      </c>
      <c r="P473" s="12" t="s">
        <v>74</v>
      </c>
      <c r="Q473" s="74">
        <v>5</v>
      </c>
      <c r="R473" s="12" t="s">
        <v>137</v>
      </c>
      <c r="S473" s="12" t="s">
        <v>471</v>
      </c>
      <c r="T473" s="12" t="s">
        <v>74</v>
      </c>
      <c r="U473" s="12" t="s">
        <v>1527</v>
      </c>
      <c r="V473" s="12" t="s">
        <v>137</v>
      </c>
      <c r="W473" s="12" t="s">
        <v>220</v>
      </c>
      <c r="X473" s="12" t="s">
        <v>74</v>
      </c>
      <c r="Y473" s="12" t="s">
        <v>74</v>
      </c>
      <c r="Z473" s="12" t="s">
        <v>137</v>
      </c>
      <c r="AA473" s="12" t="s">
        <v>221</v>
      </c>
      <c r="AB473" s="12" t="s">
        <v>237</v>
      </c>
      <c r="AC473" s="12" t="s">
        <v>74</v>
      </c>
      <c r="AD473" s="12" t="s">
        <v>1664</v>
      </c>
      <c r="AE473" s="12"/>
      <c r="AF473" s="12" t="s">
        <v>252</v>
      </c>
      <c r="AG473" s="12" t="s">
        <v>1665</v>
      </c>
      <c r="AH473" s="12" t="s">
        <v>276</v>
      </c>
      <c r="AI473" s="12" t="s">
        <v>74</v>
      </c>
      <c r="AJ473" s="12" t="s">
        <v>74</v>
      </c>
      <c r="AK473" s="12" t="s">
        <v>74</v>
      </c>
      <c r="AL473" s="12"/>
      <c r="AM473" s="73" t="s">
        <v>136</v>
      </c>
      <c r="AN473" s="73"/>
      <c r="AO473" s="12"/>
      <c r="AP473" s="12"/>
      <c r="AQ473" s="12"/>
      <c r="AR473" s="12"/>
      <c r="AS473" s="12"/>
      <c r="AT473" s="12"/>
      <c r="AU473" s="12"/>
      <c r="AV473" s="1"/>
    </row>
    <row r="474" spans="1:48" ht="18" customHeight="1">
      <c r="A474" s="71">
        <v>2025511</v>
      </c>
      <c r="B474" s="12"/>
      <c r="C474" s="96">
        <v>36</v>
      </c>
      <c r="D474" s="12" t="s">
        <v>134</v>
      </c>
      <c r="E474" s="102" t="s">
        <v>224</v>
      </c>
      <c r="F474" s="9" t="s">
        <v>110</v>
      </c>
      <c r="G474" s="72" t="s">
        <v>4</v>
      </c>
      <c r="H474" s="12" t="s">
        <v>359</v>
      </c>
      <c r="I474" s="9" t="s">
        <v>236</v>
      </c>
      <c r="J474" s="72"/>
      <c r="K474" s="12" t="s">
        <v>62</v>
      </c>
      <c r="L474" s="12" t="s">
        <v>137</v>
      </c>
      <c r="M474" s="12" t="s">
        <v>74</v>
      </c>
      <c r="N474" s="12" t="s">
        <v>74</v>
      </c>
      <c r="O474" s="12" t="s">
        <v>74</v>
      </c>
      <c r="P474" s="12" t="s">
        <v>137</v>
      </c>
      <c r="Q474" s="74">
        <v>8</v>
      </c>
      <c r="R474" s="12" t="s">
        <v>137</v>
      </c>
      <c r="S474" s="12" t="s">
        <v>471</v>
      </c>
      <c r="T474" s="12" t="s">
        <v>74</v>
      </c>
      <c r="U474" s="12" t="s">
        <v>243</v>
      </c>
      <c r="V474" s="12" t="s">
        <v>137</v>
      </c>
      <c r="W474" s="12" t="s">
        <v>220</v>
      </c>
      <c r="X474" s="12" t="s">
        <v>74</v>
      </c>
      <c r="Y474" s="12" t="s">
        <v>137</v>
      </c>
      <c r="Z474" s="12" t="s">
        <v>74</v>
      </c>
      <c r="AA474" s="12" t="s">
        <v>244</v>
      </c>
      <c r="AB474" s="12" t="s">
        <v>237</v>
      </c>
      <c r="AC474" s="12" t="s">
        <v>74</v>
      </c>
      <c r="AD474" s="12" t="s">
        <v>1667</v>
      </c>
      <c r="AE474" s="12"/>
      <c r="AF474" s="12" t="s">
        <v>269</v>
      </c>
      <c r="AG474" s="12" t="s">
        <v>276</v>
      </c>
      <c r="AH474" s="12" t="s">
        <v>310</v>
      </c>
      <c r="AI474" s="12" t="s">
        <v>74</v>
      </c>
      <c r="AJ474" s="12" t="s">
        <v>74</v>
      </c>
      <c r="AK474" s="12" t="s">
        <v>74</v>
      </c>
      <c r="AL474" s="12"/>
      <c r="AM474" s="12" t="s">
        <v>136</v>
      </c>
      <c r="AN474" s="73"/>
      <c r="AO474" s="12"/>
      <c r="AP474" s="12"/>
      <c r="AQ474" s="12"/>
      <c r="AR474" s="12"/>
      <c r="AS474" s="12"/>
      <c r="AT474" s="12"/>
      <c r="AU474" s="12"/>
      <c r="AV474" s="1"/>
    </row>
    <row r="475" spans="1:48" ht="18" customHeight="1">
      <c r="A475" s="71">
        <v>2025531</v>
      </c>
      <c r="B475" s="12"/>
      <c r="C475" s="9">
        <v>37</v>
      </c>
      <c r="D475" s="12" t="s">
        <v>134</v>
      </c>
      <c r="E475" s="9" t="s">
        <v>217</v>
      </c>
      <c r="F475" s="9" t="s">
        <v>110</v>
      </c>
      <c r="G475" s="72" t="s">
        <v>4</v>
      </c>
      <c r="H475" s="12" t="s">
        <v>264</v>
      </c>
      <c r="I475" s="9" t="s">
        <v>236</v>
      </c>
      <c r="J475" s="72"/>
      <c r="K475" s="12" t="s">
        <v>62</v>
      </c>
      <c r="L475" s="12" t="s">
        <v>137</v>
      </c>
      <c r="M475" s="12" t="s">
        <v>74</v>
      </c>
      <c r="N475" s="12" t="s">
        <v>74</v>
      </c>
      <c r="O475" s="12" t="s">
        <v>137</v>
      </c>
      <c r="P475" s="12" t="s">
        <v>137</v>
      </c>
      <c r="Q475" s="74">
        <v>2</v>
      </c>
      <c r="R475" s="12" t="s">
        <v>137</v>
      </c>
      <c r="S475" s="12" t="s">
        <v>706</v>
      </c>
      <c r="T475" s="12" t="s">
        <v>74</v>
      </c>
      <c r="U475" s="12" t="s">
        <v>1669</v>
      </c>
      <c r="V475" s="12" t="s">
        <v>137</v>
      </c>
      <c r="W475" s="12" t="s">
        <v>220</v>
      </c>
      <c r="X475" s="12" t="s">
        <v>74</v>
      </c>
      <c r="Y475" s="12" t="s">
        <v>74</v>
      </c>
      <c r="Z475" s="12" t="s">
        <v>137</v>
      </c>
      <c r="AA475" s="12" t="s">
        <v>221</v>
      </c>
      <c r="AB475" s="12" t="s">
        <v>237</v>
      </c>
      <c r="AC475" s="12" t="s">
        <v>74</v>
      </c>
      <c r="AD475" s="12"/>
      <c r="AE475" s="12"/>
      <c r="AF475" s="12" t="s">
        <v>672</v>
      </c>
      <c r="AG475" s="12" t="s">
        <v>658</v>
      </c>
      <c r="AH475" s="12" t="s">
        <v>274</v>
      </c>
      <c r="AI475" s="12" t="s">
        <v>74</v>
      </c>
      <c r="AJ475" s="12" t="s">
        <v>74</v>
      </c>
      <c r="AK475" s="12" t="s">
        <v>74</v>
      </c>
      <c r="AL475" s="12"/>
      <c r="AM475" s="12" t="s">
        <v>136</v>
      </c>
      <c r="AN475" s="73"/>
      <c r="AO475" s="12"/>
      <c r="AP475" s="12"/>
      <c r="AQ475" s="44"/>
      <c r="AR475" s="12"/>
      <c r="AS475" s="12"/>
      <c r="AT475" s="12"/>
      <c r="AU475" s="12"/>
      <c r="AV475" s="135"/>
    </row>
    <row r="476" spans="1:48" ht="18" customHeight="1">
      <c r="A476" s="71">
        <v>2025540</v>
      </c>
      <c r="B476" s="12"/>
      <c r="C476" s="9">
        <v>36</v>
      </c>
      <c r="D476" s="12" t="s">
        <v>134</v>
      </c>
      <c r="E476" s="9" t="s">
        <v>224</v>
      </c>
      <c r="F476" s="9" t="s">
        <v>110</v>
      </c>
      <c r="G476" s="72" t="s">
        <v>4</v>
      </c>
      <c r="H476" s="12" t="s">
        <v>359</v>
      </c>
      <c r="I476" s="9" t="s">
        <v>236</v>
      </c>
      <c r="J476" s="72"/>
      <c r="K476" s="12" t="s">
        <v>62</v>
      </c>
      <c r="L476" s="12" t="s">
        <v>137</v>
      </c>
      <c r="M476" s="12" t="s">
        <v>74</v>
      </c>
      <c r="N476" s="12" t="s">
        <v>74</v>
      </c>
      <c r="O476" s="12" t="s">
        <v>74</v>
      </c>
      <c r="P476" s="12" t="s">
        <v>74</v>
      </c>
      <c r="Q476" s="74">
        <v>4</v>
      </c>
      <c r="R476" s="12" t="s">
        <v>137</v>
      </c>
      <c r="S476" s="12" t="s">
        <v>220</v>
      </c>
      <c r="T476" s="12" t="s">
        <v>137</v>
      </c>
      <c r="U476" s="12" t="s">
        <v>220</v>
      </c>
      <c r="V476" s="12" t="s">
        <v>137</v>
      </c>
      <c r="W476" s="12" t="s">
        <v>220</v>
      </c>
      <c r="X476" s="12" t="s">
        <v>137</v>
      </c>
      <c r="Y476" s="12" t="s">
        <v>137</v>
      </c>
      <c r="Z476" s="12" t="s">
        <v>74</v>
      </c>
      <c r="AA476" s="12" t="s">
        <v>244</v>
      </c>
      <c r="AB476" s="12" t="s">
        <v>237</v>
      </c>
      <c r="AC476" s="12" t="s">
        <v>74</v>
      </c>
      <c r="AD476" s="12" t="s">
        <v>1521</v>
      </c>
      <c r="AE476" s="12"/>
      <c r="AF476" s="12" t="s">
        <v>1030</v>
      </c>
      <c r="AG476" s="12" t="s">
        <v>1671</v>
      </c>
      <c r="AH476" s="12" t="s">
        <v>269</v>
      </c>
      <c r="AI476" s="12" t="s">
        <v>74</v>
      </c>
      <c r="AJ476" s="12" t="s">
        <v>74</v>
      </c>
      <c r="AK476" s="12" t="s">
        <v>74</v>
      </c>
      <c r="AL476" s="12"/>
      <c r="AM476" s="12" t="s">
        <v>136</v>
      </c>
      <c r="AN476" s="73"/>
      <c r="AO476" s="12"/>
      <c r="AP476" s="12"/>
      <c r="AQ476" s="44"/>
      <c r="AR476" s="12"/>
      <c r="AS476" s="12"/>
      <c r="AT476" s="12"/>
      <c r="AU476" s="12"/>
      <c r="AV476" s="1"/>
    </row>
    <row r="477" spans="1:48" ht="15.75" customHeight="1">
      <c r="A477" s="71">
        <v>2025532</v>
      </c>
      <c r="B477" s="12"/>
      <c r="C477" s="12">
        <v>36</v>
      </c>
      <c r="D477" s="12" t="s">
        <v>134</v>
      </c>
      <c r="E477" s="12" t="s">
        <v>224</v>
      </c>
      <c r="F477" s="9" t="s">
        <v>110</v>
      </c>
      <c r="G477" s="72" t="s">
        <v>4</v>
      </c>
      <c r="H477" s="12" t="s">
        <v>264</v>
      </c>
      <c r="I477" s="12" t="s">
        <v>236</v>
      </c>
      <c r="J477" s="72"/>
      <c r="K477" s="12" t="s">
        <v>62</v>
      </c>
      <c r="L477" s="12" t="s">
        <v>137</v>
      </c>
      <c r="M477" s="12" t="s">
        <v>74</v>
      </c>
      <c r="N477" s="12" t="s">
        <v>137</v>
      </c>
      <c r="O477" s="12" t="s">
        <v>74</v>
      </c>
      <c r="P477" s="12" t="s">
        <v>137</v>
      </c>
      <c r="Q477" s="74">
        <v>2</v>
      </c>
      <c r="R477" s="12" t="s">
        <v>74</v>
      </c>
      <c r="S477" s="12" t="s">
        <v>1463</v>
      </c>
      <c r="T477" s="12" t="s">
        <v>137</v>
      </c>
      <c r="U477" s="12" t="s">
        <v>220</v>
      </c>
      <c r="V477" s="12" t="s">
        <v>137</v>
      </c>
      <c r="W477" s="12" t="s">
        <v>220</v>
      </c>
      <c r="X477" s="12" t="s">
        <v>74</v>
      </c>
      <c r="Y477" s="12" t="s">
        <v>137</v>
      </c>
      <c r="Z477" s="12" t="s">
        <v>137</v>
      </c>
      <c r="AA477" s="12" t="s">
        <v>221</v>
      </c>
      <c r="AB477" s="12" t="s">
        <v>237</v>
      </c>
      <c r="AC477" s="12" t="s">
        <v>74</v>
      </c>
      <c r="AD477" s="12" t="s">
        <v>1673</v>
      </c>
      <c r="AE477" s="12"/>
      <c r="AF477" s="12" t="s">
        <v>672</v>
      </c>
      <c r="AG477" s="12" t="s">
        <v>1618</v>
      </c>
      <c r="AH477" s="12" t="s">
        <v>677</v>
      </c>
      <c r="AI477" s="12" t="s">
        <v>74</v>
      </c>
      <c r="AJ477" s="12" t="s">
        <v>74</v>
      </c>
      <c r="AK477" s="12" t="s">
        <v>74</v>
      </c>
      <c r="AL477" s="12"/>
      <c r="AM477" s="12" t="s">
        <v>136</v>
      </c>
      <c r="AN477" s="73"/>
      <c r="AO477" s="12"/>
      <c r="AP477" s="12"/>
      <c r="AQ477" s="44"/>
      <c r="AR477" s="12"/>
      <c r="AS477" s="12"/>
      <c r="AT477" s="12"/>
      <c r="AU477" s="12"/>
      <c r="AV477" s="1"/>
    </row>
    <row r="478" spans="1:48" ht="15.75" customHeight="1">
      <c r="A478" s="71">
        <v>2025499</v>
      </c>
      <c r="B478" s="12"/>
      <c r="C478" s="12">
        <v>35</v>
      </c>
      <c r="D478" s="12" t="s">
        <v>134</v>
      </c>
      <c r="E478" s="12" t="s">
        <v>224</v>
      </c>
      <c r="F478" s="9" t="s">
        <v>96</v>
      </c>
      <c r="G478" s="72" t="s">
        <v>4</v>
      </c>
      <c r="H478" s="12" t="s">
        <v>321</v>
      </c>
      <c r="I478" s="12" t="s">
        <v>236</v>
      </c>
      <c r="J478" s="12" t="s">
        <v>74</v>
      </c>
      <c r="K478" s="12" t="s">
        <v>62</v>
      </c>
      <c r="L478" s="12" t="s">
        <v>137</v>
      </c>
      <c r="M478" s="12" t="s">
        <v>74</v>
      </c>
      <c r="N478" s="12" t="s">
        <v>137</v>
      </c>
      <c r="O478" s="12" t="s">
        <v>74</v>
      </c>
      <c r="P478" s="12" t="s">
        <v>137</v>
      </c>
      <c r="Q478" s="74">
        <v>4</v>
      </c>
      <c r="R478" s="12" t="s">
        <v>137</v>
      </c>
      <c r="S478" s="12"/>
      <c r="T478" s="12" t="s">
        <v>137</v>
      </c>
      <c r="U478" s="12" t="s">
        <v>220</v>
      </c>
      <c r="V478" s="12" t="s">
        <v>137</v>
      </c>
      <c r="W478" s="12" t="s">
        <v>220</v>
      </c>
      <c r="X478" s="12" t="s">
        <v>74</v>
      </c>
      <c r="Y478" s="12" t="s">
        <v>137</v>
      </c>
      <c r="Z478" s="12" t="s">
        <v>74</v>
      </c>
      <c r="AA478" s="12" t="s">
        <v>244</v>
      </c>
      <c r="AB478" s="12" t="s">
        <v>237</v>
      </c>
      <c r="AC478" s="12" t="s">
        <v>74</v>
      </c>
      <c r="AD478" s="12" t="s">
        <v>1675</v>
      </c>
      <c r="AE478" s="12"/>
      <c r="AF478" s="12" t="s">
        <v>558</v>
      </c>
      <c r="AG478" s="12" t="s">
        <v>269</v>
      </c>
      <c r="AH478" s="12" t="s">
        <v>1676</v>
      </c>
      <c r="AI478" s="12" t="s">
        <v>74</v>
      </c>
      <c r="AJ478" s="12" t="s">
        <v>74</v>
      </c>
      <c r="AK478" s="12" t="s">
        <v>74</v>
      </c>
      <c r="AL478" s="12"/>
      <c r="AM478" s="73" t="s">
        <v>136</v>
      </c>
      <c r="AN478" s="73"/>
      <c r="AO478" s="12"/>
      <c r="AP478" s="12"/>
      <c r="AQ478" s="12"/>
      <c r="AR478" s="12"/>
      <c r="AS478" s="12"/>
      <c r="AT478" s="12"/>
      <c r="AU478" s="12"/>
      <c r="AV478" s="1"/>
    </row>
    <row r="479" spans="1:48" ht="15.75" customHeight="1">
      <c r="A479" s="71">
        <v>2025799</v>
      </c>
      <c r="B479" s="12"/>
      <c r="C479" s="12">
        <v>37</v>
      </c>
      <c r="D479" s="12" t="s">
        <v>134</v>
      </c>
      <c r="E479" s="12" t="s">
        <v>217</v>
      </c>
      <c r="F479" s="9" t="s">
        <v>76</v>
      </c>
      <c r="G479" s="73" t="s">
        <v>4</v>
      </c>
      <c r="H479" s="12" t="s">
        <v>349</v>
      </c>
      <c r="I479" s="12" t="s">
        <v>324</v>
      </c>
      <c r="J479" s="72"/>
      <c r="K479" s="12" t="s">
        <v>56</v>
      </c>
      <c r="L479" s="12" t="s">
        <v>137</v>
      </c>
      <c r="M479" s="12" t="s">
        <v>74</v>
      </c>
      <c r="N479" s="12" t="s">
        <v>74</v>
      </c>
      <c r="O479" s="12" t="s">
        <v>74</v>
      </c>
      <c r="P479" s="12" t="s">
        <v>137</v>
      </c>
      <c r="Q479" s="74">
        <v>2</v>
      </c>
      <c r="R479" s="12" t="s">
        <v>137</v>
      </c>
      <c r="S479" s="12"/>
      <c r="T479" s="12" t="s">
        <v>137</v>
      </c>
      <c r="U479" s="12" t="s">
        <v>220</v>
      </c>
      <c r="V479" s="12" t="s">
        <v>137</v>
      </c>
      <c r="W479" s="12" t="s">
        <v>220</v>
      </c>
      <c r="X479" s="12" t="s">
        <v>74</v>
      </c>
      <c r="Y479" s="12" t="s">
        <v>137</v>
      </c>
      <c r="Z479" s="12" t="s">
        <v>137</v>
      </c>
      <c r="AA479" s="12" t="s">
        <v>221</v>
      </c>
      <c r="AB479" s="12" t="s">
        <v>237</v>
      </c>
      <c r="AC479" s="12" t="s">
        <v>74</v>
      </c>
      <c r="AD479" s="12" t="s">
        <v>958</v>
      </c>
      <c r="AE479" s="12"/>
      <c r="AF479" s="12" t="s">
        <v>558</v>
      </c>
      <c r="AG479" s="12" t="s">
        <v>1502</v>
      </c>
      <c r="AH479" s="12" t="s">
        <v>268</v>
      </c>
      <c r="AI479" s="12" t="s">
        <v>74</v>
      </c>
      <c r="AJ479" s="12" t="s">
        <v>74</v>
      </c>
      <c r="AK479" s="12" t="s">
        <v>74</v>
      </c>
      <c r="AL479" s="12"/>
      <c r="AM479" s="12"/>
      <c r="AN479" s="73"/>
      <c r="AO479" s="12"/>
      <c r="AP479" s="12"/>
      <c r="AQ479" s="44"/>
      <c r="AR479" s="12"/>
      <c r="AS479" s="12"/>
      <c r="AT479" s="12"/>
      <c r="AU479" s="12"/>
      <c r="AV479" s="1"/>
    </row>
    <row r="480" spans="1:48" ht="15.75" customHeight="1">
      <c r="A480" s="71">
        <v>2025410</v>
      </c>
      <c r="B480" s="12"/>
      <c r="C480" s="83">
        <v>36</v>
      </c>
      <c r="D480" s="12" t="s">
        <v>134</v>
      </c>
      <c r="E480" s="76" t="s">
        <v>224</v>
      </c>
      <c r="F480" s="9" t="s">
        <v>115</v>
      </c>
      <c r="G480" s="72" t="s">
        <v>4</v>
      </c>
      <c r="H480" s="12" t="s">
        <v>225</v>
      </c>
      <c r="I480" s="12" t="s">
        <v>236</v>
      </c>
      <c r="J480" s="72"/>
      <c r="K480" s="12" t="s">
        <v>60</v>
      </c>
      <c r="L480" s="12"/>
      <c r="M480" s="12"/>
      <c r="N480" s="12"/>
      <c r="O480" s="12"/>
      <c r="P480" s="12"/>
      <c r="Q480" s="74"/>
      <c r="R480" s="72"/>
      <c r="S480" s="12"/>
      <c r="T480" s="12"/>
      <c r="U480" s="12"/>
      <c r="V480" s="7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72" t="s">
        <v>137</v>
      </c>
      <c r="AJ480" s="12" t="s">
        <v>74</v>
      </c>
      <c r="AK480" s="12" t="s">
        <v>74</v>
      </c>
      <c r="AL480" s="12"/>
      <c r="AM480" s="12" t="s">
        <v>136</v>
      </c>
      <c r="AN480" s="73"/>
      <c r="AO480" s="12"/>
      <c r="AP480" s="12"/>
      <c r="AQ480" s="12"/>
      <c r="AR480" s="12"/>
      <c r="AS480" s="12"/>
      <c r="AT480" s="12"/>
      <c r="AU480" s="12"/>
      <c r="AV480" s="1"/>
    </row>
    <row r="481" spans="1:48" ht="15.75" customHeight="1">
      <c r="A481" s="71">
        <v>2025691</v>
      </c>
      <c r="B481" s="12"/>
      <c r="C481" s="12">
        <v>39</v>
      </c>
      <c r="D481" s="12" t="s">
        <v>134</v>
      </c>
      <c r="E481" s="12" t="s">
        <v>224</v>
      </c>
      <c r="F481" s="9" t="s">
        <v>98</v>
      </c>
      <c r="G481" s="73" t="s">
        <v>4</v>
      </c>
      <c r="H481" s="12" t="s">
        <v>738</v>
      </c>
      <c r="I481" s="12" t="s">
        <v>236</v>
      </c>
      <c r="J481" s="72"/>
      <c r="K481" s="12" t="s">
        <v>52</v>
      </c>
      <c r="L481" s="12" t="s">
        <v>137</v>
      </c>
      <c r="M481" s="12" t="s">
        <v>74</v>
      </c>
      <c r="N481" s="12" t="s">
        <v>74</v>
      </c>
      <c r="O481" s="12" t="s">
        <v>74</v>
      </c>
      <c r="P481" s="12" t="s">
        <v>137</v>
      </c>
      <c r="Q481" s="74">
        <v>15</v>
      </c>
      <c r="R481" s="12" t="s">
        <v>137</v>
      </c>
      <c r="S481" s="12"/>
      <c r="T481" s="12"/>
      <c r="U481" s="12"/>
      <c r="V481" s="12" t="s">
        <v>137</v>
      </c>
      <c r="W481" s="12" t="s">
        <v>220</v>
      </c>
      <c r="X481" s="12" t="s">
        <v>74</v>
      </c>
      <c r="Y481" s="12" t="s">
        <v>137</v>
      </c>
      <c r="Z481" s="12" t="s">
        <v>137</v>
      </c>
      <c r="AA481" s="12" t="s">
        <v>221</v>
      </c>
      <c r="AB481" s="12" t="s">
        <v>237</v>
      </c>
      <c r="AC481" s="12" t="s">
        <v>74</v>
      </c>
      <c r="AD481" s="12" t="s">
        <v>317</v>
      </c>
      <c r="AE481" s="12"/>
      <c r="AF481" s="12" t="s">
        <v>638</v>
      </c>
      <c r="AG481" s="12" t="s">
        <v>674</v>
      </c>
      <c r="AH481" s="12" t="s">
        <v>276</v>
      </c>
      <c r="AI481" s="12" t="s">
        <v>74</v>
      </c>
      <c r="AJ481" s="12" t="s">
        <v>74</v>
      </c>
      <c r="AK481" s="12" t="s">
        <v>74</v>
      </c>
      <c r="AL481" s="12"/>
      <c r="AM481" s="12" t="s">
        <v>136</v>
      </c>
      <c r="AN481" s="73"/>
      <c r="AO481" s="12"/>
      <c r="AP481" s="12"/>
      <c r="AQ481" s="44"/>
      <c r="AR481" s="12"/>
      <c r="AS481" s="12"/>
      <c r="AT481" s="12"/>
      <c r="AU481" s="12"/>
      <c r="AV481" s="1"/>
    </row>
    <row r="482" spans="1:48" ht="15.75" customHeight="1">
      <c r="A482" s="71"/>
      <c r="B482" s="12"/>
      <c r="C482" s="12">
        <v>38</v>
      </c>
      <c r="D482" s="12" t="s">
        <v>134</v>
      </c>
      <c r="E482" s="12" t="s">
        <v>224</v>
      </c>
      <c r="F482" s="9" t="s">
        <v>95</v>
      </c>
      <c r="G482" s="73" t="s">
        <v>4</v>
      </c>
      <c r="H482" s="12" t="s">
        <v>225</v>
      </c>
      <c r="I482" s="12" t="s">
        <v>236</v>
      </c>
      <c r="J482" s="12"/>
      <c r="K482" s="12" t="s">
        <v>56</v>
      </c>
      <c r="L482" s="12" t="s">
        <v>137</v>
      </c>
      <c r="M482" s="12" t="s">
        <v>74</v>
      </c>
      <c r="N482" s="12" t="s">
        <v>137</v>
      </c>
      <c r="O482" s="12" t="s">
        <v>137</v>
      </c>
      <c r="P482" s="12" t="s">
        <v>137</v>
      </c>
      <c r="Q482" s="74">
        <v>9</v>
      </c>
      <c r="R482" s="12" t="s">
        <v>137</v>
      </c>
      <c r="S482" s="12" t="s">
        <v>220</v>
      </c>
      <c r="T482" s="12" t="s">
        <v>137</v>
      </c>
      <c r="U482" s="12" t="s">
        <v>220</v>
      </c>
      <c r="V482" s="12" t="s">
        <v>137</v>
      </c>
      <c r="W482" s="12" t="s">
        <v>220</v>
      </c>
      <c r="X482" s="12" t="s">
        <v>137</v>
      </c>
      <c r="Y482" s="12" t="s">
        <v>137</v>
      </c>
      <c r="Z482" s="12" t="s">
        <v>137</v>
      </c>
      <c r="AA482" s="12" t="s">
        <v>221</v>
      </c>
      <c r="AB482" s="12" t="s">
        <v>237</v>
      </c>
      <c r="AC482" s="12" t="s">
        <v>74</v>
      </c>
      <c r="AD482" s="12" t="s">
        <v>1472</v>
      </c>
      <c r="AE482" s="12"/>
      <c r="AF482" s="12" t="s">
        <v>1389</v>
      </c>
      <c r="AG482" s="12" t="s">
        <v>1681</v>
      </c>
      <c r="AH482" s="12" t="s">
        <v>1682</v>
      </c>
      <c r="AI482" s="12" t="s">
        <v>74</v>
      </c>
      <c r="AJ482" s="12" t="s">
        <v>74</v>
      </c>
      <c r="AK482" s="12" t="s">
        <v>74</v>
      </c>
      <c r="AL482" s="12"/>
      <c r="AM482" s="12"/>
      <c r="AN482" s="73"/>
      <c r="AO482" s="12"/>
      <c r="AP482" s="12"/>
      <c r="AQ482" s="44"/>
      <c r="AR482" s="12"/>
      <c r="AS482" s="12"/>
      <c r="AT482" s="12"/>
      <c r="AU482" s="12"/>
      <c r="AV482" s="1"/>
    </row>
    <row r="483" spans="1:48" ht="15.75" customHeight="1">
      <c r="A483" s="71">
        <v>2025692</v>
      </c>
      <c r="B483" s="12"/>
      <c r="C483" s="12">
        <v>37</v>
      </c>
      <c r="D483" s="12" t="s">
        <v>134</v>
      </c>
      <c r="E483" s="12" t="s">
        <v>224</v>
      </c>
      <c r="F483" s="9" t="s">
        <v>98</v>
      </c>
      <c r="G483" s="73" t="s">
        <v>4</v>
      </c>
      <c r="H483" s="12" t="s">
        <v>372</v>
      </c>
      <c r="I483" s="12" t="s">
        <v>236</v>
      </c>
      <c r="J483" s="72"/>
      <c r="K483" s="12" t="s">
        <v>52</v>
      </c>
      <c r="L483" s="12" t="s">
        <v>137</v>
      </c>
      <c r="M483" s="12" t="s">
        <v>74</v>
      </c>
      <c r="N483" s="12"/>
      <c r="O483" s="12" t="s">
        <v>74</v>
      </c>
      <c r="P483" s="12"/>
      <c r="Q483" s="74">
        <v>5</v>
      </c>
      <c r="R483" s="12" t="s">
        <v>137</v>
      </c>
      <c r="S483" s="12"/>
      <c r="T483" s="12"/>
      <c r="U483" s="12"/>
      <c r="V483" s="12" t="s">
        <v>137</v>
      </c>
      <c r="W483" s="12" t="s">
        <v>220</v>
      </c>
      <c r="X483" s="12" t="s">
        <v>74</v>
      </c>
      <c r="Y483" s="12" t="s">
        <v>137</v>
      </c>
      <c r="Z483" s="12" t="s">
        <v>74</v>
      </c>
      <c r="AA483" s="12" t="s">
        <v>244</v>
      </c>
      <c r="AB483" s="12" t="s">
        <v>237</v>
      </c>
      <c r="AC483" s="12" t="s">
        <v>74</v>
      </c>
      <c r="AD483" s="12"/>
      <c r="AE483" s="12"/>
      <c r="AF483" s="12" t="s">
        <v>558</v>
      </c>
      <c r="AG483" s="12" t="s">
        <v>1684</v>
      </c>
      <c r="AH483" s="12" t="s">
        <v>1685</v>
      </c>
      <c r="AI483" s="12" t="s">
        <v>74</v>
      </c>
      <c r="AJ483" s="12" t="s">
        <v>74</v>
      </c>
      <c r="AK483" s="12" t="s">
        <v>74</v>
      </c>
      <c r="AL483" s="12"/>
      <c r="AM483" s="12"/>
      <c r="AN483" s="73"/>
      <c r="AO483" s="12"/>
      <c r="AP483" s="12"/>
      <c r="AQ483" s="44"/>
      <c r="AR483" s="12"/>
      <c r="AS483" s="12"/>
      <c r="AT483" s="12"/>
      <c r="AU483" s="12"/>
      <c r="AV483" s="1"/>
    </row>
    <row r="484" spans="1:48" ht="15.75" customHeight="1">
      <c r="A484" s="71">
        <v>2025835</v>
      </c>
      <c r="B484" s="12"/>
      <c r="C484" s="12">
        <v>41</v>
      </c>
      <c r="D484" s="12" t="s">
        <v>134</v>
      </c>
      <c r="E484" s="12" t="s">
        <v>224</v>
      </c>
      <c r="F484" s="9" t="s">
        <v>120</v>
      </c>
      <c r="G484" s="73" t="s">
        <v>4</v>
      </c>
      <c r="H484" s="12" t="s">
        <v>1443</v>
      </c>
      <c r="I484" s="12" t="s">
        <v>1360</v>
      </c>
      <c r="J484" s="72"/>
      <c r="K484" s="12" t="s">
        <v>54</v>
      </c>
      <c r="L484" s="12" t="s">
        <v>137</v>
      </c>
      <c r="M484" s="12" t="s">
        <v>74</v>
      </c>
      <c r="N484" s="12" t="s">
        <v>74</v>
      </c>
      <c r="O484" s="12" t="s">
        <v>74</v>
      </c>
      <c r="P484" s="12" t="s">
        <v>137</v>
      </c>
      <c r="Q484" s="74">
        <v>6</v>
      </c>
      <c r="R484" s="12" t="s">
        <v>137</v>
      </c>
      <c r="S484" s="12" t="s">
        <v>471</v>
      </c>
      <c r="T484" s="12" t="s">
        <v>74</v>
      </c>
      <c r="U484" s="12" t="s">
        <v>243</v>
      </c>
      <c r="V484" s="12" t="s">
        <v>74</v>
      </c>
      <c r="W484" s="12" t="s">
        <v>1687</v>
      </c>
      <c r="X484" s="12" t="s">
        <v>137</v>
      </c>
      <c r="Y484" s="12" t="s">
        <v>137</v>
      </c>
      <c r="Z484" s="12" t="s">
        <v>137</v>
      </c>
      <c r="AA484" s="12" t="s">
        <v>221</v>
      </c>
      <c r="AB484" s="12" t="s">
        <v>237</v>
      </c>
      <c r="AC484" s="12" t="s">
        <v>74</v>
      </c>
      <c r="AD484" s="12" t="s">
        <v>1688</v>
      </c>
      <c r="AE484" s="12"/>
      <c r="AF484" s="12" t="s">
        <v>319</v>
      </c>
      <c r="AG484" s="12" t="s">
        <v>1689</v>
      </c>
      <c r="AH484" s="12" t="s">
        <v>281</v>
      </c>
      <c r="AI484" s="12" t="s">
        <v>74</v>
      </c>
      <c r="AJ484" s="12" t="s">
        <v>74</v>
      </c>
      <c r="AK484" s="12" t="s">
        <v>74</v>
      </c>
      <c r="AL484" s="12"/>
      <c r="AM484" s="12"/>
      <c r="AN484" s="73"/>
      <c r="AO484" s="12"/>
      <c r="AP484" s="12"/>
      <c r="AQ484" s="44"/>
      <c r="AR484" s="12"/>
      <c r="AS484" s="12"/>
      <c r="AT484" s="12"/>
      <c r="AU484" s="12"/>
      <c r="AV484" s="1"/>
    </row>
    <row r="485" spans="1:48" ht="15.75" customHeight="1">
      <c r="A485" s="71">
        <v>2025073</v>
      </c>
      <c r="B485" s="12">
        <v>35</v>
      </c>
      <c r="C485" s="12"/>
      <c r="D485" s="12" t="s">
        <v>135</v>
      </c>
      <c r="E485" s="12" t="s">
        <v>224</v>
      </c>
      <c r="F485" s="9" t="s">
        <v>87</v>
      </c>
      <c r="G485" s="12" t="s">
        <v>4</v>
      </c>
      <c r="H485" s="12" t="s">
        <v>327</v>
      </c>
      <c r="I485" s="12" t="s">
        <v>226</v>
      </c>
      <c r="J485" s="12" t="s">
        <v>137</v>
      </c>
      <c r="K485" s="12" t="s">
        <v>52</v>
      </c>
      <c r="L485" s="12" t="s">
        <v>137</v>
      </c>
      <c r="M485" s="12" t="s">
        <v>74</v>
      </c>
      <c r="N485" s="12" t="s">
        <v>137</v>
      </c>
      <c r="O485" s="12" t="s">
        <v>74</v>
      </c>
      <c r="P485" s="12" t="s">
        <v>137</v>
      </c>
      <c r="Q485" s="74">
        <v>8</v>
      </c>
      <c r="R485" s="12" t="s">
        <v>137</v>
      </c>
      <c r="S485" s="12" t="s">
        <v>220</v>
      </c>
      <c r="T485" s="12" t="s">
        <v>137</v>
      </c>
      <c r="U485" s="12" t="s">
        <v>220</v>
      </c>
      <c r="V485" s="12" t="s">
        <v>74</v>
      </c>
      <c r="W485" s="12" t="s">
        <v>1691</v>
      </c>
      <c r="X485" s="12" t="s">
        <v>74</v>
      </c>
      <c r="Y485" s="12" t="s">
        <v>137</v>
      </c>
      <c r="Z485" s="12" t="s">
        <v>74</v>
      </c>
      <c r="AA485" s="12" t="s">
        <v>244</v>
      </c>
      <c r="AB485" s="12" t="s">
        <v>237</v>
      </c>
      <c r="AC485" s="12" t="s">
        <v>137</v>
      </c>
      <c r="AD485" s="12"/>
      <c r="AE485" s="12"/>
      <c r="AF485" s="12"/>
      <c r="AG485" s="12"/>
      <c r="AH485" s="12"/>
      <c r="AI485" s="12" t="s">
        <v>74</v>
      </c>
      <c r="AJ485" s="12" t="s">
        <v>74</v>
      </c>
      <c r="AK485" s="12" t="s">
        <v>137</v>
      </c>
      <c r="AL485" s="12" t="s">
        <v>137</v>
      </c>
      <c r="AM485" s="12" t="s">
        <v>137</v>
      </c>
      <c r="AN485" s="76" t="s">
        <v>390</v>
      </c>
      <c r="AO485" s="12"/>
      <c r="AP485" s="12"/>
      <c r="AQ485" s="12"/>
      <c r="AR485" s="12"/>
      <c r="AS485" s="12"/>
      <c r="AT485" s="76"/>
      <c r="AU485" s="76"/>
      <c r="AV485" s="1"/>
    </row>
    <row r="486" spans="1:48" ht="15.75" customHeight="1">
      <c r="A486" s="71">
        <v>2025567</v>
      </c>
      <c r="B486" s="12"/>
      <c r="C486" s="12">
        <v>41</v>
      </c>
      <c r="D486" s="12" t="s">
        <v>134</v>
      </c>
      <c r="E486" s="12" t="s">
        <v>224</v>
      </c>
      <c r="F486" s="12" t="s">
        <v>100</v>
      </c>
      <c r="G486" s="72" t="s">
        <v>4</v>
      </c>
      <c r="H486" s="12"/>
      <c r="I486" s="12" t="s">
        <v>236</v>
      </c>
      <c r="J486" s="72"/>
      <c r="K486" s="12" t="s">
        <v>52</v>
      </c>
      <c r="L486" s="12" t="s">
        <v>137</v>
      </c>
      <c r="M486" s="12" t="s">
        <v>74</v>
      </c>
      <c r="N486" s="12" t="s">
        <v>74</v>
      </c>
      <c r="O486" s="12" t="s">
        <v>74</v>
      </c>
      <c r="P486" s="12" t="s">
        <v>137</v>
      </c>
      <c r="Q486" s="74">
        <v>9</v>
      </c>
      <c r="R486" s="12" t="s">
        <v>137</v>
      </c>
      <c r="S486" s="12"/>
      <c r="T486" s="12" t="s">
        <v>137</v>
      </c>
      <c r="U486" s="12" t="s">
        <v>220</v>
      </c>
      <c r="V486" s="12" t="s">
        <v>74</v>
      </c>
      <c r="W486" s="12" t="s">
        <v>1693</v>
      </c>
      <c r="X486" s="12" t="s">
        <v>74</v>
      </c>
      <c r="Y486" s="12" t="s">
        <v>74</v>
      </c>
      <c r="Z486" s="12" t="s">
        <v>137</v>
      </c>
      <c r="AA486" s="12" t="s">
        <v>221</v>
      </c>
      <c r="AB486" s="12" t="s">
        <v>237</v>
      </c>
      <c r="AC486" s="12" t="s">
        <v>74</v>
      </c>
      <c r="AD486" s="12" t="s">
        <v>317</v>
      </c>
      <c r="AE486" s="12"/>
      <c r="AF486" s="12" t="s">
        <v>1694</v>
      </c>
      <c r="AG486" s="12" t="s">
        <v>1695</v>
      </c>
      <c r="AH486" s="12" t="s">
        <v>1696</v>
      </c>
      <c r="AI486" s="12" t="s">
        <v>74</v>
      </c>
      <c r="AJ486" s="12" t="s">
        <v>74</v>
      </c>
      <c r="AK486" s="12" t="s">
        <v>74</v>
      </c>
      <c r="AL486" s="12"/>
      <c r="AM486" s="12" t="s">
        <v>136</v>
      </c>
      <c r="AN486" s="73"/>
      <c r="AO486" s="12"/>
      <c r="AP486" s="12"/>
      <c r="AQ486" s="44"/>
      <c r="AR486" s="12"/>
      <c r="AS486" s="12"/>
      <c r="AT486" s="12"/>
      <c r="AU486" s="12"/>
      <c r="AV486" s="1"/>
    </row>
    <row r="487" spans="1:48" ht="15.75" customHeight="1">
      <c r="A487" s="71">
        <v>2025417</v>
      </c>
      <c r="B487" s="12"/>
      <c r="C487" s="83">
        <v>37</v>
      </c>
      <c r="D487" s="12" t="s">
        <v>134</v>
      </c>
      <c r="E487" s="76" t="s">
        <v>224</v>
      </c>
      <c r="F487" s="12" t="s">
        <v>115</v>
      </c>
      <c r="G487" s="72" t="s">
        <v>4</v>
      </c>
      <c r="H487" s="12" t="s">
        <v>235</v>
      </c>
      <c r="I487" s="12" t="s">
        <v>236</v>
      </c>
      <c r="J487" s="72"/>
      <c r="K487" s="12" t="s">
        <v>60</v>
      </c>
      <c r="L487" s="12"/>
      <c r="M487" s="12"/>
      <c r="N487" s="12"/>
      <c r="O487" s="12"/>
      <c r="P487" s="12"/>
      <c r="Q487" s="74"/>
      <c r="R487" s="72"/>
      <c r="S487" s="12"/>
      <c r="T487" s="12"/>
      <c r="U487" s="12"/>
      <c r="V487" s="7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72" t="s">
        <v>137</v>
      </c>
      <c r="AJ487" s="12" t="s">
        <v>74</v>
      </c>
      <c r="AK487" s="12" t="s">
        <v>74</v>
      </c>
      <c r="AL487" s="12"/>
      <c r="AM487" s="12" t="s">
        <v>136</v>
      </c>
      <c r="AN487" s="73"/>
      <c r="AO487" s="12"/>
      <c r="AP487" s="12"/>
      <c r="AQ487" s="12"/>
      <c r="AR487" s="12"/>
      <c r="AS487" s="12"/>
      <c r="AT487" s="12"/>
      <c r="AU487" s="12"/>
      <c r="AV487" s="1"/>
    </row>
    <row r="488" spans="1:48" ht="15.75" customHeight="1">
      <c r="A488" s="71">
        <v>2025629</v>
      </c>
      <c r="B488" s="12"/>
      <c r="C488" s="12">
        <v>38</v>
      </c>
      <c r="D488" s="12" t="s">
        <v>134</v>
      </c>
      <c r="E488" s="12" t="s">
        <v>224</v>
      </c>
      <c r="F488" s="12" t="s">
        <v>90</v>
      </c>
      <c r="G488" s="72" t="s">
        <v>4</v>
      </c>
      <c r="H488" s="12" t="s">
        <v>218</v>
      </c>
      <c r="I488" s="12" t="s">
        <v>333</v>
      </c>
      <c r="J488" s="12" t="s">
        <v>137</v>
      </c>
      <c r="K488" s="12" t="s">
        <v>54</v>
      </c>
      <c r="L488" s="12" t="s">
        <v>137</v>
      </c>
      <c r="M488" s="12" t="s">
        <v>74</v>
      </c>
      <c r="N488" s="12" t="s">
        <v>137</v>
      </c>
      <c r="O488" s="12" t="s">
        <v>137</v>
      </c>
      <c r="P488" s="12" t="s">
        <v>137</v>
      </c>
      <c r="Q488" s="74">
        <v>5</v>
      </c>
      <c r="R488" s="12" t="s">
        <v>137</v>
      </c>
      <c r="S488" s="12" t="s">
        <v>220</v>
      </c>
      <c r="T488" s="12" t="s">
        <v>137</v>
      </c>
      <c r="U488" s="12" t="s">
        <v>220</v>
      </c>
      <c r="V488" s="12" t="s">
        <v>137</v>
      </c>
      <c r="W488" s="12" t="s">
        <v>220</v>
      </c>
      <c r="X488" s="12" t="s">
        <v>137</v>
      </c>
      <c r="Y488" s="12" t="s">
        <v>137</v>
      </c>
      <c r="Z488" s="12" t="s">
        <v>137</v>
      </c>
      <c r="AA488" s="12" t="s">
        <v>221</v>
      </c>
      <c r="AB488" s="12" t="s">
        <v>237</v>
      </c>
      <c r="AC488" s="12" t="s">
        <v>74</v>
      </c>
      <c r="AD488" s="12" t="s">
        <v>1699</v>
      </c>
      <c r="AE488" s="12"/>
      <c r="AF488" s="12" t="s">
        <v>658</v>
      </c>
      <c r="AG488" s="12" t="s">
        <v>1517</v>
      </c>
      <c r="AH488" s="12" t="s">
        <v>274</v>
      </c>
      <c r="AI488" s="12" t="s">
        <v>74</v>
      </c>
      <c r="AJ488" s="12" t="s">
        <v>74</v>
      </c>
      <c r="AK488" s="12" t="s">
        <v>74</v>
      </c>
      <c r="AL488" s="12"/>
      <c r="AM488" s="12"/>
      <c r="AN488" s="73"/>
      <c r="AO488" s="12"/>
      <c r="AP488" s="12"/>
      <c r="AQ488" s="44"/>
      <c r="AR488" s="12"/>
      <c r="AS488" s="12"/>
      <c r="AT488" s="12"/>
      <c r="AU488" s="12"/>
      <c r="AV488" s="1"/>
    </row>
    <row r="489" spans="1:48" ht="15.75" customHeight="1">
      <c r="A489" s="71">
        <v>2025576</v>
      </c>
      <c r="B489" s="12"/>
      <c r="C489" s="12">
        <v>36</v>
      </c>
      <c r="D489" s="12" t="s">
        <v>134</v>
      </c>
      <c r="E489" s="12" t="s">
        <v>224</v>
      </c>
      <c r="F489" s="12" t="s">
        <v>98</v>
      </c>
      <c r="G489" s="72" t="s">
        <v>4</v>
      </c>
      <c r="H489" s="12" t="s">
        <v>264</v>
      </c>
      <c r="I489" s="12" t="s">
        <v>236</v>
      </c>
      <c r="J489" s="72"/>
      <c r="K489" s="12" t="s">
        <v>52</v>
      </c>
      <c r="L489" s="12" t="s">
        <v>137</v>
      </c>
      <c r="M489" s="12" t="s">
        <v>74</v>
      </c>
      <c r="N489" s="12" t="s">
        <v>74</v>
      </c>
      <c r="O489" s="12" t="s">
        <v>74</v>
      </c>
      <c r="P489" s="12" t="s">
        <v>74</v>
      </c>
      <c r="Q489" s="74">
        <v>6</v>
      </c>
      <c r="R489" s="12" t="s">
        <v>137</v>
      </c>
      <c r="S489" s="12"/>
      <c r="T489" s="12" t="s">
        <v>137</v>
      </c>
      <c r="U489" s="12" t="s">
        <v>220</v>
      </c>
      <c r="V489" s="12" t="s">
        <v>137</v>
      </c>
      <c r="W489" s="12" t="s">
        <v>220</v>
      </c>
      <c r="X489" s="12" t="s">
        <v>137</v>
      </c>
      <c r="Y489" s="12" t="s">
        <v>137</v>
      </c>
      <c r="Z489" s="12" t="s">
        <v>137</v>
      </c>
      <c r="AA489" s="12" t="s">
        <v>221</v>
      </c>
      <c r="AB489" s="12" t="s">
        <v>237</v>
      </c>
      <c r="AC489" s="12" t="s">
        <v>74</v>
      </c>
      <c r="AD489" s="12" t="s">
        <v>1701</v>
      </c>
      <c r="AE489" s="12"/>
      <c r="AF489" s="12" t="s">
        <v>658</v>
      </c>
      <c r="AG489" s="12" t="s">
        <v>687</v>
      </c>
      <c r="AH489" s="12" t="s">
        <v>311</v>
      </c>
      <c r="AI489" s="12" t="s">
        <v>74</v>
      </c>
      <c r="AJ489" s="12" t="s">
        <v>74</v>
      </c>
      <c r="AK489" s="12" t="s">
        <v>74</v>
      </c>
      <c r="AL489" s="12"/>
      <c r="AM489" s="12" t="s">
        <v>136</v>
      </c>
      <c r="AN489" s="73"/>
      <c r="AO489" s="12"/>
      <c r="AP489" s="12"/>
      <c r="AQ489" s="44"/>
      <c r="AR489" s="12"/>
      <c r="AS489" s="12"/>
      <c r="AT489" s="12"/>
      <c r="AU489" s="12"/>
      <c r="AV489" s="1"/>
    </row>
    <row r="490" spans="1:48" ht="15.75" customHeight="1">
      <c r="A490" s="71">
        <v>2025419</v>
      </c>
      <c r="B490" s="12"/>
      <c r="C490" s="83">
        <v>38</v>
      </c>
      <c r="D490" s="12" t="s">
        <v>134</v>
      </c>
      <c r="E490" s="76" t="s">
        <v>224</v>
      </c>
      <c r="F490" s="12" t="s">
        <v>115</v>
      </c>
      <c r="G490" s="72" t="s">
        <v>4</v>
      </c>
      <c r="H490" s="12" t="s">
        <v>235</v>
      </c>
      <c r="I490" s="12" t="s">
        <v>236</v>
      </c>
      <c r="J490" s="72"/>
      <c r="K490" s="12" t="s">
        <v>60</v>
      </c>
      <c r="L490" s="12"/>
      <c r="M490" s="12"/>
      <c r="N490" s="12"/>
      <c r="O490" s="12"/>
      <c r="P490" s="12"/>
      <c r="Q490" s="74"/>
      <c r="R490" s="72"/>
      <c r="S490" s="12"/>
      <c r="T490" s="12"/>
      <c r="U490" s="12"/>
      <c r="V490" s="7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72" t="s">
        <v>137</v>
      </c>
      <c r="AJ490" s="12"/>
      <c r="AK490" s="12" t="s">
        <v>137</v>
      </c>
      <c r="AL490" s="12"/>
      <c r="AM490" s="12" t="s">
        <v>137</v>
      </c>
      <c r="AN490" s="73" t="s">
        <v>390</v>
      </c>
      <c r="AO490" s="12"/>
      <c r="AP490" s="12"/>
      <c r="AQ490" s="12"/>
      <c r="AR490" s="12"/>
      <c r="AS490" s="12"/>
      <c r="AT490" s="12"/>
      <c r="AU490" s="12"/>
      <c r="AV490" s="1"/>
    </row>
    <row r="491" spans="1:48" ht="15.75" customHeight="1">
      <c r="A491" s="71">
        <v>2025475</v>
      </c>
      <c r="B491" s="12"/>
      <c r="C491" s="83">
        <v>40</v>
      </c>
      <c r="D491" s="12" t="s">
        <v>134</v>
      </c>
      <c r="E491" s="76" t="s">
        <v>224</v>
      </c>
      <c r="F491" s="76" t="s">
        <v>77</v>
      </c>
      <c r="G491" s="72" t="s">
        <v>4</v>
      </c>
      <c r="H491" s="12" t="s">
        <v>321</v>
      </c>
      <c r="I491" s="76" t="s">
        <v>236</v>
      </c>
      <c r="J491" s="72"/>
      <c r="K491" s="12" t="s">
        <v>60</v>
      </c>
      <c r="L491" s="12" t="s">
        <v>137</v>
      </c>
      <c r="M491" s="12" t="s">
        <v>74</v>
      </c>
      <c r="N491" s="12" t="s">
        <v>74</v>
      </c>
      <c r="O491" s="12" t="s">
        <v>74</v>
      </c>
      <c r="P491" s="12" t="s">
        <v>137</v>
      </c>
      <c r="Q491" s="74">
        <v>5</v>
      </c>
      <c r="R491" s="12" t="s">
        <v>137</v>
      </c>
      <c r="S491" s="12"/>
      <c r="T491" s="12" t="s">
        <v>137</v>
      </c>
      <c r="U491" s="12" t="s">
        <v>220</v>
      </c>
      <c r="V491" s="12" t="s">
        <v>137</v>
      </c>
      <c r="W491" s="12" t="s">
        <v>220</v>
      </c>
      <c r="X491" s="12" t="s">
        <v>74</v>
      </c>
      <c r="Y491" s="12" t="s">
        <v>137</v>
      </c>
      <c r="Z491" s="12" t="s">
        <v>74</v>
      </c>
      <c r="AA491" s="12" t="s">
        <v>244</v>
      </c>
      <c r="AB491" s="12" t="s">
        <v>237</v>
      </c>
      <c r="AC491" s="12" t="s">
        <v>74</v>
      </c>
      <c r="AD491" s="12" t="s">
        <v>1704</v>
      </c>
      <c r="AE491" s="12"/>
      <c r="AF491" s="12" t="s">
        <v>1694</v>
      </c>
      <c r="AG491" s="12" t="s">
        <v>274</v>
      </c>
      <c r="AH491" s="12" t="s">
        <v>1030</v>
      </c>
      <c r="AI491" s="12" t="s">
        <v>74</v>
      </c>
      <c r="AJ491" s="12" t="s">
        <v>74</v>
      </c>
      <c r="AK491" s="12" t="s">
        <v>74</v>
      </c>
      <c r="AL491" s="12"/>
      <c r="AM491" s="12" t="s">
        <v>136</v>
      </c>
      <c r="AN491" s="73"/>
      <c r="AO491" s="12"/>
      <c r="AP491" s="12"/>
      <c r="AQ491" s="12"/>
      <c r="AR491" s="12"/>
      <c r="AS491" s="12"/>
      <c r="AT491" s="12"/>
      <c r="AU491" s="12"/>
      <c r="AV491" s="135"/>
    </row>
    <row r="492" spans="1:48" ht="15.75" customHeight="1">
      <c r="A492" s="71">
        <v>2025547</v>
      </c>
      <c r="B492" s="12"/>
      <c r="C492" s="12">
        <v>38</v>
      </c>
      <c r="D492" s="12" t="s">
        <v>134</v>
      </c>
      <c r="E492" s="12" t="s">
        <v>224</v>
      </c>
      <c r="F492" s="12" t="s">
        <v>110</v>
      </c>
      <c r="G492" s="72" t="s">
        <v>4</v>
      </c>
      <c r="H492" s="12" t="s">
        <v>359</v>
      </c>
      <c r="I492" s="12" t="s">
        <v>236</v>
      </c>
      <c r="J492" s="72"/>
      <c r="K492" s="12" t="s">
        <v>62</v>
      </c>
      <c r="L492" s="12" t="s">
        <v>137</v>
      </c>
      <c r="M492" s="12" t="s">
        <v>74</v>
      </c>
      <c r="N492" s="12" t="s">
        <v>74</v>
      </c>
      <c r="O492" s="12" t="s">
        <v>74</v>
      </c>
      <c r="P492" s="12" t="s">
        <v>137</v>
      </c>
      <c r="Q492" s="74">
        <v>4</v>
      </c>
      <c r="R492" s="12" t="s">
        <v>137</v>
      </c>
      <c r="S492" s="12" t="s">
        <v>220</v>
      </c>
      <c r="T492" s="12" t="s">
        <v>137</v>
      </c>
      <c r="U492" s="12" t="s">
        <v>220</v>
      </c>
      <c r="V492" s="12" t="s">
        <v>137</v>
      </c>
      <c r="W492" s="12" t="s">
        <v>220</v>
      </c>
      <c r="X492" s="12" t="s">
        <v>74</v>
      </c>
      <c r="Y492" s="12" t="s">
        <v>137</v>
      </c>
      <c r="Z492" s="12" t="s">
        <v>74</v>
      </c>
      <c r="AA492" s="12" t="s">
        <v>244</v>
      </c>
      <c r="AB492" s="12" t="s">
        <v>237</v>
      </c>
      <c r="AC492" s="12" t="s">
        <v>74</v>
      </c>
      <c r="AD492" s="12" t="s">
        <v>1706</v>
      </c>
      <c r="AE492" s="12"/>
      <c r="AF492" s="12" t="s">
        <v>672</v>
      </c>
      <c r="AG492" s="12" t="s">
        <v>1155</v>
      </c>
      <c r="AH492" s="12" t="s">
        <v>274</v>
      </c>
      <c r="AI492" s="12" t="s">
        <v>74</v>
      </c>
      <c r="AJ492" s="12" t="s">
        <v>74</v>
      </c>
      <c r="AK492" s="12" t="s">
        <v>74</v>
      </c>
      <c r="AL492" s="12"/>
      <c r="AM492" s="12" t="s">
        <v>136</v>
      </c>
      <c r="AN492" s="73"/>
      <c r="AO492" s="12"/>
      <c r="AP492" s="12"/>
      <c r="AQ492" s="44"/>
      <c r="AR492" s="12"/>
      <c r="AS492" s="12"/>
      <c r="AT492" s="12"/>
      <c r="AU492" s="12"/>
      <c r="AV492" s="1"/>
    </row>
    <row r="493" spans="1:48" ht="15.75" customHeight="1">
      <c r="A493" s="71">
        <v>2025665</v>
      </c>
      <c r="B493" s="12"/>
      <c r="C493" s="12">
        <v>39</v>
      </c>
      <c r="D493" s="12" t="s">
        <v>134</v>
      </c>
      <c r="E493" s="12" t="s">
        <v>224</v>
      </c>
      <c r="F493" s="12" t="s">
        <v>88</v>
      </c>
      <c r="G493" s="73" t="s">
        <v>4</v>
      </c>
      <c r="H493" s="12" t="s">
        <v>225</v>
      </c>
      <c r="I493" s="12" t="s">
        <v>373</v>
      </c>
      <c r="J493" s="72"/>
      <c r="K493" s="12" t="s">
        <v>52</v>
      </c>
      <c r="L493" s="12" t="s">
        <v>137</v>
      </c>
      <c r="M493" s="12" t="s">
        <v>74</v>
      </c>
      <c r="N493" s="12" t="s">
        <v>137</v>
      </c>
      <c r="O493" s="12" t="s">
        <v>74</v>
      </c>
      <c r="P493" s="12" t="s">
        <v>137</v>
      </c>
      <c r="Q493" s="74">
        <v>5</v>
      </c>
      <c r="R493" s="12" t="s">
        <v>137</v>
      </c>
      <c r="S493" s="12"/>
      <c r="T493" s="12" t="s">
        <v>137</v>
      </c>
      <c r="U493" s="12" t="s">
        <v>220</v>
      </c>
      <c r="V493" s="12" t="s">
        <v>137</v>
      </c>
      <c r="W493" s="12" t="s">
        <v>220</v>
      </c>
      <c r="X493" s="12" t="s">
        <v>137</v>
      </c>
      <c r="Y493" s="12" t="s">
        <v>137</v>
      </c>
      <c r="Z493" s="12" t="s">
        <v>74</v>
      </c>
      <c r="AA493" s="12" t="s">
        <v>244</v>
      </c>
      <c r="AB493" s="12" t="s">
        <v>237</v>
      </c>
      <c r="AC493" s="12" t="s">
        <v>74</v>
      </c>
      <c r="AD493" s="12" t="s">
        <v>23</v>
      </c>
      <c r="AE493" s="12"/>
      <c r="AF493" s="12" t="s">
        <v>347</v>
      </c>
      <c r="AG493" s="12" t="s">
        <v>1708</v>
      </c>
      <c r="AH493" s="12" t="s">
        <v>1709</v>
      </c>
      <c r="AI493" s="12" t="s">
        <v>74</v>
      </c>
      <c r="AJ493" s="12" t="s">
        <v>74</v>
      </c>
      <c r="AK493" s="12" t="s">
        <v>74</v>
      </c>
      <c r="AL493" s="12"/>
      <c r="AM493" s="12"/>
      <c r="AN493" s="73"/>
      <c r="AO493" s="12"/>
      <c r="AP493" s="12"/>
      <c r="AQ493" s="44"/>
      <c r="AR493" s="12"/>
      <c r="AS493" s="12"/>
      <c r="AT493" s="12"/>
      <c r="AU493" s="12"/>
      <c r="AV493" s="135"/>
    </row>
    <row r="494" spans="1:48" ht="15.75" customHeight="1">
      <c r="A494" s="71">
        <v>2025730</v>
      </c>
      <c r="B494" s="12"/>
      <c r="C494" s="12">
        <v>37</v>
      </c>
      <c r="D494" s="12" t="s">
        <v>134</v>
      </c>
      <c r="E494" s="12" t="s">
        <v>224</v>
      </c>
      <c r="F494" s="12" t="s">
        <v>102</v>
      </c>
      <c r="G494" s="73" t="s">
        <v>4</v>
      </c>
      <c r="H494" s="12"/>
      <c r="I494" s="12" t="s">
        <v>314</v>
      </c>
      <c r="J494" s="72"/>
      <c r="K494" s="12" t="s">
        <v>56</v>
      </c>
      <c r="L494" s="12" t="s">
        <v>137</v>
      </c>
      <c r="M494" s="12" t="s">
        <v>74</v>
      </c>
      <c r="N494" s="12" t="s">
        <v>74</v>
      </c>
      <c r="O494" s="12" t="s">
        <v>74</v>
      </c>
      <c r="P494" s="12" t="s">
        <v>137</v>
      </c>
      <c r="Q494" s="74">
        <v>4</v>
      </c>
      <c r="R494" s="12" t="s">
        <v>137</v>
      </c>
      <c r="S494" s="12" t="s">
        <v>220</v>
      </c>
      <c r="T494" s="12" t="s">
        <v>137</v>
      </c>
      <c r="U494" s="12" t="s">
        <v>220</v>
      </c>
      <c r="V494" s="12" t="s">
        <v>137</v>
      </c>
      <c r="W494" s="12" t="s">
        <v>220</v>
      </c>
      <c r="X494" s="12" t="s">
        <v>74</v>
      </c>
      <c r="Y494" s="12" t="s">
        <v>137</v>
      </c>
      <c r="Z494" s="12" t="s">
        <v>74</v>
      </c>
      <c r="AA494" s="12" t="s">
        <v>244</v>
      </c>
      <c r="AB494" s="12" t="s">
        <v>237</v>
      </c>
      <c r="AC494" s="12" t="s">
        <v>137</v>
      </c>
      <c r="AD494" s="12"/>
      <c r="AE494" s="12"/>
      <c r="AF494" s="12" t="s">
        <v>319</v>
      </c>
      <c r="AG494" s="12" t="s">
        <v>1711</v>
      </c>
      <c r="AH494" s="12" t="s">
        <v>1712</v>
      </c>
      <c r="AI494" s="12" t="s">
        <v>74</v>
      </c>
      <c r="AJ494" s="12" t="s">
        <v>74</v>
      </c>
      <c r="AK494" s="12" t="s">
        <v>74</v>
      </c>
      <c r="AL494" s="12"/>
      <c r="AM494" s="12"/>
      <c r="AN494" s="73"/>
      <c r="AO494" s="12"/>
      <c r="AP494" s="12"/>
      <c r="AQ494" s="44"/>
      <c r="AR494" s="12"/>
      <c r="AS494" s="12"/>
      <c r="AT494" s="12"/>
      <c r="AU494" s="12"/>
      <c r="AV494" s="135"/>
    </row>
    <row r="495" spans="1:48" ht="15.75" customHeight="1">
      <c r="A495" s="71">
        <v>2025538</v>
      </c>
      <c r="B495" s="12"/>
      <c r="C495" s="12">
        <v>36</v>
      </c>
      <c r="D495" s="12" t="s">
        <v>134</v>
      </c>
      <c r="E495" s="12" t="s">
        <v>224</v>
      </c>
      <c r="F495" s="12" t="s">
        <v>110</v>
      </c>
      <c r="G495" s="72" t="s">
        <v>4</v>
      </c>
      <c r="H495" s="12" t="s">
        <v>359</v>
      </c>
      <c r="I495" s="12" t="s">
        <v>236</v>
      </c>
      <c r="J495" s="72"/>
      <c r="K495" s="12" t="s">
        <v>62</v>
      </c>
      <c r="L495" s="12" t="s">
        <v>137</v>
      </c>
      <c r="M495" s="12" t="s">
        <v>74</v>
      </c>
      <c r="N495" s="12" t="s">
        <v>137</v>
      </c>
      <c r="O495" s="12" t="s">
        <v>137</v>
      </c>
      <c r="P495" s="12" t="s">
        <v>137</v>
      </c>
      <c r="Q495" s="74">
        <v>5</v>
      </c>
      <c r="R495" s="12" t="s">
        <v>137</v>
      </c>
      <c r="S495" s="12" t="s">
        <v>220</v>
      </c>
      <c r="T495" s="12" t="s">
        <v>137</v>
      </c>
      <c r="U495" s="12" t="s">
        <v>220</v>
      </c>
      <c r="V495" s="12" t="s">
        <v>137</v>
      </c>
      <c r="W495" s="12" t="s">
        <v>220</v>
      </c>
      <c r="X495" s="12" t="s">
        <v>137</v>
      </c>
      <c r="Y495" s="12" t="s">
        <v>137</v>
      </c>
      <c r="Z495" s="12" t="s">
        <v>137</v>
      </c>
      <c r="AA495" s="12" t="s">
        <v>251</v>
      </c>
      <c r="AB495" s="12" t="s">
        <v>237</v>
      </c>
      <c r="AC495" s="12" t="s">
        <v>74</v>
      </c>
      <c r="AD495" s="12" t="s">
        <v>1714</v>
      </c>
      <c r="AE495" s="12"/>
      <c r="AF495" s="12" t="s">
        <v>704</v>
      </c>
      <c r="AG495" s="12" t="s">
        <v>1571</v>
      </c>
      <c r="AH495" s="12" t="s">
        <v>708</v>
      </c>
      <c r="AI495" s="12" t="s">
        <v>74</v>
      </c>
      <c r="AJ495" s="12" t="s">
        <v>74</v>
      </c>
      <c r="AK495" s="12" t="s">
        <v>74</v>
      </c>
      <c r="AL495" s="12"/>
      <c r="AM495" s="12" t="s">
        <v>136</v>
      </c>
      <c r="AN495" s="73"/>
      <c r="AO495" s="12"/>
      <c r="AP495" s="12"/>
      <c r="AQ495" s="44"/>
      <c r="AR495" s="12"/>
      <c r="AS495" s="12"/>
      <c r="AT495" s="12"/>
      <c r="AU495" s="12"/>
      <c r="AV495" s="135"/>
    </row>
    <row r="496" spans="1:48" ht="15.75" customHeight="1">
      <c r="A496" s="71">
        <v>2025480</v>
      </c>
      <c r="B496" s="12"/>
      <c r="C496" s="83">
        <v>35</v>
      </c>
      <c r="D496" s="12" t="s">
        <v>134</v>
      </c>
      <c r="E496" s="76" t="s">
        <v>224</v>
      </c>
      <c r="F496" s="76" t="s">
        <v>77</v>
      </c>
      <c r="G496" s="72" t="s">
        <v>4</v>
      </c>
      <c r="H496" s="12" t="s">
        <v>362</v>
      </c>
      <c r="I496" s="76" t="s">
        <v>236</v>
      </c>
      <c r="J496" s="72"/>
      <c r="K496" s="12" t="s">
        <v>60</v>
      </c>
      <c r="L496" s="12" t="s">
        <v>137</v>
      </c>
      <c r="M496" s="12" t="s">
        <v>137</v>
      </c>
      <c r="N496" s="12" t="s">
        <v>137</v>
      </c>
      <c r="O496" s="12" t="s">
        <v>137</v>
      </c>
      <c r="P496" s="12" t="s">
        <v>137</v>
      </c>
      <c r="Q496" s="74">
        <v>4</v>
      </c>
      <c r="R496" s="12" t="s">
        <v>137</v>
      </c>
      <c r="S496" s="12"/>
      <c r="T496" s="12" t="s">
        <v>137</v>
      </c>
      <c r="U496" s="12" t="s">
        <v>220</v>
      </c>
      <c r="V496" s="12" t="s">
        <v>74</v>
      </c>
      <c r="W496" s="12" t="s">
        <v>743</v>
      </c>
      <c r="X496" s="12" t="s">
        <v>137</v>
      </c>
      <c r="Y496" s="12" t="s">
        <v>137</v>
      </c>
      <c r="Z496" s="12" t="s">
        <v>137</v>
      </c>
      <c r="AA496" s="12" t="s">
        <v>221</v>
      </c>
      <c r="AB496" s="12" t="s">
        <v>376</v>
      </c>
      <c r="AC496" s="12" t="s">
        <v>74</v>
      </c>
      <c r="AD496" s="12" t="s">
        <v>1716</v>
      </c>
      <c r="AE496" s="12"/>
      <c r="AF496" s="12" t="s">
        <v>1694</v>
      </c>
      <c r="AG496" s="12" t="s">
        <v>274</v>
      </c>
      <c r="AH496" s="12" t="s">
        <v>1717</v>
      </c>
      <c r="AI496" s="12" t="s">
        <v>74</v>
      </c>
      <c r="AJ496" s="12" t="s">
        <v>74</v>
      </c>
      <c r="AK496" s="12" t="s">
        <v>74</v>
      </c>
      <c r="AL496" s="12"/>
      <c r="AM496" s="12" t="s">
        <v>136</v>
      </c>
      <c r="AN496" s="73"/>
      <c r="AO496" s="12"/>
      <c r="AP496" s="12"/>
      <c r="AQ496" s="12"/>
      <c r="AR496" s="12"/>
      <c r="AS496" s="12"/>
      <c r="AT496" s="12"/>
      <c r="AU496" s="12"/>
      <c r="AV496" s="135"/>
    </row>
    <row r="497" spans="1:48" ht="15.75" customHeight="1">
      <c r="A497" s="71">
        <v>2025819</v>
      </c>
      <c r="B497" s="12"/>
      <c r="C497" s="12">
        <v>40</v>
      </c>
      <c r="D497" s="12" t="s">
        <v>134</v>
      </c>
      <c r="E497" s="12" t="s">
        <v>217</v>
      </c>
      <c r="F497" s="74" t="s">
        <v>101</v>
      </c>
      <c r="G497" s="73" t="s">
        <v>4</v>
      </c>
      <c r="H497" s="12"/>
      <c r="I497" s="12" t="s">
        <v>333</v>
      </c>
      <c r="J497" s="12" t="s">
        <v>74</v>
      </c>
      <c r="K497" s="12" t="s">
        <v>54</v>
      </c>
      <c r="L497" s="12" t="s">
        <v>137</v>
      </c>
      <c r="M497" s="12" t="s">
        <v>74</v>
      </c>
      <c r="N497" s="12" t="s">
        <v>74</v>
      </c>
      <c r="O497" s="12" t="s">
        <v>74</v>
      </c>
      <c r="P497" s="12" t="s">
        <v>137</v>
      </c>
      <c r="Q497" s="74">
        <v>7</v>
      </c>
      <c r="R497" s="12" t="s">
        <v>137</v>
      </c>
      <c r="S497" s="12" t="s">
        <v>706</v>
      </c>
      <c r="T497" s="12" t="s">
        <v>74</v>
      </c>
      <c r="U497" s="12" t="s">
        <v>1719</v>
      </c>
      <c r="V497" s="12" t="s">
        <v>74</v>
      </c>
      <c r="W497" s="12" t="s">
        <v>1719</v>
      </c>
      <c r="X497" s="12" t="s">
        <v>74</v>
      </c>
      <c r="Y497" s="12" t="s">
        <v>74</v>
      </c>
      <c r="Z497" s="12" t="s">
        <v>137</v>
      </c>
      <c r="AA497" s="12" t="s">
        <v>221</v>
      </c>
      <c r="AB497" s="12" t="s">
        <v>237</v>
      </c>
      <c r="AC497" s="12" t="s">
        <v>74</v>
      </c>
      <c r="AD497" s="12" t="s">
        <v>1521</v>
      </c>
      <c r="AE497" s="12"/>
      <c r="AF497" s="12" t="s">
        <v>1720</v>
      </c>
      <c r="AG497" s="12" t="s">
        <v>1721</v>
      </c>
      <c r="AH497" s="12"/>
      <c r="AI497" s="12" t="s">
        <v>74</v>
      </c>
      <c r="AJ497" s="12" t="s">
        <v>74</v>
      </c>
      <c r="AK497" s="12" t="s">
        <v>74</v>
      </c>
      <c r="AL497" s="12"/>
      <c r="AM497" s="12"/>
      <c r="AN497" s="73"/>
      <c r="AO497" s="12"/>
      <c r="AP497" s="12"/>
      <c r="AQ497" s="44"/>
      <c r="AR497" s="12"/>
      <c r="AS497" s="12"/>
      <c r="AT497" s="12"/>
      <c r="AU497" s="12"/>
      <c r="AV497" s="135"/>
    </row>
    <row r="498" spans="1:48" ht="15.75" customHeight="1">
      <c r="A498" s="71">
        <v>2025650</v>
      </c>
      <c r="B498" s="12"/>
      <c r="C498" s="12">
        <v>38</v>
      </c>
      <c r="D498" s="12" t="s">
        <v>134</v>
      </c>
      <c r="E498" s="12" t="s">
        <v>217</v>
      </c>
      <c r="F498" s="74" t="s">
        <v>101</v>
      </c>
      <c r="G498" s="73" t="s">
        <v>4</v>
      </c>
      <c r="H498" s="12" t="s">
        <v>264</v>
      </c>
      <c r="I498" s="12" t="s">
        <v>333</v>
      </c>
      <c r="J498" s="12" t="s">
        <v>74</v>
      </c>
      <c r="K498" s="12" t="s">
        <v>54</v>
      </c>
      <c r="L498" s="12" t="s">
        <v>137</v>
      </c>
      <c r="M498" s="12" t="s">
        <v>74</v>
      </c>
      <c r="N498" s="12" t="s">
        <v>74</v>
      </c>
      <c r="O498" s="12" t="s">
        <v>74</v>
      </c>
      <c r="P498" s="12" t="s">
        <v>137</v>
      </c>
      <c r="Q498" s="74">
        <v>5</v>
      </c>
      <c r="R498" s="12" t="s">
        <v>74</v>
      </c>
      <c r="S498" s="12"/>
      <c r="T498" s="12" t="s">
        <v>137</v>
      </c>
      <c r="U498" s="12" t="s">
        <v>220</v>
      </c>
      <c r="V498" s="12" t="s">
        <v>137</v>
      </c>
      <c r="W498" s="12" t="s">
        <v>220</v>
      </c>
      <c r="X498" s="12" t="s">
        <v>74</v>
      </c>
      <c r="Y498" s="12" t="s">
        <v>137</v>
      </c>
      <c r="Z498" s="12" t="s">
        <v>137</v>
      </c>
      <c r="AA498" s="12" t="s">
        <v>251</v>
      </c>
      <c r="AB498" s="12" t="s">
        <v>237</v>
      </c>
      <c r="AC498" s="12" t="s">
        <v>74</v>
      </c>
      <c r="AD498" s="12" t="s">
        <v>29</v>
      </c>
      <c r="AE498" s="12"/>
      <c r="AF498" s="12"/>
      <c r="AG498" s="12"/>
      <c r="AH498" s="12"/>
      <c r="AI498" s="12" t="s">
        <v>74</v>
      </c>
      <c r="AJ498" s="12" t="s">
        <v>74</v>
      </c>
      <c r="AK498" s="12" t="s">
        <v>74</v>
      </c>
      <c r="AL498" s="12"/>
      <c r="AM498" s="12"/>
      <c r="AN498" s="73"/>
      <c r="AO498" s="12"/>
      <c r="AP498" s="12"/>
      <c r="AQ498" s="44"/>
      <c r="AR498" s="12"/>
      <c r="AS498" s="12"/>
      <c r="AT498" s="12"/>
      <c r="AU498" s="12"/>
      <c r="AV498" s="1"/>
    </row>
    <row r="499" spans="1:48" ht="15.75" customHeight="1">
      <c r="A499" s="71">
        <v>2025454</v>
      </c>
      <c r="B499" s="12"/>
      <c r="C499" s="83">
        <v>38</v>
      </c>
      <c r="D499" s="12" t="s">
        <v>134</v>
      </c>
      <c r="E499" s="76" t="s">
        <v>217</v>
      </c>
      <c r="F499" s="76" t="s">
        <v>77</v>
      </c>
      <c r="G499" s="72" t="s">
        <v>4</v>
      </c>
      <c r="H499" s="12" t="s">
        <v>327</v>
      </c>
      <c r="I499" s="76" t="s">
        <v>236</v>
      </c>
      <c r="J499" s="72"/>
      <c r="K499" s="12" t="s">
        <v>60</v>
      </c>
      <c r="L499" s="12" t="s">
        <v>137</v>
      </c>
      <c r="M499" s="12" t="s">
        <v>137</v>
      </c>
      <c r="N499" s="12" t="s">
        <v>137</v>
      </c>
      <c r="O499" s="12" t="s">
        <v>137</v>
      </c>
      <c r="P499" s="12" t="s">
        <v>137</v>
      </c>
      <c r="Q499" s="74">
        <v>2</v>
      </c>
      <c r="R499" s="12" t="s">
        <v>137</v>
      </c>
      <c r="S499" s="12"/>
      <c r="T499" s="12" t="s">
        <v>137</v>
      </c>
      <c r="U499" s="12" t="s">
        <v>220</v>
      </c>
      <c r="V499" s="12" t="s">
        <v>137</v>
      </c>
      <c r="W499" s="12" t="s">
        <v>220</v>
      </c>
      <c r="X499" s="12" t="s">
        <v>137</v>
      </c>
      <c r="Y499" s="12" t="s">
        <v>137</v>
      </c>
      <c r="Z499" s="12" t="s">
        <v>137</v>
      </c>
      <c r="AA499" s="12" t="s">
        <v>221</v>
      </c>
      <c r="AB499" s="12" t="s">
        <v>230</v>
      </c>
      <c r="AC499" s="12"/>
      <c r="AD499" s="12"/>
      <c r="AE499" s="12"/>
      <c r="AF499" s="12" t="s">
        <v>908</v>
      </c>
      <c r="AG499" s="12" t="s">
        <v>319</v>
      </c>
      <c r="AH499" s="12" t="s">
        <v>1724</v>
      </c>
      <c r="AI499" s="12" t="s">
        <v>74</v>
      </c>
      <c r="AJ499" s="12" t="s">
        <v>74</v>
      </c>
      <c r="AK499" s="12" t="s">
        <v>74</v>
      </c>
      <c r="AL499" s="12"/>
      <c r="AM499" s="12" t="s">
        <v>137</v>
      </c>
      <c r="AN499" s="73" t="s">
        <v>24</v>
      </c>
      <c r="AO499" s="12"/>
      <c r="AP499" s="12"/>
      <c r="AQ499" s="12"/>
      <c r="AR499" s="12"/>
      <c r="AS499" s="12"/>
      <c r="AT499" s="12"/>
      <c r="AU499" s="12"/>
      <c r="AV499" s="1"/>
    </row>
    <row r="500" spans="1:48" ht="15.75" customHeight="1">
      <c r="A500" s="71">
        <v>2025549</v>
      </c>
      <c r="B500" s="12"/>
      <c r="C500" s="12">
        <v>36</v>
      </c>
      <c r="D500" s="12" t="s">
        <v>134</v>
      </c>
      <c r="E500" s="12" t="s">
        <v>217</v>
      </c>
      <c r="F500" s="12" t="s">
        <v>110</v>
      </c>
      <c r="G500" s="72" t="s">
        <v>4</v>
      </c>
      <c r="H500" s="12" t="s">
        <v>273</v>
      </c>
      <c r="I500" s="12" t="s">
        <v>236</v>
      </c>
      <c r="J500" s="72"/>
      <c r="K500" s="12" t="s">
        <v>62</v>
      </c>
      <c r="L500" s="12" t="s">
        <v>137</v>
      </c>
      <c r="M500" s="12" t="s">
        <v>74</v>
      </c>
      <c r="N500" s="12" t="s">
        <v>74</v>
      </c>
      <c r="O500" s="12" t="s">
        <v>74</v>
      </c>
      <c r="P500" s="12" t="s">
        <v>74</v>
      </c>
      <c r="Q500" s="74">
        <v>6</v>
      </c>
      <c r="R500" s="12" t="s">
        <v>137</v>
      </c>
      <c r="S500" s="12" t="s">
        <v>220</v>
      </c>
      <c r="T500" s="12" t="s">
        <v>137</v>
      </c>
      <c r="U500" s="12" t="s">
        <v>220</v>
      </c>
      <c r="V500" s="12" t="s">
        <v>137</v>
      </c>
      <c r="W500" s="12" t="s">
        <v>220</v>
      </c>
      <c r="X500" s="12" t="s">
        <v>137</v>
      </c>
      <c r="Y500" s="12" t="s">
        <v>137</v>
      </c>
      <c r="Z500" s="12" t="s">
        <v>74</v>
      </c>
      <c r="AA500" s="12" t="s">
        <v>244</v>
      </c>
      <c r="AB500" s="12" t="s">
        <v>237</v>
      </c>
      <c r="AC500" s="12" t="s">
        <v>137</v>
      </c>
      <c r="AD500" s="12"/>
      <c r="AE500" s="12"/>
      <c r="AF500" s="12" t="s">
        <v>276</v>
      </c>
      <c r="AG500" s="12" t="s">
        <v>704</v>
      </c>
      <c r="AH500" s="12" t="s">
        <v>658</v>
      </c>
      <c r="AI500" s="12" t="s">
        <v>74</v>
      </c>
      <c r="AJ500" s="12" t="s">
        <v>74</v>
      </c>
      <c r="AK500" s="12" t="s">
        <v>74</v>
      </c>
      <c r="AL500" s="12"/>
      <c r="AM500" s="12" t="s">
        <v>136</v>
      </c>
      <c r="AN500" s="73"/>
      <c r="AO500" s="12"/>
      <c r="AP500" s="12"/>
      <c r="AQ500" s="44"/>
      <c r="AR500" s="12"/>
      <c r="AS500" s="12"/>
      <c r="AT500" s="12"/>
      <c r="AU500" s="12"/>
      <c r="AV500" s="1"/>
    </row>
    <row r="501" spans="1:48" ht="15.75" customHeight="1">
      <c r="A501" s="71">
        <v>2025525</v>
      </c>
      <c r="B501" s="12"/>
      <c r="C501" s="12">
        <v>35</v>
      </c>
      <c r="D501" s="12" t="s">
        <v>134</v>
      </c>
      <c r="E501" s="12" t="s">
        <v>217</v>
      </c>
      <c r="F501" s="12" t="s">
        <v>110</v>
      </c>
      <c r="G501" s="12" t="s">
        <v>4</v>
      </c>
      <c r="H501" s="12" t="s">
        <v>264</v>
      </c>
      <c r="I501" s="12" t="s">
        <v>236</v>
      </c>
      <c r="J501" s="12"/>
      <c r="K501" s="12" t="s">
        <v>62</v>
      </c>
      <c r="L501" s="12" t="s">
        <v>137</v>
      </c>
      <c r="M501" s="12" t="s">
        <v>74</v>
      </c>
      <c r="N501" s="12" t="s">
        <v>74</v>
      </c>
      <c r="O501" s="12" t="s">
        <v>74</v>
      </c>
      <c r="P501" s="12" t="s">
        <v>137</v>
      </c>
      <c r="Q501" s="74">
        <v>6</v>
      </c>
      <c r="R501" s="12" t="s">
        <v>74</v>
      </c>
      <c r="S501" s="12"/>
      <c r="T501" s="12" t="s">
        <v>137</v>
      </c>
      <c r="U501" s="12" t="s">
        <v>220</v>
      </c>
      <c r="V501" s="12" t="s">
        <v>137</v>
      </c>
      <c r="W501" s="12" t="s">
        <v>220</v>
      </c>
      <c r="X501" s="12" t="s">
        <v>74</v>
      </c>
      <c r="Y501" s="12" t="s">
        <v>137</v>
      </c>
      <c r="Z501" s="12" t="s">
        <v>137</v>
      </c>
      <c r="AA501" s="12" t="s">
        <v>221</v>
      </c>
      <c r="AB501" s="12" t="s">
        <v>237</v>
      </c>
      <c r="AC501" s="12" t="s">
        <v>74</v>
      </c>
      <c r="AD501" s="12"/>
      <c r="AE501" s="12"/>
      <c r="AF501" s="12" t="s">
        <v>672</v>
      </c>
      <c r="AG501" s="12" t="s">
        <v>1727</v>
      </c>
      <c r="AH501" s="12" t="s">
        <v>551</v>
      </c>
      <c r="AI501" s="12" t="s">
        <v>74</v>
      </c>
      <c r="AJ501" s="12" t="s">
        <v>74</v>
      </c>
      <c r="AK501" s="12" t="s">
        <v>74</v>
      </c>
      <c r="AL501" s="12"/>
      <c r="AM501" s="12"/>
      <c r="AN501" s="76"/>
      <c r="AO501" s="12"/>
      <c r="AP501" s="12"/>
      <c r="AQ501" s="44"/>
      <c r="AR501" s="12"/>
      <c r="AS501" s="12"/>
      <c r="AT501" s="12"/>
      <c r="AU501" s="12"/>
      <c r="AV501" s="1"/>
    </row>
    <row r="502" spans="1:48" ht="15.75" customHeight="1">
      <c r="A502" s="71">
        <v>2025452</v>
      </c>
      <c r="B502" s="12"/>
      <c r="C502" s="96">
        <v>35</v>
      </c>
      <c r="D502" s="12" t="s">
        <v>134</v>
      </c>
      <c r="E502" s="102" t="s">
        <v>224</v>
      </c>
      <c r="F502" s="74" t="s">
        <v>81</v>
      </c>
      <c r="G502" s="72" t="s">
        <v>4</v>
      </c>
      <c r="H502" s="12" t="s">
        <v>235</v>
      </c>
      <c r="I502" s="76" t="s">
        <v>236</v>
      </c>
      <c r="J502" s="72"/>
      <c r="K502" s="12" t="s">
        <v>60</v>
      </c>
      <c r="L502" s="12" t="s">
        <v>137</v>
      </c>
      <c r="M502" s="12" t="s">
        <v>74</v>
      </c>
      <c r="N502" s="12" t="s">
        <v>74</v>
      </c>
      <c r="O502" s="12" t="s">
        <v>74</v>
      </c>
      <c r="P502" s="12" t="s">
        <v>137</v>
      </c>
      <c r="Q502" s="74">
        <v>3</v>
      </c>
      <c r="R502" s="12" t="s">
        <v>137</v>
      </c>
      <c r="S502" s="12"/>
      <c r="T502" s="12" t="s">
        <v>137</v>
      </c>
      <c r="U502" s="12" t="s">
        <v>220</v>
      </c>
      <c r="V502" s="12" t="s">
        <v>137</v>
      </c>
      <c r="W502" s="12" t="s">
        <v>220</v>
      </c>
      <c r="X502" s="12" t="s">
        <v>74</v>
      </c>
      <c r="Y502" s="12" t="s">
        <v>137</v>
      </c>
      <c r="Z502" s="12" t="s">
        <v>137</v>
      </c>
      <c r="AA502" s="12" t="s">
        <v>221</v>
      </c>
      <c r="AB502" s="12" t="s">
        <v>237</v>
      </c>
      <c r="AC502" s="12" t="s">
        <v>74</v>
      </c>
      <c r="AD502" s="12" t="s">
        <v>23</v>
      </c>
      <c r="AE502" s="12"/>
      <c r="AF502" s="12" t="s">
        <v>1729</v>
      </c>
      <c r="AG502" s="12" t="s">
        <v>664</v>
      </c>
      <c r="AH502" s="12" t="s">
        <v>481</v>
      </c>
      <c r="AI502" s="12" t="s">
        <v>74</v>
      </c>
      <c r="AJ502" s="12" t="s">
        <v>74</v>
      </c>
      <c r="AK502" s="12" t="s">
        <v>74</v>
      </c>
      <c r="AL502" s="12"/>
      <c r="AM502" s="12" t="s">
        <v>136</v>
      </c>
      <c r="AN502" s="73"/>
      <c r="AO502" s="12"/>
      <c r="AP502" s="12"/>
      <c r="AQ502" s="12"/>
      <c r="AR502" s="12"/>
      <c r="AS502" s="12"/>
      <c r="AT502" s="12"/>
      <c r="AU502" s="12"/>
      <c r="AV502" s="1"/>
    </row>
    <row r="503" spans="1:48" ht="15.75" customHeight="1">
      <c r="A503" s="71">
        <v>2025357</v>
      </c>
      <c r="B503" s="12"/>
      <c r="C503" s="9">
        <v>37</v>
      </c>
      <c r="D503" s="12" t="s">
        <v>134</v>
      </c>
      <c r="E503" s="9" t="s">
        <v>224</v>
      </c>
      <c r="F503" s="12" t="s">
        <v>116</v>
      </c>
      <c r="G503" s="72" t="s">
        <v>4</v>
      </c>
      <c r="H503" s="12" t="s">
        <v>225</v>
      </c>
      <c r="I503" s="12" t="s">
        <v>328</v>
      </c>
      <c r="J503" s="72"/>
      <c r="K503" s="12" t="s">
        <v>58</v>
      </c>
      <c r="L503" s="12" t="s">
        <v>137</v>
      </c>
      <c r="M503" s="12" t="s">
        <v>74</v>
      </c>
      <c r="N503" s="12" t="s">
        <v>74</v>
      </c>
      <c r="O503" s="12" t="s">
        <v>137</v>
      </c>
      <c r="P503" s="12" t="s">
        <v>137</v>
      </c>
      <c r="Q503" s="74">
        <v>5</v>
      </c>
      <c r="R503" s="12" t="s">
        <v>74</v>
      </c>
      <c r="S503" s="12" t="s">
        <v>1731</v>
      </c>
      <c r="T503" s="12" t="s">
        <v>137</v>
      </c>
      <c r="U503" s="12" t="s">
        <v>220</v>
      </c>
      <c r="V503" s="12" t="s">
        <v>74</v>
      </c>
      <c r="W503" s="12" t="s">
        <v>329</v>
      </c>
      <c r="X503" s="12" t="s">
        <v>74</v>
      </c>
      <c r="Y503" s="12" t="s">
        <v>137</v>
      </c>
      <c r="Z503" s="12" t="s">
        <v>74</v>
      </c>
      <c r="AA503" s="12" t="s">
        <v>244</v>
      </c>
      <c r="AB503" s="12" t="s">
        <v>237</v>
      </c>
      <c r="AC503" s="12" t="s">
        <v>74</v>
      </c>
      <c r="AD503" s="12" t="s">
        <v>1732</v>
      </c>
      <c r="AE503" s="12"/>
      <c r="AF503" s="12" t="s">
        <v>1733</v>
      </c>
      <c r="AG503" s="12" t="s">
        <v>252</v>
      </c>
      <c r="AH503" s="12" t="s">
        <v>269</v>
      </c>
      <c r="AI503" s="12" t="s">
        <v>74</v>
      </c>
      <c r="AJ503" s="12" t="s">
        <v>74</v>
      </c>
      <c r="AK503" s="12" t="s">
        <v>74</v>
      </c>
      <c r="AL503" s="12"/>
      <c r="AM503" s="73" t="s">
        <v>136</v>
      </c>
      <c r="AN503" s="73"/>
      <c r="AO503" s="12"/>
      <c r="AP503" s="12"/>
      <c r="AQ503" s="12"/>
      <c r="AR503" s="12"/>
      <c r="AS503" s="12"/>
      <c r="AT503" s="12"/>
      <c r="AU503" s="12"/>
      <c r="AV503" s="1"/>
    </row>
    <row r="504" spans="1:48" ht="15.75" customHeight="1">
      <c r="A504" s="71">
        <v>2025815</v>
      </c>
      <c r="B504" s="12"/>
      <c r="C504" s="12">
        <v>44</v>
      </c>
      <c r="D504" s="12" t="s">
        <v>134</v>
      </c>
      <c r="E504" s="12" t="s">
        <v>224</v>
      </c>
      <c r="F504" s="74" t="s">
        <v>101</v>
      </c>
      <c r="G504" s="73" t="s">
        <v>4</v>
      </c>
      <c r="H504" s="12"/>
      <c r="I504" s="12" t="s">
        <v>333</v>
      </c>
      <c r="J504" s="12" t="s">
        <v>74</v>
      </c>
      <c r="K504" s="12" t="s">
        <v>54</v>
      </c>
      <c r="L504" s="12" t="s">
        <v>137</v>
      </c>
      <c r="M504" s="12" t="s">
        <v>74</v>
      </c>
      <c r="N504" s="12" t="s">
        <v>137</v>
      </c>
      <c r="O504" s="12" t="s">
        <v>74</v>
      </c>
      <c r="P504" s="12" t="s">
        <v>137</v>
      </c>
      <c r="Q504" s="74">
        <v>7</v>
      </c>
      <c r="R504" s="12" t="s">
        <v>137</v>
      </c>
      <c r="S504" s="12" t="s">
        <v>220</v>
      </c>
      <c r="T504" s="12" t="s">
        <v>137</v>
      </c>
      <c r="U504" s="12" t="s">
        <v>220</v>
      </c>
      <c r="V504" s="12" t="s">
        <v>137</v>
      </c>
      <c r="W504" s="12" t="s">
        <v>220</v>
      </c>
      <c r="X504" s="12" t="s">
        <v>74</v>
      </c>
      <c r="Y504" s="12" t="s">
        <v>137</v>
      </c>
      <c r="Z504" s="12" t="s">
        <v>137</v>
      </c>
      <c r="AA504" s="12" t="s">
        <v>221</v>
      </c>
      <c r="AB504" s="12" t="s">
        <v>237</v>
      </c>
      <c r="AC504" s="12" t="s">
        <v>74</v>
      </c>
      <c r="AD504" s="12"/>
      <c r="AE504" s="12"/>
      <c r="AF504" s="12" t="s">
        <v>717</v>
      </c>
      <c r="AG504" s="12" t="s">
        <v>704</v>
      </c>
      <c r="AH504" s="12"/>
      <c r="AI504" s="12" t="s">
        <v>74</v>
      </c>
      <c r="AJ504" s="12" t="s">
        <v>74</v>
      </c>
      <c r="AK504" s="12" t="s">
        <v>74</v>
      </c>
      <c r="AL504" s="12"/>
      <c r="AM504" s="12"/>
      <c r="AN504" s="73"/>
      <c r="AO504" s="12"/>
      <c r="AP504" s="12"/>
      <c r="AQ504" s="44"/>
      <c r="AR504" s="12"/>
      <c r="AS504" s="12"/>
      <c r="AT504" s="12"/>
      <c r="AU504" s="12"/>
      <c r="AV504" s="1"/>
    </row>
    <row r="505" spans="1:48" ht="15.75" customHeight="1">
      <c r="A505" s="71">
        <v>2025735</v>
      </c>
      <c r="B505" s="12"/>
      <c r="C505" s="12">
        <v>41</v>
      </c>
      <c r="D505" s="12" t="s">
        <v>134</v>
      </c>
      <c r="E505" s="9" t="s">
        <v>224</v>
      </c>
      <c r="F505" s="12" t="s">
        <v>95</v>
      </c>
      <c r="G505" s="73" t="s">
        <v>4</v>
      </c>
      <c r="H505" s="12" t="s">
        <v>1736</v>
      </c>
      <c r="I505" s="12" t="s">
        <v>236</v>
      </c>
      <c r="J505" s="72"/>
      <c r="K505" s="12" t="s">
        <v>56</v>
      </c>
      <c r="L505" s="12" t="s">
        <v>137</v>
      </c>
      <c r="M505" s="12" t="s">
        <v>74</v>
      </c>
      <c r="N505" s="12" t="s">
        <v>74</v>
      </c>
      <c r="O505" s="12" t="s">
        <v>74</v>
      </c>
      <c r="P505" s="12" t="s">
        <v>137</v>
      </c>
      <c r="Q505" s="74">
        <v>4</v>
      </c>
      <c r="R505" s="12" t="s">
        <v>137</v>
      </c>
      <c r="S505" s="12" t="s">
        <v>471</v>
      </c>
      <c r="T505" s="12" t="s">
        <v>74</v>
      </c>
      <c r="U505" s="12" t="s">
        <v>243</v>
      </c>
      <c r="V505" s="12" t="s">
        <v>137</v>
      </c>
      <c r="W505" s="12" t="s">
        <v>220</v>
      </c>
      <c r="X505" s="12" t="s">
        <v>137</v>
      </c>
      <c r="Y505" s="12" t="s">
        <v>137</v>
      </c>
      <c r="Z505" s="12" t="s">
        <v>137</v>
      </c>
      <c r="AA505" s="12" t="s">
        <v>221</v>
      </c>
      <c r="AB505" s="12" t="s">
        <v>237</v>
      </c>
      <c r="AC505" s="12" t="s">
        <v>74</v>
      </c>
      <c r="AD505" s="12" t="s">
        <v>1737</v>
      </c>
      <c r="AE505" s="12"/>
      <c r="AF505" s="12" t="s">
        <v>558</v>
      </c>
      <c r="AG505" s="12" t="s">
        <v>1450</v>
      </c>
      <c r="AH505" s="12" t="s">
        <v>287</v>
      </c>
      <c r="AI505" s="12" t="s">
        <v>74</v>
      </c>
      <c r="AJ505" s="12" t="s">
        <v>74</v>
      </c>
      <c r="AK505" s="12" t="s">
        <v>74</v>
      </c>
      <c r="AL505" s="12"/>
      <c r="AM505" s="12"/>
      <c r="AN505" s="73"/>
      <c r="AO505" s="12"/>
      <c r="AP505" s="12"/>
      <c r="AQ505" s="44"/>
      <c r="AR505" s="12"/>
      <c r="AS505" s="12"/>
      <c r="AT505" s="12"/>
      <c r="AU505" s="12"/>
      <c r="AV505" s="1"/>
    </row>
    <row r="506" spans="1:48" ht="15.75" customHeight="1">
      <c r="A506" s="71">
        <v>2025542</v>
      </c>
      <c r="B506" s="12"/>
      <c r="C506" s="12">
        <v>37</v>
      </c>
      <c r="D506" s="12" t="s">
        <v>134</v>
      </c>
      <c r="E506" s="12" t="s">
        <v>217</v>
      </c>
      <c r="F506" s="12" t="s">
        <v>110</v>
      </c>
      <c r="G506" s="12" t="s">
        <v>4</v>
      </c>
      <c r="H506" s="12" t="s">
        <v>359</v>
      </c>
      <c r="I506" s="12" t="s">
        <v>236</v>
      </c>
      <c r="J506" s="12"/>
      <c r="K506" s="12" t="s">
        <v>62</v>
      </c>
      <c r="L506" s="12" t="s">
        <v>137</v>
      </c>
      <c r="M506" s="12" t="s">
        <v>74</v>
      </c>
      <c r="N506" s="12" t="s">
        <v>74</v>
      </c>
      <c r="O506" s="12" t="s">
        <v>74</v>
      </c>
      <c r="P506" s="12" t="s">
        <v>137</v>
      </c>
      <c r="Q506" s="74">
        <v>2</v>
      </c>
      <c r="R506" s="12" t="s">
        <v>137</v>
      </c>
      <c r="S506" s="12" t="s">
        <v>220</v>
      </c>
      <c r="T506" s="12" t="s">
        <v>137</v>
      </c>
      <c r="U506" s="12" t="s">
        <v>220</v>
      </c>
      <c r="V506" s="12" t="s">
        <v>137</v>
      </c>
      <c r="W506" s="12" t="s">
        <v>220</v>
      </c>
      <c r="X506" s="12" t="s">
        <v>74</v>
      </c>
      <c r="Y506" s="12" t="s">
        <v>137</v>
      </c>
      <c r="Z506" s="12" t="s">
        <v>137</v>
      </c>
      <c r="AA506" s="12" t="s">
        <v>221</v>
      </c>
      <c r="AB506" s="12" t="s">
        <v>237</v>
      </c>
      <c r="AC506" s="12" t="s">
        <v>74</v>
      </c>
      <c r="AD506" s="12" t="s">
        <v>1739</v>
      </c>
      <c r="AE506" s="12"/>
      <c r="AF506" s="12" t="s">
        <v>1740</v>
      </c>
      <c r="AG506" s="12" t="s">
        <v>1487</v>
      </c>
      <c r="AH506" s="12" t="s">
        <v>1264</v>
      </c>
      <c r="AI506" s="12" t="s">
        <v>74</v>
      </c>
      <c r="AJ506" s="12" t="s">
        <v>74</v>
      </c>
      <c r="AK506" s="12" t="s">
        <v>74</v>
      </c>
      <c r="AL506" s="12"/>
      <c r="AM506" s="12"/>
      <c r="AN506" s="76"/>
      <c r="AO506" s="12"/>
      <c r="AP506" s="12"/>
      <c r="AQ506" s="44"/>
      <c r="AR506" s="12"/>
      <c r="AS506" s="12"/>
      <c r="AT506" s="12"/>
      <c r="AU506" s="12"/>
      <c r="AV506" s="135"/>
    </row>
    <row r="507" spans="1:48" ht="15.75" customHeight="1">
      <c r="A507" s="71">
        <v>2025422</v>
      </c>
      <c r="B507" s="12"/>
      <c r="C507" s="83">
        <v>35</v>
      </c>
      <c r="D507" s="12" t="s">
        <v>134</v>
      </c>
      <c r="E507" s="76" t="s">
        <v>224</v>
      </c>
      <c r="F507" s="12" t="s">
        <v>115</v>
      </c>
      <c r="G507" s="72" t="s">
        <v>4</v>
      </c>
      <c r="H507" s="12" t="s">
        <v>225</v>
      </c>
      <c r="I507" s="12" t="s">
        <v>236</v>
      </c>
      <c r="J507" s="72"/>
      <c r="K507" s="12" t="s">
        <v>60</v>
      </c>
      <c r="L507" s="12"/>
      <c r="M507" s="12"/>
      <c r="N507" s="12"/>
      <c r="O507" s="12"/>
      <c r="P507" s="12"/>
      <c r="Q507" s="74"/>
      <c r="R507" s="72"/>
      <c r="S507" s="12"/>
      <c r="T507" s="12"/>
      <c r="U507" s="12"/>
      <c r="V507" s="7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72" t="s">
        <v>137</v>
      </c>
      <c r="AJ507" s="12" t="s">
        <v>74</v>
      </c>
      <c r="AK507" s="12" t="s">
        <v>74</v>
      </c>
      <c r="AL507" s="12"/>
      <c r="AM507" s="12" t="s">
        <v>136</v>
      </c>
      <c r="AN507" s="73"/>
      <c r="AO507" s="12"/>
      <c r="AP507" s="12"/>
      <c r="AQ507" s="12"/>
      <c r="AR507" s="12"/>
      <c r="AS507" s="12"/>
      <c r="AT507" s="12"/>
      <c r="AU507" s="12"/>
      <c r="AV507" s="1"/>
    </row>
    <row r="508" spans="1:48" ht="15.75" customHeight="1">
      <c r="A508" s="71">
        <v>2025570</v>
      </c>
      <c r="B508" s="100"/>
      <c r="C508" s="100">
        <v>36</v>
      </c>
      <c r="D508" s="12" t="s">
        <v>134</v>
      </c>
      <c r="E508" s="100" t="s">
        <v>217</v>
      </c>
      <c r="F508" s="100" t="s">
        <v>100</v>
      </c>
      <c r="G508" s="100" t="s">
        <v>4</v>
      </c>
      <c r="H508" s="100" t="s">
        <v>1736</v>
      </c>
      <c r="I508" s="100" t="s">
        <v>236</v>
      </c>
      <c r="J508" s="100"/>
      <c r="K508" s="12" t="s">
        <v>52</v>
      </c>
      <c r="L508" s="12" t="s">
        <v>137</v>
      </c>
      <c r="M508" s="12" t="s">
        <v>74</v>
      </c>
      <c r="N508" s="100" t="s">
        <v>74</v>
      </c>
      <c r="O508" s="100" t="s">
        <v>137</v>
      </c>
      <c r="P508" s="100" t="s">
        <v>137</v>
      </c>
      <c r="Q508" s="137">
        <v>4</v>
      </c>
      <c r="R508" s="12" t="s">
        <v>137</v>
      </c>
      <c r="S508" s="100"/>
      <c r="T508" s="12" t="s">
        <v>74</v>
      </c>
      <c r="U508" s="100" t="s">
        <v>243</v>
      </c>
      <c r="V508" s="12" t="s">
        <v>137</v>
      </c>
      <c r="W508" s="12" t="s">
        <v>220</v>
      </c>
      <c r="X508" s="12" t="s">
        <v>74</v>
      </c>
      <c r="Y508" s="12" t="s">
        <v>137</v>
      </c>
      <c r="Z508" s="12" t="s">
        <v>137</v>
      </c>
      <c r="AA508" s="12" t="s">
        <v>221</v>
      </c>
      <c r="AB508" s="100" t="s">
        <v>237</v>
      </c>
      <c r="AC508" s="100" t="s">
        <v>137</v>
      </c>
      <c r="AD508" s="100"/>
      <c r="AE508" s="100"/>
      <c r="AF508" s="100" t="s">
        <v>558</v>
      </c>
      <c r="AG508" s="100" t="s">
        <v>1659</v>
      </c>
      <c r="AH508" s="100" t="s">
        <v>1743</v>
      </c>
      <c r="AI508" s="12" t="s">
        <v>74</v>
      </c>
      <c r="AJ508" s="12" t="s">
        <v>74</v>
      </c>
      <c r="AK508" s="100" t="s">
        <v>74</v>
      </c>
      <c r="AL508" s="100"/>
      <c r="AM508" s="12"/>
      <c r="AN508" s="73"/>
      <c r="AO508" s="100"/>
      <c r="AP508" s="100"/>
      <c r="AQ508" s="101"/>
      <c r="AR508" s="100"/>
      <c r="AS508" s="100"/>
      <c r="AT508" s="100"/>
      <c r="AU508" s="100"/>
      <c r="AV508" s="1"/>
    </row>
    <row r="509" spans="1:48" ht="15.75" customHeight="1">
      <c r="A509" s="71">
        <v>2025719</v>
      </c>
      <c r="B509" s="12"/>
      <c r="C509" s="12">
        <v>40</v>
      </c>
      <c r="D509" s="12" t="s">
        <v>134</v>
      </c>
      <c r="E509" s="12" t="s">
        <v>224</v>
      </c>
      <c r="F509" s="12" t="s">
        <v>79</v>
      </c>
      <c r="G509" s="73" t="s">
        <v>4</v>
      </c>
      <c r="H509" s="12" t="s">
        <v>1745</v>
      </c>
      <c r="I509" s="12" t="s">
        <v>236</v>
      </c>
      <c r="J509" s="72"/>
      <c r="K509" s="12" t="s">
        <v>56</v>
      </c>
      <c r="L509" s="12" t="s">
        <v>137</v>
      </c>
      <c r="M509" s="12" t="s">
        <v>74</v>
      </c>
      <c r="N509" s="12" t="s">
        <v>74</v>
      </c>
      <c r="O509" s="12" t="s">
        <v>74</v>
      </c>
      <c r="P509" s="12" t="s">
        <v>137</v>
      </c>
      <c r="Q509" s="74">
        <v>5</v>
      </c>
      <c r="R509" s="12" t="s">
        <v>137</v>
      </c>
      <c r="S509" s="12"/>
      <c r="T509" s="12" t="s">
        <v>137</v>
      </c>
      <c r="U509" s="12" t="s">
        <v>220</v>
      </c>
      <c r="V509" s="12" t="s">
        <v>137</v>
      </c>
      <c r="W509" s="12" t="s">
        <v>220</v>
      </c>
      <c r="X509" s="12" t="s">
        <v>74</v>
      </c>
      <c r="Y509" s="12" t="s">
        <v>137</v>
      </c>
      <c r="Z509" s="12" t="s">
        <v>137</v>
      </c>
      <c r="AA509" s="12" t="s">
        <v>221</v>
      </c>
      <c r="AB509" s="12" t="s">
        <v>237</v>
      </c>
      <c r="AC509" s="12" t="s">
        <v>137</v>
      </c>
      <c r="AD509" s="12"/>
      <c r="AE509" s="12"/>
      <c r="AF509" s="12" t="s">
        <v>301</v>
      </c>
      <c r="AG509" s="12" t="s">
        <v>1746</v>
      </c>
      <c r="AH509" s="12" t="s">
        <v>252</v>
      </c>
      <c r="AI509" s="12" t="s">
        <v>74</v>
      </c>
      <c r="AJ509" s="12" t="s">
        <v>74</v>
      </c>
      <c r="AK509" s="12" t="s">
        <v>74</v>
      </c>
      <c r="AL509" s="12"/>
      <c r="AM509" s="12"/>
      <c r="AN509" s="73"/>
      <c r="AO509" s="12"/>
      <c r="AP509" s="12"/>
      <c r="AQ509" s="44"/>
      <c r="AR509" s="12"/>
      <c r="AS509" s="12"/>
      <c r="AT509" s="12"/>
      <c r="AU509" s="12"/>
      <c r="AV509" s="1"/>
    </row>
    <row r="510" spans="1:48" ht="15.75" customHeight="1">
      <c r="A510" s="71">
        <v>2025427</v>
      </c>
      <c r="B510" s="12"/>
      <c r="C510" s="83">
        <v>38</v>
      </c>
      <c r="D510" s="12" t="s">
        <v>134</v>
      </c>
      <c r="E510" s="12" t="s">
        <v>224</v>
      </c>
      <c r="F510" s="74" t="s">
        <v>81</v>
      </c>
      <c r="G510" s="73" t="s">
        <v>4</v>
      </c>
      <c r="H510" s="12" t="s">
        <v>327</v>
      </c>
      <c r="I510" s="12" t="s">
        <v>236</v>
      </c>
      <c r="J510" s="72"/>
      <c r="K510" s="12" t="s">
        <v>60</v>
      </c>
      <c r="L510" s="12" t="s">
        <v>137</v>
      </c>
      <c r="M510" s="12" t="s">
        <v>74</v>
      </c>
      <c r="N510" s="12" t="s">
        <v>74</v>
      </c>
      <c r="O510" s="12" t="s">
        <v>137</v>
      </c>
      <c r="P510" s="12" t="s">
        <v>74</v>
      </c>
      <c r="Q510" s="74">
        <v>3</v>
      </c>
      <c r="R510" s="12" t="s">
        <v>74</v>
      </c>
      <c r="S510" s="12" t="s">
        <v>1748</v>
      </c>
      <c r="T510" s="12" t="s">
        <v>74</v>
      </c>
      <c r="U510" s="12" t="s">
        <v>1749</v>
      </c>
      <c r="V510" s="12" t="s">
        <v>137</v>
      </c>
      <c r="W510" s="12" t="s">
        <v>220</v>
      </c>
      <c r="X510" s="12" t="s">
        <v>74</v>
      </c>
      <c r="Y510" s="12" t="s">
        <v>74</v>
      </c>
      <c r="Z510" s="12" t="s">
        <v>74</v>
      </c>
      <c r="AA510" s="12" t="s">
        <v>244</v>
      </c>
      <c r="AB510" s="12" t="s">
        <v>237</v>
      </c>
      <c r="AC510" s="12" t="s">
        <v>74</v>
      </c>
      <c r="AD510" s="12" t="s">
        <v>25</v>
      </c>
      <c r="AE510" s="12"/>
      <c r="AF510" s="12" t="s">
        <v>319</v>
      </c>
      <c r="AG510" s="12" t="s">
        <v>1750</v>
      </c>
      <c r="AH510" s="12" t="s">
        <v>245</v>
      </c>
      <c r="AI510" s="12" t="s">
        <v>74</v>
      </c>
      <c r="AJ510" s="12" t="s">
        <v>74</v>
      </c>
      <c r="AK510" s="12" t="s">
        <v>74</v>
      </c>
      <c r="AL510" s="12"/>
      <c r="AM510" s="12" t="s">
        <v>137</v>
      </c>
      <c r="AN510" s="73" t="s">
        <v>390</v>
      </c>
      <c r="AO510" s="12"/>
      <c r="AP510" s="12"/>
      <c r="AQ510" s="12"/>
      <c r="AR510" s="12"/>
      <c r="AS510" s="12"/>
      <c r="AT510" s="12"/>
      <c r="AU510" s="12"/>
      <c r="AV510" s="1"/>
    </row>
    <row r="511" spans="1:48" ht="15.75" customHeight="1">
      <c r="A511" s="71">
        <v>2025812</v>
      </c>
      <c r="B511" s="12"/>
      <c r="C511" s="12">
        <v>35</v>
      </c>
      <c r="D511" s="12" t="s">
        <v>134</v>
      </c>
      <c r="E511" s="12" t="s">
        <v>217</v>
      </c>
      <c r="F511" s="74" t="s">
        <v>101</v>
      </c>
      <c r="G511" s="73" t="s">
        <v>4</v>
      </c>
      <c r="H511" s="12"/>
      <c r="I511" s="12" t="s">
        <v>333</v>
      </c>
      <c r="J511" s="12" t="s">
        <v>74</v>
      </c>
      <c r="K511" s="12" t="s">
        <v>54</v>
      </c>
      <c r="L511" s="12" t="s">
        <v>137</v>
      </c>
      <c r="M511" s="12" t="s">
        <v>74</v>
      </c>
      <c r="N511" s="12" t="s">
        <v>74</v>
      </c>
      <c r="O511" s="12" t="s">
        <v>137</v>
      </c>
      <c r="P511" s="12" t="s">
        <v>137</v>
      </c>
      <c r="Q511" s="74">
        <v>6</v>
      </c>
      <c r="R511" s="12" t="s">
        <v>137</v>
      </c>
      <c r="S511" s="12" t="s">
        <v>706</v>
      </c>
      <c r="T511" s="12" t="s">
        <v>74</v>
      </c>
      <c r="U511" s="12" t="s">
        <v>1752</v>
      </c>
      <c r="V511" s="12" t="s">
        <v>137</v>
      </c>
      <c r="W511" s="12" t="s">
        <v>220</v>
      </c>
      <c r="X511" s="12" t="s">
        <v>74</v>
      </c>
      <c r="Y511" s="12" t="s">
        <v>74</v>
      </c>
      <c r="Z511" s="12" t="s">
        <v>137</v>
      </c>
      <c r="AA511" s="12" t="s">
        <v>221</v>
      </c>
      <c r="AB511" s="12" t="s">
        <v>237</v>
      </c>
      <c r="AC511" s="12" t="s">
        <v>74</v>
      </c>
      <c r="AD511" s="12" t="s">
        <v>1753</v>
      </c>
      <c r="AE511" s="12"/>
      <c r="AF511" s="12"/>
      <c r="AG511" s="12"/>
      <c r="AH511" s="12"/>
      <c r="AI511" s="12" t="s">
        <v>74</v>
      </c>
      <c r="AJ511" s="12" t="s">
        <v>74</v>
      </c>
      <c r="AK511" s="12" t="s">
        <v>74</v>
      </c>
      <c r="AL511" s="12"/>
      <c r="AM511" s="12"/>
      <c r="AN511" s="73"/>
      <c r="AO511" s="12"/>
      <c r="AP511" s="12"/>
      <c r="AQ511" s="44"/>
      <c r="AR511" s="12"/>
      <c r="AS511" s="12"/>
      <c r="AT511" s="12"/>
      <c r="AU511" s="12"/>
      <c r="AV511" s="1"/>
    </row>
    <row r="512" spans="1:48" ht="15.75" customHeight="1">
      <c r="A512" s="71">
        <v>2025502</v>
      </c>
      <c r="B512" s="12"/>
      <c r="C512" s="12">
        <v>35</v>
      </c>
      <c r="D512" s="12" t="s">
        <v>134</v>
      </c>
      <c r="E512" s="12" t="s">
        <v>224</v>
      </c>
      <c r="F512" s="12" t="s">
        <v>96</v>
      </c>
      <c r="G512" s="12" t="s">
        <v>4</v>
      </c>
      <c r="H512" s="12" t="s">
        <v>321</v>
      </c>
      <c r="I512" s="12" t="s">
        <v>236</v>
      </c>
      <c r="J512" s="12" t="s">
        <v>74</v>
      </c>
      <c r="K512" s="12" t="s">
        <v>62</v>
      </c>
      <c r="L512" s="12" t="s">
        <v>137</v>
      </c>
      <c r="M512" s="12" t="s">
        <v>74</v>
      </c>
      <c r="N512" s="12" t="s">
        <v>137</v>
      </c>
      <c r="O512" s="12" t="s">
        <v>74</v>
      </c>
      <c r="P512" s="12" t="s">
        <v>137</v>
      </c>
      <c r="Q512" s="74"/>
      <c r="R512" s="12" t="s">
        <v>137</v>
      </c>
      <c r="S512" s="12"/>
      <c r="T512" s="12" t="s">
        <v>137</v>
      </c>
      <c r="U512" s="12" t="s">
        <v>220</v>
      </c>
      <c r="V512" s="12" t="s">
        <v>137</v>
      </c>
      <c r="W512" s="12" t="s">
        <v>220</v>
      </c>
      <c r="X512" s="12" t="s">
        <v>74</v>
      </c>
      <c r="Y512" s="12" t="s">
        <v>137</v>
      </c>
      <c r="Z512" s="12" t="s">
        <v>74</v>
      </c>
      <c r="AA512" s="12" t="s">
        <v>244</v>
      </c>
      <c r="AB512" s="12" t="s">
        <v>237</v>
      </c>
      <c r="AC512" s="12" t="s">
        <v>137</v>
      </c>
      <c r="AD512" s="12"/>
      <c r="AE512" s="12"/>
      <c r="AF512" s="12" t="s">
        <v>274</v>
      </c>
      <c r="AG512" s="12" t="s">
        <v>429</v>
      </c>
      <c r="AH512" s="12" t="s">
        <v>510</v>
      </c>
      <c r="AI512" s="12" t="s">
        <v>74</v>
      </c>
      <c r="AJ512" s="12" t="s">
        <v>74</v>
      </c>
      <c r="AK512" s="12" t="s">
        <v>74</v>
      </c>
      <c r="AL512" s="12"/>
      <c r="AM512" s="76" t="s">
        <v>136</v>
      </c>
      <c r="AN512" s="76"/>
      <c r="AO512" s="12"/>
      <c r="AP512" s="12"/>
      <c r="AQ512" s="12"/>
      <c r="AR512" s="12"/>
      <c r="AS512" s="12"/>
      <c r="AT512" s="12"/>
      <c r="AU512" s="12"/>
      <c r="AV512" s="1"/>
    </row>
    <row r="513" spans="1:48" ht="15.75" customHeight="1">
      <c r="A513" s="71">
        <v>2025826</v>
      </c>
      <c r="B513" s="12"/>
      <c r="C513" s="12">
        <v>36</v>
      </c>
      <c r="D513" s="12" t="s">
        <v>134</v>
      </c>
      <c r="E513" s="12" t="s">
        <v>224</v>
      </c>
      <c r="F513" s="74" t="s">
        <v>101</v>
      </c>
      <c r="G513" s="73" t="s">
        <v>4</v>
      </c>
      <c r="H513" s="12"/>
      <c r="I513" s="12" t="s">
        <v>333</v>
      </c>
      <c r="J513" s="12" t="s">
        <v>74</v>
      </c>
      <c r="K513" s="12" t="s">
        <v>54</v>
      </c>
      <c r="L513" s="12" t="s">
        <v>137</v>
      </c>
      <c r="M513" s="12" t="s">
        <v>74</v>
      </c>
      <c r="N513" s="12" t="s">
        <v>74</v>
      </c>
      <c r="O513" s="12" t="s">
        <v>137</v>
      </c>
      <c r="P513" s="12" t="s">
        <v>74</v>
      </c>
      <c r="Q513" s="74">
        <v>3</v>
      </c>
      <c r="R513" s="12" t="s">
        <v>137</v>
      </c>
      <c r="S513" s="12" t="s">
        <v>706</v>
      </c>
      <c r="T513" s="12" t="s">
        <v>74</v>
      </c>
      <c r="U513" s="12" t="s">
        <v>1756</v>
      </c>
      <c r="V513" s="12" t="s">
        <v>137</v>
      </c>
      <c r="W513" s="12" t="s">
        <v>220</v>
      </c>
      <c r="X513" s="12" t="s">
        <v>137</v>
      </c>
      <c r="Y513" s="12" t="s">
        <v>137</v>
      </c>
      <c r="Z513" s="12" t="s">
        <v>74</v>
      </c>
      <c r="AA513" s="12" t="s">
        <v>244</v>
      </c>
      <c r="AB513" s="12" t="s">
        <v>237</v>
      </c>
      <c r="AC513" s="12" t="s">
        <v>137</v>
      </c>
      <c r="AD513" s="12"/>
      <c r="AE513" s="12"/>
      <c r="AF513" s="12" t="s">
        <v>319</v>
      </c>
      <c r="AG513" s="12" t="s">
        <v>658</v>
      </c>
      <c r="AH513" s="12" t="s">
        <v>1328</v>
      </c>
      <c r="AI513" s="12" t="s">
        <v>74</v>
      </c>
      <c r="AJ513" s="12" t="s">
        <v>74</v>
      </c>
      <c r="AK513" s="12" t="s">
        <v>74</v>
      </c>
      <c r="AL513" s="12"/>
      <c r="AM513" s="12"/>
      <c r="AN513" s="73"/>
      <c r="AO513" s="12"/>
      <c r="AP513" s="12"/>
      <c r="AQ513" s="44"/>
      <c r="AR513" s="12"/>
      <c r="AS513" s="12"/>
      <c r="AT513" s="12"/>
      <c r="AU513" s="12"/>
      <c r="AV513" s="1"/>
    </row>
    <row r="514" spans="1:48" ht="15.75" customHeight="1">
      <c r="A514" s="71">
        <v>2025796</v>
      </c>
      <c r="B514" s="12"/>
      <c r="C514" s="12">
        <v>28</v>
      </c>
      <c r="D514" s="12" t="s">
        <v>134</v>
      </c>
      <c r="E514" s="12" t="s">
        <v>224</v>
      </c>
      <c r="F514" s="12" t="s">
        <v>106</v>
      </c>
      <c r="G514" s="73" t="s">
        <v>50</v>
      </c>
      <c r="H514" s="12" t="s">
        <v>746</v>
      </c>
      <c r="I514" s="12" t="s">
        <v>1404</v>
      </c>
      <c r="J514" s="12" t="s">
        <v>74</v>
      </c>
      <c r="K514" s="12" t="s">
        <v>58</v>
      </c>
      <c r="L514" s="12" t="s">
        <v>137</v>
      </c>
      <c r="M514" s="12" t="s">
        <v>74</v>
      </c>
      <c r="N514" s="12" t="s">
        <v>74</v>
      </c>
      <c r="O514" s="12" t="s">
        <v>74</v>
      </c>
      <c r="P514" s="12" t="s">
        <v>74</v>
      </c>
      <c r="Q514" s="74">
        <v>5</v>
      </c>
      <c r="R514" s="12" t="s">
        <v>137</v>
      </c>
      <c r="S514" s="12" t="s">
        <v>220</v>
      </c>
      <c r="T514" s="12" t="s">
        <v>137</v>
      </c>
      <c r="U514" s="12" t="s">
        <v>220</v>
      </c>
      <c r="V514" s="12" t="s">
        <v>137</v>
      </c>
      <c r="W514" s="12" t="s">
        <v>220</v>
      </c>
      <c r="X514" s="12" t="s">
        <v>137</v>
      </c>
      <c r="Y514" s="12" t="s">
        <v>137</v>
      </c>
      <c r="Z514" s="12" t="s">
        <v>137</v>
      </c>
      <c r="AA514" s="12" t="s">
        <v>221</v>
      </c>
      <c r="AB514" s="12" t="s">
        <v>237</v>
      </c>
      <c r="AC514" s="12" t="s">
        <v>137</v>
      </c>
      <c r="AD514" s="12"/>
      <c r="AE514" s="12"/>
      <c r="AF514" s="12" t="s">
        <v>804</v>
      </c>
      <c r="AG514" s="12" t="s">
        <v>429</v>
      </c>
      <c r="AH514" s="12" t="s">
        <v>1758</v>
      </c>
      <c r="AI514" s="12" t="s">
        <v>74</v>
      </c>
      <c r="AJ514" s="12" t="s">
        <v>74</v>
      </c>
      <c r="AK514" s="12" t="s">
        <v>74</v>
      </c>
      <c r="AL514" s="12"/>
      <c r="AM514" s="12" t="s">
        <v>74</v>
      </c>
      <c r="AN514" s="73"/>
      <c r="AO514" s="12"/>
      <c r="AP514" s="12"/>
      <c r="AQ514" s="44"/>
      <c r="AR514" s="12"/>
      <c r="AS514" s="12"/>
      <c r="AT514" s="12"/>
      <c r="AU514" s="12"/>
      <c r="AV514" s="1"/>
    </row>
    <row r="515" spans="1:48" ht="15.75" customHeight="1">
      <c r="A515" s="71">
        <v>2025841</v>
      </c>
      <c r="B515" s="12"/>
      <c r="C515" s="92">
        <v>41</v>
      </c>
      <c r="D515" s="12" t="s">
        <v>134</v>
      </c>
      <c r="E515" s="12" t="s">
        <v>224</v>
      </c>
      <c r="F515" s="12" t="s">
        <v>95</v>
      </c>
      <c r="G515" s="72" t="s">
        <v>4</v>
      </c>
      <c r="H515" s="12" t="s">
        <v>225</v>
      </c>
      <c r="I515" s="12" t="s">
        <v>236</v>
      </c>
      <c r="J515" s="12"/>
      <c r="K515" s="12" t="s">
        <v>56</v>
      </c>
      <c r="L515" s="12" t="s">
        <v>137</v>
      </c>
      <c r="M515" s="12" t="s">
        <v>74</v>
      </c>
      <c r="N515" s="12" t="s">
        <v>74</v>
      </c>
      <c r="O515" s="12" t="s">
        <v>74</v>
      </c>
      <c r="P515" s="12" t="s">
        <v>137</v>
      </c>
      <c r="Q515" s="85" t="s">
        <v>1760</v>
      </c>
      <c r="R515" s="12" t="s">
        <v>137</v>
      </c>
      <c r="S515" s="12"/>
      <c r="T515" s="12" t="s">
        <v>137</v>
      </c>
      <c r="U515" s="12" t="s">
        <v>220</v>
      </c>
      <c r="V515" s="12" t="s">
        <v>74</v>
      </c>
      <c r="W515" s="12" t="s">
        <v>329</v>
      </c>
      <c r="X515" s="12" t="s">
        <v>74</v>
      </c>
      <c r="Y515" s="12" t="s">
        <v>137</v>
      </c>
      <c r="Z515" s="12" t="s">
        <v>137</v>
      </c>
      <c r="AA515" s="12" t="s">
        <v>251</v>
      </c>
      <c r="AB515" s="12" t="s">
        <v>237</v>
      </c>
      <c r="AC515" s="12" t="s">
        <v>74</v>
      </c>
      <c r="AD515" s="12" t="s">
        <v>23</v>
      </c>
      <c r="AE515" s="12"/>
      <c r="AF515" s="12" t="s">
        <v>1761</v>
      </c>
      <c r="AG515" s="12" t="s">
        <v>1762</v>
      </c>
      <c r="AH515" s="12" t="s">
        <v>1763</v>
      </c>
      <c r="AI515" s="12" t="s">
        <v>74</v>
      </c>
      <c r="AJ515" s="12" t="s">
        <v>74</v>
      </c>
      <c r="AK515" s="12" t="s">
        <v>74</v>
      </c>
      <c r="AL515" s="12"/>
      <c r="AM515" s="12"/>
      <c r="AN515" s="73"/>
      <c r="AO515" s="12"/>
      <c r="AP515" s="12"/>
      <c r="AQ515" s="12"/>
      <c r="AR515" s="12"/>
      <c r="AS515" s="12"/>
      <c r="AT515" s="12"/>
      <c r="AU515" s="12"/>
      <c r="AV515" s="1"/>
    </row>
    <row r="516" spans="1:48" ht="15.75" customHeight="1">
      <c r="A516" s="71">
        <v>2025550</v>
      </c>
      <c r="B516" s="12"/>
      <c r="C516" s="12">
        <v>38</v>
      </c>
      <c r="D516" s="12" t="s">
        <v>134</v>
      </c>
      <c r="E516" s="12" t="s">
        <v>224</v>
      </c>
      <c r="F516" s="12" t="s">
        <v>110</v>
      </c>
      <c r="G516" s="72" t="s">
        <v>4</v>
      </c>
      <c r="H516" s="12" t="s">
        <v>383</v>
      </c>
      <c r="I516" s="12" t="s">
        <v>236</v>
      </c>
      <c r="J516" s="72"/>
      <c r="K516" s="12" t="s">
        <v>62</v>
      </c>
      <c r="L516" s="12" t="s">
        <v>137</v>
      </c>
      <c r="M516" s="12" t="s">
        <v>74</v>
      </c>
      <c r="N516" s="12" t="s">
        <v>74</v>
      </c>
      <c r="O516" s="12" t="s">
        <v>74</v>
      </c>
      <c r="P516" s="12" t="s">
        <v>74</v>
      </c>
      <c r="Q516" s="74">
        <v>5</v>
      </c>
      <c r="R516" s="12" t="s">
        <v>137</v>
      </c>
      <c r="S516" s="12"/>
      <c r="T516" s="12" t="s">
        <v>137</v>
      </c>
      <c r="U516" s="12" t="s">
        <v>220</v>
      </c>
      <c r="V516" s="12" t="s">
        <v>137</v>
      </c>
      <c r="W516" s="12" t="s">
        <v>220</v>
      </c>
      <c r="X516" s="12" t="s">
        <v>74</v>
      </c>
      <c r="Y516" s="12" t="s">
        <v>74</v>
      </c>
      <c r="Z516" s="12" t="s">
        <v>74</v>
      </c>
      <c r="AA516" s="12" t="s">
        <v>244</v>
      </c>
      <c r="AB516" s="12" t="s">
        <v>237</v>
      </c>
      <c r="AC516" s="12" t="s">
        <v>74</v>
      </c>
      <c r="AD516" s="12" t="s">
        <v>1505</v>
      </c>
      <c r="AE516" s="12"/>
      <c r="AF516" s="12" t="s">
        <v>1696</v>
      </c>
      <c r="AG516" s="12" t="s">
        <v>269</v>
      </c>
      <c r="AH516" s="12" t="s">
        <v>276</v>
      </c>
      <c r="AI516" s="12" t="s">
        <v>74</v>
      </c>
      <c r="AJ516" s="12" t="s">
        <v>74</v>
      </c>
      <c r="AK516" s="12" t="s">
        <v>74</v>
      </c>
      <c r="AL516" s="12"/>
      <c r="AM516" s="12" t="s">
        <v>136</v>
      </c>
      <c r="AN516" s="73"/>
      <c r="AO516" s="12"/>
      <c r="AP516" s="12"/>
      <c r="AQ516" s="44"/>
      <c r="AR516" s="12"/>
      <c r="AS516" s="12"/>
      <c r="AT516" s="12"/>
      <c r="AU516" s="12"/>
      <c r="AV516" s="135"/>
    </row>
    <row r="517" spans="1:48" ht="15.75" customHeight="1">
      <c r="A517" s="71">
        <v>2025648</v>
      </c>
      <c r="B517" s="12"/>
      <c r="C517" s="12">
        <v>34</v>
      </c>
      <c r="D517" s="12" t="s">
        <v>134</v>
      </c>
      <c r="E517" s="12" t="s">
        <v>224</v>
      </c>
      <c r="F517" s="74" t="s">
        <v>101</v>
      </c>
      <c r="G517" s="73" t="s">
        <v>4</v>
      </c>
      <c r="H517" s="12" t="s">
        <v>264</v>
      </c>
      <c r="I517" s="12" t="s">
        <v>333</v>
      </c>
      <c r="J517" s="12" t="s">
        <v>74</v>
      </c>
      <c r="K517" s="12" t="s">
        <v>54</v>
      </c>
      <c r="L517" s="12" t="s">
        <v>137</v>
      </c>
      <c r="M517" s="12" t="s">
        <v>74</v>
      </c>
      <c r="N517" s="12" t="s">
        <v>74</v>
      </c>
      <c r="O517" s="12" t="s">
        <v>74</v>
      </c>
      <c r="P517" s="12" t="s">
        <v>74</v>
      </c>
      <c r="Q517" s="74">
        <v>4</v>
      </c>
      <c r="R517" s="12" t="s">
        <v>137</v>
      </c>
      <c r="S517" s="12" t="s">
        <v>706</v>
      </c>
      <c r="T517" s="12" t="s">
        <v>74</v>
      </c>
      <c r="U517" s="12" t="s">
        <v>609</v>
      </c>
      <c r="V517" s="12" t="s">
        <v>137</v>
      </c>
      <c r="W517" s="12" t="s">
        <v>220</v>
      </c>
      <c r="X517" s="12" t="s">
        <v>137</v>
      </c>
      <c r="Y517" s="12" t="s">
        <v>74</v>
      </c>
      <c r="Z517" s="12" t="s">
        <v>137</v>
      </c>
      <c r="AA517" s="12" t="s">
        <v>251</v>
      </c>
      <c r="AB517" s="12" t="s">
        <v>237</v>
      </c>
      <c r="AC517" s="12" t="s">
        <v>74</v>
      </c>
      <c r="AD517" s="12" t="s">
        <v>23</v>
      </c>
      <c r="AE517" s="12"/>
      <c r="AF517" s="12" t="s">
        <v>1766</v>
      </c>
      <c r="AG517" s="12" t="s">
        <v>1767</v>
      </c>
      <c r="AH517" s="12" t="s">
        <v>1768</v>
      </c>
      <c r="AI517" s="12" t="s">
        <v>74</v>
      </c>
      <c r="AJ517" s="12" t="s">
        <v>74</v>
      </c>
      <c r="AK517" s="12" t="s">
        <v>74</v>
      </c>
      <c r="AL517" s="12"/>
      <c r="AM517" s="12"/>
      <c r="AN517" s="73"/>
      <c r="AO517" s="12"/>
      <c r="AP517" s="12"/>
      <c r="AQ517" s="44"/>
      <c r="AR517" s="12"/>
      <c r="AS517" s="12"/>
      <c r="AT517" s="12"/>
      <c r="AU517" s="12"/>
      <c r="AV517" s="1"/>
    </row>
    <row r="518" spans="1:48" ht="15.75" customHeight="1">
      <c r="A518" s="71">
        <v>2025806</v>
      </c>
      <c r="B518" s="12"/>
      <c r="C518" s="12">
        <v>36</v>
      </c>
      <c r="D518" s="12" t="s">
        <v>134</v>
      </c>
      <c r="E518" s="12" t="s">
        <v>224</v>
      </c>
      <c r="F518" s="74" t="s">
        <v>101</v>
      </c>
      <c r="G518" s="73" t="s">
        <v>4</v>
      </c>
      <c r="H518" s="12"/>
      <c r="I518" s="12" t="s">
        <v>333</v>
      </c>
      <c r="J518" s="12" t="s">
        <v>74</v>
      </c>
      <c r="K518" s="12" t="s">
        <v>54</v>
      </c>
      <c r="L518" s="12" t="s">
        <v>137</v>
      </c>
      <c r="M518" s="12" t="s">
        <v>74</v>
      </c>
      <c r="N518" s="12" t="s">
        <v>74</v>
      </c>
      <c r="O518" s="12" t="s">
        <v>74</v>
      </c>
      <c r="P518" s="12" t="s">
        <v>137</v>
      </c>
      <c r="Q518" s="74">
        <v>9</v>
      </c>
      <c r="R518" s="12" t="s">
        <v>137</v>
      </c>
      <c r="S518" s="12" t="s">
        <v>220</v>
      </c>
      <c r="T518" s="12" t="s">
        <v>137</v>
      </c>
      <c r="U518" s="12" t="s">
        <v>220</v>
      </c>
      <c r="V518" s="12" t="s">
        <v>137</v>
      </c>
      <c r="W518" s="12" t="s">
        <v>220</v>
      </c>
      <c r="X518" s="12" t="s">
        <v>137</v>
      </c>
      <c r="Y518" s="12" t="s">
        <v>137</v>
      </c>
      <c r="Z518" s="12" t="s">
        <v>137</v>
      </c>
      <c r="AA518" s="12" t="s">
        <v>221</v>
      </c>
      <c r="AB518" s="12" t="s">
        <v>237</v>
      </c>
      <c r="AC518" s="12" t="s">
        <v>74</v>
      </c>
      <c r="AD518" s="12" t="s">
        <v>23</v>
      </c>
      <c r="AE518" s="12"/>
      <c r="AF518" s="12" t="s">
        <v>1368</v>
      </c>
      <c r="AG518" s="12" t="s">
        <v>340</v>
      </c>
      <c r="AH518" s="12" t="s">
        <v>1770</v>
      </c>
      <c r="AI518" s="12" t="s">
        <v>74</v>
      </c>
      <c r="AJ518" s="12" t="s">
        <v>74</v>
      </c>
      <c r="AK518" s="12" t="s">
        <v>74</v>
      </c>
      <c r="AL518" s="12"/>
      <c r="AM518" s="12" t="s">
        <v>136</v>
      </c>
      <c r="AN518" s="73"/>
      <c r="AO518" s="12"/>
      <c r="AP518" s="12"/>
      <c r="AQ518" s="44"/>
      <c r="AR518" s="12"/>
      <c r="AS518" s="12"/>
      <c r="AT518" s="12"/>
      <c r="AU518" s="12"/>
      <c r="AV518" s="138"/>
    </row>
    <row r="519" spans="1:48" ht="15.75" customHeight="1">
      <c r="A519" s="71">
        <v>2025526</v>
      </c>
      <c r="B519" s="12"/>
      <c r="C519" s="12">
        <v>38</v>
      </c>
      <c r="D519" s="12" t="s">
        <v>134</v>
      </c>
      <c r="E519" s="12" t="s">
        <v>224</v>
      </c>
      <c r="F519" s="12" t="s">
        <v>110</v>
      </c>
      <c r="G519" s="72" t="s">
        <v>4</v>
      </c>
      <c r="H519" s="12" t="s">
        <v>359</v>
      </c>
      <c r="I519" s="12" t="s">
        <v>236</v>
      </c>
      <c r="J519" s="72"/>
      <c r="K519" s="12" t="s">
        <v>62</v>
      </c>
      <c r="L519" s="12" t="s">
        <v>137</v>
      </c>
      <c r="M519" s="12" t="s">
        <v>74</v>
      </c>
      <c r="N519" s="12" t="s">
        <v>74</v>
      </c>
      <c r="O519" s="12" t="s">
        <v>74</v>
      </c>
      <c r="P519" s="12" t="s">
        <v>74</v>
      </c>
      <c r="Q519" s="74">
        <v>5</v>
      </c>
      <c r="R519" s="12" t="s">
        <v>137</v>
      </c>
      <c r="S519" s="12" t="s">
        <v>220</v>
      </c>
      <c r="T519" s="12" t="s">
        <v>137</v>
      </c>
      <c r="U519" s="12" t="s">
        <v>220</v>
      </c>
      <c r="V519" s="12" t="s">
        <v>137</v>
      </c>
      <c r="W519" s="12" t="s">
        <v>220</v>
      </c>
      <c r="X519" s="12" t="s">
        <v>74</v>
      </c>
      <c r="Y519" s="12" t="s">
        <v>74</v>
      </c>
      <c r="Z519" s="12" t="s">
        <v>74</v>
      </c>
      <c r="AA519" s="12" t="s">
        <v>244</v>
      </c>
      <c r="AB519" s="12" t="s">
        <v>237</v>
      </c>
      <c r="AC519" s="12" t="s">
        <v>74</v>
      </c>
      <c r="AD519" s="12" t="s">
        <v>1772</v>
      </c>
      <c r="AE519" s="12"/>
      <c r="AF519" s="12" t="s">
        <v>658</v>
      </c>
      <c r="AG519" s="12" t="s">
        <v>1773</v>
      </c>
      <c r="AH519" s="12" t="s">
        <v>1774</v>
      </c>
      <c r="AI519" s="12" t="s">
        <v>74</v>
      </c>
      <c r="AJ519" s="12" t="s">
        <v>74</v>
      </c>
      <c r="AK519" s="12" t="s">
        <v>74</v>
      </c>
      <c r="AL519" s="12"/>
      <c r="AM519" s="12" t="s">
        <v>136</v>
      </c>
      <c r="AN519" s="73"/>
      <c r="AO519" s="12"/>
      <c r="AP519" s="12"/>
      <c r="AQ519" s="44"/>
      <c r="AR519" s="12"/>
      <c r="AS519" s="12"/>
      <c r="AT519" s="12"/>
      <c r="AU519" s="12"/>
      <c r="AV519" s="12"/>
    </row>
    <row r="520" spans="1:48" ht="15.75" customHeight="1">
      <c r="A520" s="71">
        <v>2025596</v>
      </c>
      <c r="B520" s="12"/>
      <c r="C520" s="12">
        <v>43</v>
      </c>
      <c r="D520" s="12" t="s">
        <v>134</v>
      </c>
      <c r="E520" s="12" t="s">
        <v>224</v>
      </c>
      <c r="F520" s="12" t="s">
        <v>90</v>
      </c>
      <c r="G520" s="72" t="s">
        <v>4</v>
      </c>
      <c r="H520" s="12" t="s">
        <v>218</v>
      </c>
      <c r="I520" s="12" t="s">
        <v>333</v>
      </c>
      <c r="J520" s="12" t="s">
        <v>137</v>
      </c>
      <c r="K520" s="12" t="s">
        <v>54</v>
      </c>
      <c r="L520" s="12" t="s">
        <v>137</v>
      </c>
      <c r="M520" s="12" t="s">
        <v>74</v>
      </c>
      <c r="N520" s="12" t="s">
        <v>74</v>
      </c>
      <c r="O520" s="12" t="s">
        <v>74</v>
      </c>
      <c r="P520" s="12" t="s">
        <v>137</v>
      </c>
      <c r="Q520" s="74">
        <v>4</v>
      </c>
      <c r="R520" s="12" t="s">
        <v>137</v>
      </c>
      <c r="S520" s="12" t="s">
        <v>220</v>
      </c>
      <c r="T520" s="12" t="s">
        <v>137</v>
      </c>
      <c r="U520" s="12" t="s">
        <v>220</v>
      </c>
      <c r="V520" s="12" t="s">
        <v>137</v>
      </c>
      <c r="W520" s="12" t="s">
        <v>220</v>
      </c>
      <c r="X520" s="12" t="s">
        <v>74</v>
      </c>
      <c r="Y520" s="12" t="s">
        <v>137</v>
      </c>
      <c r="Z520" s="12" t="s">
        <v>137</v>
      </c>
      <c r="AA520" s="12" t="s">
        <v>221</v>
      </c>
      <c r="AB520" s="12" t="s">
        <v>237</v>
      </c>
      <c r="AC520" s="12" t="s">
        <v>74</v>
      </c>
      <c r="AD520" s="12" t="s">
        <v>1776</v>
      </c>
      <c r="AE520" s="12"/>
      <c r="AF520" s="12" t="s">
        <v>276</v>
      </c>
      <c r="AG520" s="12"/>
      <c r="AH520" s="12"/>
      <c r="AI520" s="12" t="s">
        <v>74</v>
      </c>
      <c r="AJ520" s="12" t="s">
        <v>74</v>
      </c>
      <c r="AK520" s="12" t="s">
        <v>74</v>
      </c>
      <c r="AL520" s="12"/>
      <c r="AM520" s="12"/>
      <c r="AN520" s="73"/>
      <c r="AO520" s="12"/>
      <c r="AP520" s="12"/>
      <c r="AQ520" s="44"/>
      <c r="AR520" s="12"/>
      <c r="AS520" s="12"/>
      <c r="AT520" s="12"/>
      <c r="AU520" s="12"/>
      <c r="AV520" s="12"/>
    </row>
    <row r="521" spans="1:48" ht="15.75" customHeight="1">
      <c r="A521" s="71">
        <v>2025840</v>
      </c>
      <c r="B521" s="12"/>
      <c r="C521" s="92">
        <v>41</v>
      </c>
      <c r="D521" s="12" t="s">
        <v>134</v>
      </c>
      <c r="E521" s="12" t="s">
        <v>224</v>
      </c>
      <c r="F521" s="12" t="s">
        <v>95</v>
      </c>
      <c r="G521" s="72" t="s">
        <v>4</v>
      </c>
      <c r="H521" s="12" t="s">
        <v>383</v>
      </c>
      <c r="I521" s="12" t="s">
        <v>236</v>
      </c>
      <c r="J521" s="12"/>
      <c r="K521" s="12" t="s">
        <v>56</v>
      </c>
      <c r="L521" s="12" t="s">
        <v>137</v>
      </c>
      <c r="M521" s="12" t="s">
        <v>74</v>
      </c>
      <c r="N521" s="12" t="s">
        <v>74</v>
      </c>
      <c r="O521" s="12" t="s">
        <v>74</v>
      </c>
      <c r="P521" s="12" t="s">
        <v>137</v>
      </c>
      <c r="Q521" s="85" t="s">
        <v>1778</v>
      </c>
      <c r="R521" s="12" t="s">
        <v>137</v>
      </c>
      <c r="S521" s="12" t="s">
        <v>220</v>
      </c>
      <c r="T521" s="12" t="s">
        <v>137</v>
      </c>
      <c r="U521" s="12" t="s">
        <v>220</v>
      </c>
      <c r="V521" s="12" t="s">
        <v>137</v>
      </c>
      <c r="W521" s="12" t="s">
        <v>220</v>
      </c>
      <c r="X521" s="12" t="s">
        <v>74</v>
      </c>
      <c r="Y521" s="12" t="s">
        <v>137</v>
      </c>
      <c r="Z521" s="12" t="s">
        <v>137</v>
      </c>
      <c r="AA521" s="12" t="s">
        <v>251</v>
      </c>
      <c r="AB521" s="12" t="s">
        <v>237</v>
      </c>
      <c r="AC521" s="12" t="s">
        <v>74</v>
      </c>
      <c r="AD521" s="12" t="s">
        <v>23</v>
      </c>
      <c r="AE521" s="12"/>
      <c r="AF521" s="12" t="s">
        <v>1093</v>
      </c>
      <c r="AG521" s="12" t="s">
        <v>593</v>
      </c>
      <c r="AH521" s="12" t="s">
        <v>525</v>
      </c>
      <c r="AI521" s="12" t="s">
        <v>74</v>
      </c>
      <c r="AJ521" s="12" t="s">
        <v>74</v>
      </c>
      <c r="AK521" s="12" t="s">
        <v>74</v>
      </c>
      <c r="AL521" s="12"/>
      <c r="AM521" s="12" t="s">
        <v>136</v>
      </c>
      <c r="AN521" s="73"/>
      <c r="AO521" s="12"/>
      <c r="AP521" s="12"/>
      <c r="AQ521" s="12"/>
      <c r="AR521" s="12"/>
      <c r="AS521" s="12"/>
      <c r="AT521" s="12"/>
      <c r="AU521" s="12"/>
      <c r="AV521" s="12"/>
    </row>
    <row r="522" spans="1:48" ht="15.75" customHeight="1">
      <c r="A522" s="71">
        <v>2025371</v>
      </c>
      <c r="B522" s="12"/>
      <c r="C522" s="12">
        <v>37</v>
      </c>
      <c r="D522" s="12" t="s">
        <v>134</v>
      </c>
      <c r="E522" s="12" t="s">
        <v>217</v>
      </c>
      <c r="F522" s="12" t="s">
        <v>116</v>
      </c>
      <c r="G522" s="12" t="s">
        <v>4</v>
      </c>
      <c r="H522" s="12" t="s">
        <v>327</v>
      </c>
      <c r="I522" s="12" t="s">
        <v>328</v>
      </c>
      <c r="J522" s="12" t="s">
        <v>74</v>
      </c>
      <c r="K522" s="12" t="s">
        <v>58</v>
      </c>
      <c r="L522" s="12" t="s">
        <v>137</v>
      </c>
      <c r="M522" s="12" t="s">
        <v>74</v>
      </c>
      <c r="N522" s="12" t="s">
        <v>74</v>
      </c>
      <c r="O522" s="12" t="s">
        <v>74</v>
      </c>
      <c r="P522" s="12" t="s">
        <v>74</v>
      </c>
      <c r="Q522" s="74"/>
      <c r="R522" s="12" t="s">
        <v>137</v>
      </c>
      <c r="S522" s="12" t="s">
        <v>471</v>
      </c>
      <c r="T522" s="12" t="s">
        <v>74</v>
      </c>
      <c r="U522" s="12" t="s">
        <v>1780</v>
      </c>
      <c r="V522" s="12" t="s">
        <v>137</v>
      </c>
      <c r="W522" s="12" t="s">
        <v>220</v>
      </c>
      <c r="X522" s="12" t="s">
        <v>74</v>
      </c>
      <c r="Y522" s="12" t="s">
        <v>74</v>
      </c>
      <c r="Z522" s="12" t="s">
        <v>137</v>
      </c>
      <c r="AA522" s="12" t="s">
        <v>221</v>
      </c>
      <c r="AB522" s="12" t="s">
        <v>237</v>
      </c>
      <c r="AC522" s="12" t="s">
        <v>74</v>
      </c>
      <c r="AD522" s="12" t="s">
        <v>1492</v>
      </c>
      <c r="AE522" s="12"/>
      <c r="AF522" s="12" t="s">
        <v>252</v>
      </c>
      <c r="AG522" s="12" t="s">
        <v>429</v>
      </c>
      <c r="AH522" s="12" t="s">
        <v>1781</v>
      </c>
      <c r="AI522" s="12" t="s">
        <v>74</v>
      </c>
      <c r="AJ522" s="12" t="s">
        <v>74</v>
      </c>
      <c r="AK522" s="12" t="s">
        <v>137</v>
      </c>
      <c r="AL522" s="12"/>
      <c r="AM522" s="12"/>
      <c r="AN522" s="76"/>
      <c r="AO522" s="12"/>
      <c r="AP522" s="12"/>
      <c r="AQ522" s="12"/>
      <c r="AR522" s="12"/>
      <c r="AS522" s="12"/>
      <c r="AT522" s="12"/>
      <c r="AU522" s="12"/>
      <c r="AV522" s="12"/>
    </row>
    <row r="523" spans="1:48" ht="15.75" customHeight="1">
      <c r="A523" s="71">
        <v>2025600</v>
      </c>
      <c r="B523" s="12"/>
      <c r="C523" s="12">
        <v>35</v>
      </c>
      <c r="D523" s="12" t="s">
        <v>134</v>
      </c>
      <c r="E523" s="12" t="s">
        <v>224</v>
      </c>
      <c r="F523" s="12" t="s">
        <v>90</v>
      </c>
      <c r="G523" s="72" t="s">
        <v>4</v>
      </c>
      <c r="H523" s="12" t="s">
        <v>218</v>
      </c>
      <c r="I523" s="12" t="s">
        <v>333</v>
      </c>
      <c r="J523" s="12" t="s">
        <v>137</v>
      </c>
      <c r="K523" s="12" t="s">
        <v>54</v>
      </c>
      <c r="L523" s="12" t="s">
        <v>137</v>
      </c>
      <c r="M523" s="12" t="s">
        <v>74</v>
      </c>
      <c r="N523" s="12" t="s">
        <v>137</v>
      </c>
      <c r="O523" s="12" t="s">
        <v>74</v>
      </c>
      <c r="P523" s="12" t="s">
        <v>137</v>
      </c>
      <c r="Q523" s="74">
        <v>4</v>
      </c>
      <c r="R523" s="12" t="s">
        <v>137</v>
      </c>
      <c r="S523" s="12" t="s">
        <v>220</v>
      </c>
      <c r="T523" s="12" t="s">
        <v>137</v>
      </c>
      <c r="U523" s="12" t="s">
        <v>220</v>
      </c>
      <c r="V523" s="12" t="s">
        <v>137</v>
      </c>
      <c r="W523" s="12" t="s">
        <v>220</v>
      </c>
      <c r="X523" s="12" t="s">
        <v>137</v>
      </c>
      <c r="Y523" s="12" t="s">
        <v>137</v>
      </c>
      <c r="Z523" s="12" t="s">
        <v>137</v>
      </c>
      <c r="AA523" s="12" t="s">
        <v>221</v>
      </c>
      <c r="AB523" s="12" t="s">
        <v>237</v>
      </c>
      <c r="AC523" s="12"/>
      <c r="AD523" s="12"/>
      <c r="AE523" s="12"/>
      <c r="AF523" s="12" t="s">
        <v>644</v>
      </c>
      <c r="AG523" s="12"/>
      <c r="AH523" s="12"/>
      <c r="AI523" s="12" t="s">
        <v>74</v>
      </c>
      <c r="AJ523" s="12" t="s">
        <v>74</v>
      </c>
      <c r="AK523" s="12" t="s">
        <v>74</v>
      </c>
      <c r="AL523" s="12"/>
      <c r="AM523" s="12"/>
      <c r="AN523" s="73"/>
      <c r="AO523" s="12"/>
      <c r="AP523" s="12"/>
      <c r="AQ523" s="44"/>
      <c r="AR523" s="12"/>
      <c r="AS523" s="12"/>
      <c r="AT523" s="12"/>
      <c r="AU523" s="12"/>
      <c r="AV523" s="138"/>
    </row>
    <row r="524" spans="1:48" ht="15.75" customHeight="1">
      <c r="A524" s="71">
        <v>2025362</v>
      </c>
      <c r="B524" s="12"/>
      <c r="C524" s="12">
        <v>39</v>
      </c>
      <c r="D524" s="12" t="s">
        <v>134</v>
      </c>
      <c r="E524" s="12" t="s">
        <v>224</v>
      </c>
      <c r="F524" s="12" t="s">
        <v>116</v>
      </c>
      <c r="G524" s="72" t="s">
        <v>4</v>
      </c>
      <c r="H524" s="12" t="s">
        <v>225</v>
      </c>
      <c r="I524" s="12" t="s">
        <v>328</v>
      </c>
      <c r="J524" s="72"/>
      <c r="K524" s="12" t="s">
        <v>58</v>
      </c>
      <c r="L524" s="12" t="s">
        <v>137</v>
      </c>
      <c r="M524" s="12" t="s">
        <v>74</v>
      </c>
      <c r="N524" s="12" t="s">
        <v>74</v>
      </c>
      <c r="O524" s="12" t="s">
        <v>74</v>
      </c>
      <c r="P524" s="12" t="s">
        <v>137</v>
      </c>
      <c r="Q524" s="74">
        <v>5</v>
      </c>
      <c r="R524" s="12" t="s">
        <v>74</v>
      </c>
      <c r="S524" s="12"/>
      <c r="T524" s="12" t="s">
        <v>137</v>
      </c>
      <c r="U524" s="12" t="s">
        <v>220</v>
      </c>
      <c r="V524" s="12" t="s">
        <v>137</v>
      </c>
      <c r="W524" s="12" t="s">
        <v>220</v>
      </c>
      <c r="X524" s="12" t="s">
        <v>137</v>
      </c>
      <c r="Y524" s="12" t="s">
        <v>137</v>
      </c>
      <c r="Z524" s="12" t="s">
        <v>137</v>
      </c>
      <c r="AA524" s="12" t="s">
        <v>251</v>
      </c>
      <c r="AB524" s="12" t="s">
        <v>237</v>
      </c>
      <c r="AC524" s="12" t="s">
        <v>74</v>
      </c>
      <c r="AD524" s="12" t="s">
        <v>686</v>
      </c>
      <c r="AE524" s="12"/>
      <c r="AF524" s="12" t="s">
        <v>336</v>
      </c>
      <c r="AG524" s="12" t="s">
        <v>301</v>
      </c>
      <c r="AH524" s="12" t="s">
        <v>252</v>
      </c>
      <c r="AI524" s="12" t="s">
        <v>74</v>
      </c>
      <c r="AJ524" s="12" t="s">
        <v>74</v>
      </c>
      <c r="AK524" s="12" t="s">
        <v>74</v>
      </c>
      <c r="AL524" s="12"/>
      <c r="AM524" s="73" t="s">
        <v>136</v>
      </c>
      <c r="AN524" s="73"/>
      <c r="AO524" s="12"/>
      <c r="AP524" s="12"/>
      <c r="AQ524" s="12"/>
      <c r="AR524" s="12"/>
      <c r="AS524" s="12"/>
      <c r="AT524" s="12"/>
      <c r="AU524" s="12"/>
      <c r="AV524" s="12"/>
    </row>
    <row r="525" spans="1:48" ht="15.75" customHeight="1">
      <c r="A525" s="71">
        <v>2025589</v>
      </c>
      <c r="B525" s="12"/>
      <c r="C525" s="12">
        <v>36</v>
      </c>
      <c r="D525" s="12" t="s">
        <v>134</v>
      </c>
      <c r="E525" s="12" t="s">
        <v>224</v>
      </c>
      <c r="F525" s="12" t="s">
        <v>90</v>
      </c>
      <c r="G525" s="72" t="s">
        <v>4</v>
      </c>
      <c r="H525" s="12" t="s">
        <v>218</v>
      </c>
      <c r="I525" s="12" t="s">
        <v>333</v>
      </c>
      <c r="J525" s="12" t="s">
        <v>137</v>
      </c>
      <c r="K525" s="12" t="s">
        <v>54</v>
      </c>
      <c r="L525" s="12" t="s">
        <v>137</v>
      </c>
      <c r="M525" s="12" t="s">
        <v>74</v>
      </c>
      <c r="N525" s="12" t="s">
        <v>74</v>
      </c>
      <c r="O525" s="12" t="s">
        <v>74</v>
      </c>
      <c r="P525" s="12" t="s">
        <v>137</v>
      </c>
      <c r="Q525" s="74">
        <v>4</v>
      </c>
      <c r="R525" s="12" t="s">
        <v>137</v>
      </c>
      <c r="S525" s="12" t="s">
        <v>706</v>
      </c>
      <c r="T525" s="12" t="s">
        <v>74</v>
      </c>
      <c r="U525" s="12" t="s">
        <v>243</v>
      </c>
      <c r="V525" s="12" t="s">
        <v>74</v>
      </c>
      <c r="W525" s="12" t="s">
        <v>243</v>
      </c>
      <c r="X525" s="12" t="s">
        <v>74</v>
      </c>
      <c r="Y525" s="12" t="s">
        <v>137</v>
      </c>
      <c r="Z525" s="12" t="s">
        <v>74</v>
      </c>
      <c r="AA525" s="12" t="s">
        <v>251</v>
      </c>
      <c r="AB525" s="12" t="s">
        <v>237</v>
      </c>
      <c r="AC525" s="12" t="s">
        <v>137</v>
      </c>
      <c r="AD525" s="12"/>
      <c r="AE525" s="12"/>
      <c r="AF525" s="12" t="s">
        <v>1473</v>
      </c>
      <c r="AG525" s="12" t="s">
        <v>1100</v>
      </c>
      <c r="AH525" s="12" t="s">
        <v>243</v>
      </c>
      <c r="AI525" s="12" t="s">
        <v>74</v>
      </c>
      <c r="AJ525" s="12" t="s">
        <v>74</v>
      </c>
      <c r="AK525" s="12" t="s">
        <v>74</v>
      </c>
      <c r="AL525" s="12"/>
      <c r="AM525" s="12"/>
      <c r="AN525" s="73"/>
      <c r="AO525" s="12"/>
      <c r="AP525" s="12"/>
      <c r="AQ525" s="44"/>
      <c r="AR525" s="12"/>
      <c r="AS525" s="12"/>
      <c r="AT525" s="12"/>
      <c r="AU525" s="12"/>
      <c r="AV525" s="12"/>
    </row>
    <row r="526" spans="1:48" ht="15.75" customHeight="1">
      <c r="A526" s="71">
        <v>2025425</v>
      </c>
      <c r="B526" s="12"/>
      <c r="C526" s="83">
        <v>36</v>
      </c>
      <c r="D526" s="12" t="s">
        <v>134</v>
      </c>
      <c r="E526" s="12" t="s">
        <v>224</v>
      </c>
      <c r="F526" s="74" t="s">
        <v>81</v>
      </c>
      <c r="G526" s="73" t="s">
        <v>4</v>
      </c>
      <c r="H526" s="12" t="s">
        <v>321</v>
      </c>
      <c r="I526" s="12" t="s">
        <v>236</v>
      </c>
      <c r="J526" s="12"/>
      <c r="K526" s="12" t="s">
        <v>60</v>
      </c>
      <c r="L526" s="12" t="s">
        <v>137</v>
      </c>
      <c r="M526" s="12" t="s">
        <v>74</v>
      </c>
      <c r="N526" s="12" t="s">
        <v>74</v>
      </c>
      <c r="O526" s="12" t="s">
        <v>74</v>
      </c>
      <c r="P526" s="12" t="s">
        <v>137</v>
      </c>
      <c r="Q526" s="74">
        <v>6</v>
      </c>
      <c r="R526" s="12" t="s">
        <v>137</v>
      </c>
      <c r="S526" s="12"/>
      <c r="T526" s="12" t="s">
        <v>74</v>
      </c>
      <c r="U526" s="12"/>
      <c r="V526" s="12" t="s">
        <v>137</v>
      </c>
      <c r="W526" s="12" t="s">
        <v>220</v>
      </c>
      <c r="X526" s="12" t="s">
        <v>74</v>
      </c>
      <c r="Y526" s="12" t="s">
        <v>74</v>
      </c>
      <c r="Z526" s="12" t="s">
        <v>137</v>
      </c>
      <c r="AA526" s="12" t="s">
        <v>221</v>
      </c>
      <c r="AB526" s="12" t="s">
        <v>237</v>
      </c>
      <c r="AC526" s="12" t="s">
        <v>137</v>
      </c>
      <c r="AD526" s="12"/>
      <c r="AE526" s="12"/>
      <c r="AF526" s="12" t="s">
        <v>274</v>
      </c>
      <c r="AG526" s="12" t="s">
        <v>690</v>
      </c>
      <c r="AH526" s="12" t="s">
        <v>429</v>
      </c>
      <c r="AI526" s="12" t="s">
        <v>74</v>
      </c>
      <c r="AJ526" s="12" t="s">
        <v>74</v>
      </c>
      <c r="AK526" s="12" t="s">
        <v>137</v>
      </c>
      <c r="AL526" s="12"/>
      <c r="AM526" s="12" t="s">
        <v>137</v>
      </c>
      <c r="AN526" s="73" t="s">
        <v>390</v>
      </c>
      <c r="AO526" s="12"/>
      <c r="AP526" s="12"/>
      <c r="AQ526" s="12"/>
      <c r="AR526" s="12"/>
      <c r="AS526" s="12"/>
      <c r="AT526" s="12"/>
      <c r="AU526" s="12"/>
      <c r="AV526" s="12"/>
    </row>
    <row r="527" spans="1:48" ht="15.75" customHeight="1">
      <c r="A527" s="71">
        <v>2025827</v>
      </c>
      <c r="B527" s="12"/>
      <c r="C527" s="12">
        <v>36</v>
      </c>
      <c r="D527" s="12" t="s">
        <v>134</v>
      </c>
      <c r="E527" s="12" t="s">
        <v>224</v>
      </c>
      <c r="F527" s="74" t="s">
        <v>101</v>
      </c>
      <c r="G527" s="73" t="s">
        <v>4</v>
      </c>
      <c r="H527" s="12"/>
      <c r="I527" s="12" t="s">
        <v>333</v>
      </c>
      <c r="J527" s="12" t="s">
        <v>74</v>
      </c>
      <c r="K527" s="12" t="s">
        <v>54</v>
      </c>
      <c r="L527" s="12" t="s">
        <v>137</v>
      </c>
      <c r="M527" s="12" t="s">
        <v>74</v>
      </c>
      <c r="N527" s="12" t="s">
        <v>74</v>
      </c>
      <c r="O527" s="12" t="s">
        <v>74</v>
      </c>
      <c r="P527" s="12" t="s">
        <v>74</v>
      </c>
      <c r="Q527" s="74">
        <v>5</v>
      </c>
      <c r="R527" s="12" t="s">
        <v>137</v>
      </c>
      <c r="S527" s="12" t="s">
        <v>220</v>
      </c>
      <c r="T527" s="12" t="s">
        <v>137</v>
      </c>
      <c r="U527" s="12" t="s">
        <v>220</v>
      </c>
      <c r="V527" s="12" t="s">
        <v>137</v>
      </c>
      <c r="W527" s="12" t="s">
        <v>220</v>
      </c>
      <c r="X527" s="12" t="s">
        <v>74</v>
      </c>
      <c r="Y527" s="12" t="s">
        <v>137</v>
      </c>
      <c r="Z527" s="12" t="s">
        <v>137</v>
      </c>
      <c r="AA527" s="12" t="s">
        <v>221</v>
      </c>
      <c r="AB527" s="12" t="s">
        <v>237</v>
      </c>
      <c r="AC527" s="12" t="s">
        <v>74</v>
      </c>
      <c r="AD527" s="12" t="s">
        <v>1787</v>
      </c>
      <c r="AE527" s="12"/>
      <c r="AF527" s="12" t="s">
        <v>1788</v>
      </c>
      <c r="AG527" s="12" t="s">
        <v>1789</v>
      </c>
      <c r="AH527" s="12" t="s">
        <v>1005</v>
      </c>
      <c r="AI527" s="12" t="s">
        <v>74</v>
      </c>
      <c r="AJ527" s="12" t="s">
        <v>74</v>
      </c>
      <c r="AK527" s="12" t="s">
        <v>74</v>
      </c>
      <c r="AL527" s="12"/>
      <c r="AM527" s="12" t="s">
        <v>136</v>
      </c>
      <c r="AN527" s="73"/>
      <c r="AO527" s="12"/>
      <c r="AP527" s="12"/>
      <c r="AQ527" s="44"/>
      <c r="AR527" s="12"/>
      <c r="AS527" s="12"/>
      <c r="AT527" s="12"/>
      <c r="AU527" s="12"/>
      <c r="AV527" s="12"/>
    </row>
    <row r="528" spans="1:48" ht="15.75" customHeight="1">
      <c r="A528" s="71">
        <v>2025687</v>
      </c>
      <c r="B528" s="12"/>
      <c r="C528" s="12">
        <v>34</v>
      </c>
      <c r="D528" s="12" t="s">
        <v>134</v>
      </c>
      <c r="E528" s="12" t="s">
        <v>217</v>
      </c>
      <c r="F528" s="76" t="s">
        <v>82</v>
      </c>
      <c r="G528" s="76" t="s">
        <v>4</v>
      </c>
      <c r="H528" s="12" t="s">
        <v>372</v>
      </c>
      <c r="I528" s="12" t="s">
        <v>1791</v>
      </c>
      <c r="J528" s="12" t="s">
        <v>74</v>
      </c>
      <c r="K528" s="12" t="s">
        <v>62</v>
      </c>
      <c r="L528" s="12" t="s">
        <v>137</v>
      </c>
      <c r="M528" s="12" t="s">
        <v>74</v>
      </c>
      <c r="N528" s="12" t="s">
        <v>74</v>
      </c>
      <c r="O528" s="12" t="s">
        <v>74</v>
      </c>
      <c r="P528" s="12" t="s">
        <v>137</v>
      </c>
      <c r="Q528" s="74">
        <v>7</v>
      </c>
      <c r="R528" s="12" t="s">
        <v>137</v>
      </c>
      <c r="S528" s="12"/>
      <c r="T528" s="12" t="s">
        <v>137</v>
      </c>
      <c r="U528" s="12" t="s">
        <v>220</v>
      </c>
      <c r="V528" s="12" t="s">
        <v>137</v>
      </c>
      <c r="W528" s="12" t="s">
        <v>220</v>
      </c>
      <c r="X528" s="12" t="s">
        <v>74</v>
      </c>
      <c r="Y528" s="12" t="s">
        <v>137</v>
      </c>
      <c r="Z528" s="12" t="s">
        <v>137</v>
      </c>
      <c r="AA528" s="12" t="s">
        <v>221</v>
      </c>
      <c r="AB528" s="12" t="s">
        <v>237</v>
      </c>
      <c r="AC528" s="12" t="s">
        <v>74</v>
      </c>
      <c r="AD528" s="12" t="s">
        <v>23</v>
      </c>
      <c r="AE528" s="12"/>
      <c r="AF528" s="12" t="s">
        <v>459</v>
      </c>
      <c r="AG528" s="12" t="s">
        <v>232</v>
      </c>
      <c r="AH528" s="12" t="s">
        <v>1792</v>
      </c>
      <c r="AI528" s="12" t="s">
        <v>74</v>
      </c>
      <c r="AJ528" s="12" t="s">
        <v>74</v>
      </c>
      <c r="AK528" s="12" t="s">
        <v>74</v>
      </c>
      <c r="AL528" s="12"/>
      <c r="AM528" s="76" t="s">
        <v>136</v>
      </c>
      <c r="AN528" s="76"/>
      <c r="AO528" s="12"/>
      <c r="AP528" s="12"/>
      <c r="AQ528" s="44"/>
      <c r="AR528" s="12"/>
      <c r="AS528" s="12"/>
      <c r="AT528" s="12"/>
      <c r="AU528" s="12"/>
      <c r="AV528" s="12"/>
    </row>
    <row r="529" spans="1:48" ht="15.75" customHeight="1">
      <c r="A529" s="71">
        <v>2025617</v>
      </c>
      <c r="B529" s="12"/>
      <c r="C529" s="12">
        <v>38</v>
      </c>
      <c r="D529" s="12" t="s">
        <v>134</v>
      </c>
      <c r="E529" s="12" t="s">
        <v>224</v>
      </c>
      <c r="F529" s="12" t="s">
        <v>90</v>
      </c>
      <c r="G529" s="72" t="s">
        <v>4</v>
      </c>
      <c r="H529" s="12" t="s">
        <v>218</v>
      </c>
      <c r="I529" s="12" t="s">
        <v>333</v>
      </c>
      <c r="J529" s="12" t="s">
        <v>137</v>
      </c>
      <c r="K529" s="12" t="s">
        <v>54</v>
      </c>
      <c r="L529" s="12" t="s">
        <v>137</v>
      </c>
      <c r="M529" s="12" t="s">
        <v>74</v>
      </c>
      <c r="N529" s="12" t="s">
        <v>74</v>
      </c>
      <c r="O529" s="12" t="s">
        <v>137</v>
      </c>
      <c r="P529" s="12" t="s">
        <v>137</v>
      </c>
      <c r="Q529" s="74">
        <v>5</v>
      </c>
      <c r="R529" s="12" t="s">
        <v>137</v>
      </c>
      <c r="S529" s="12" t="s">
        <v>220</v>
      </c>
      <c r="T529" s="12" t="s">
        <v>137</v>
      </c>
      <c r="U529" s="12" t="s">
        <v>220</v>
      </c>
      <c r="V529" s="12" t="s">
        <v>74</v>
      </c>
      <c r="W529" s="12" t="s">
        <v>1794</v>
      </c>
      <c r="X529" s="12" t="s">
        <v>137</v>
      </c>
      <c r="Y529" s="12" t="s">
        <v>137</v>
      </c>
      <c r="Z529" s="12" t="s">
        <v>74</v>
      </c>
      <c r="AA529" s="12" t="s">
        <v>251</v>
      </c>
      <c r="AB529" s="12" t="s">
        <v>237</v>
      </c>
      <c r="AC529" s="12" t="s">
        <v>74</v>
      </c>
      <c r="AD529" s="12" t="s">
        <v>1795</v>
      </c>
      <c r="AE529" s="12"/>
      <c r="AF529" s="12" t="s">
        <v>1796</v>
      </c>
      <c r="AG529" s="12" t="s">
        <v>1797</v>
      </c>
      <c r="AH529" s="12" t="s">
        <v>1798</v>
      </c>
      <c r="AI529" s="12" t="s">
        <v>74</v>
      </c>
      <c r="AJ529" s="12" t="s">
        <v>74</v>
      </c>
      <c r="AK529" s="12" t="s">
        <v>74</v>
      </c>
      <c r="AL529" s="12"/>
      <c r="AM529" s="12"/>
      <c r="AN529" s="73"/>
      <c r="AO529" s="12"/>
      <c r="AP529" s="12"/>
      <c r="AQ529" s="44"/>
      <c r="AR529" s="12"/>
      <c r="AS529" s="12"/>
      <c r="AT529" s="12"/>
      <c r="AU529" s="12"/>
      <c r="AV529" s="12"/>
    </row>
    <row r="530" spans="1:48" ht="15.75" customHeight="1">
      <c r="A530" s="71">
        <v>2025791</v>
      </c>
      <c r="B530" s="12"/>
      <c r="C530" s="12">
        <v>36</v>
      </c>
      <c r="D530" s="12" t="s">
        <v>134</v>
      </c>
      <c r="E530" s="12" t="s">
        <v>224</v>
      </c>
      <c r="F530" s="74" t="s">
        <v>101</v>
      </c>
      <c r="G530" s="73" t="s">
        <v>4</v>
      </c>
      <c r="H530" s="12" t="s">
        <v>321</v>
      </c>
      <c r="I530" s="12" t="s">
        <v>333</v>
      </c>
      <c r="J530" s="12" t="s">
        <v>74</v>
      </c>
      <c r="K530" s="12" t="s">
        <v>54</v>
      </c>
      <c r="L530" s="12" t="s">
        <v>137</v>
      </c>
      <c r="M530" s="12" t="s">
        <v>74</v>
      </c>
      <c r="N530" s="12" t="s">
        <v>74</v>
      </c>
      <c r="O530" s="12" t="s">
        <v>74</v>
      </c>
      <c r="P530" s="12" t="s">
        <v>137</v>
      </c>
      <c r="Q530" s="74">
        <v>10</v>
      </c>
      <c r="R530" s="12" t="s">
        <v>74</v>
      </c>
      <c r="S530" s="12" t="s">
        <v>1800</v>
      </c>
      <c r="T530" s="12" t="s">
        <v>137</v>
      </c>
      <c r="U530" s="12" t="s">
        <v>220</v>
      </c>
      <c r="V530" s="12" t="s">
        <v>137</v>
      </c>
      <c r="W530" s="12" t="s">
        <v>220</v>
      </c>
      <c r="X530" s="12" t="s">
        <v>74</v>
      </c>
      <c r="Y530" s="12" t="s">
        <v>74</v>
      </c>
      <c r="Z530" s="12" t="s">
        <v>74</v>
      </c>
      <c r="AA530" s="12" t="s">
        <v>244</v>
      </c>
      <c r="AB530" s="12" t="s">
        <v>237</v>
      </c>
      <c r="AC530" s="12" t="s">
        <v>74</v>
      </c>
      <c r="AD530" s="12" t="s">
        <v>1801</v>
      </c>
      <c r="AE530" s="12"/>
      <c r="AF530" s="12" t="s">
        <v>672</v>
      </c>
      <c r="AG530" s="12" t="s">
        <v>704</v>
      </c>
      <c r="AH530" s="12" t="s">
        <v>408</v>
      </c>
      <c r="AI530" s="12" t="s">
        <v>74</v>
      </c>
      <c r="AJ530" s="12" t="s">
        <v>74</v>
      </c>
      <c r="AK530" s="12" t="s">
        <v>74</v>
      </c>
      <c r="AL530" s="12"/>
      <c r="AM530" s="12"/>
      <c r="AN530" s="73"/>
      <c r="AO530" s="12"/>
      <c r="AP530" s="12"/>
      <c r="AQ530" s="44"/>
      <c r="AR530" s="12"/>
      <c r="AS530" s="12"/>
      <c r="AT530" s="12"/>
      <c r="AU530" s="12"/>
      <c r="AV530" s="12"/>
    </row>
    <row r="531" spans="1:48" ht="15.75" customHeight="1">
      <c r="A531" s="71">
        <v>2025463</v>
      </c>
      <c r="B531" s="12"/>
      <c r="C531" s="83">
        <v>40</v>
      </c>
      <c r="D531" s="12" t="s">
        <v>134</v>
      </c>
      <c r="E531" s="76" t="s">
        <v>224</v>
      </c>
      <c r="F531" s="76" t="s">
        <v>77</v>
      </c>
      <c r="G531" s="72" t="s">
        <v>4</v>
      </c>
      <c r="H531" s="12" t="s">
        <v>327</v>
      </c>
      <c r="I531" s="76" t="s">
        <v>236</v>
      </c>
      <c r="J531" s="72"/>
      <c r="K531" s="12" t="s">
        <v>60</v>
      </c>
      <c r="L531" s="12" t="s">
        <v>137</v>
      </c>
      <c r="M531" s="12" t="s">
        <v>137</v>
      </c>
      <c r="N531" s="12" t="s">
        <v>74</v>
      </c>
      <c r="O531" s="12" t="s">
        <v>137</v>
      </c>
      <c r="P531" s="12" t="s">
        <v>74</v>
      </c>
      <c r="Q531" s="74">
        <v>6</v>
      </c>
      <c r="R531" s="12" t="s">
        <v>137</v>
      </c>
      <c r="S531" s="12"/>
      <c r="T531" s="12" t="s">
        <v>137</v>
      </c>
      <c r="U531" s="12" t="s">
        <v>220</v>
      </c>
      <c r="V531" s="12" t="s">
        <v>137</v>
      </c>
      <c r="W531" s="12" t="s">
        <v>220</v>
      </c>
      <c r="X531" s="12" t="s">
        <v>137</v>
      </c>
      <c r="Y531" s="12" t="s">
        <v>137</v>
      </c>
      <c r="Z531" s="12" t="s">
        <v>137</v>
      </c>
      <c r="AA531" s="12" t="s">
        <v>221</v>
      </c>
      <c r="AB531" s="12" t="s">
        <v>237</v>
      </c>
      <c r="AC531" s="12" t="s">
        <v>137</v>
      </c>
      <c r="AD531" s="12"/>
      <c r="AE531" s="12"/>
      <c r="AF531" s="12" t="s">
        <v>276</v>
      </c>
      <c r="AG531" s="12" t="s">
        <v>269</v>
      </c>
      <c r="AH531" s="12" t="s">
        <v>270</v>
      </c>
      <c r="AI531" s="12" t="s">
        <v>74</v>
      </c>
      <c r="AJ531" s="12" t="s">
        <v>74</v>
      </c>
      <c r="AK531" s="12" t="s">
        <v>74</v>
      </c>
      <c r="AL531" s="12"/>
      <c r="AM531" s="12" t="s">
        <v>136</v>
      </c>
      <c r="AN531" s="73"/>
      <c r="AO531" s="12"/>
      <c r="AP531" s="12"/>
      <c r="AQ531" s="12"/>
      <c r="AR531" s="12"/>
      <c r="AS531" s="12"/>
      <c r="AT531" s="12"/>
      <c r="AU531" s="12"/>
      <c r="AV531" s="12"/>
    </row>
    <row r="532" spans="1:48" ht="15.75" customHeight="1">
      <c r="A532" s="71">
        <v>2025663</v>
      </c>
      <c r="B532" s="12"/>
      <c r="C532" s="12">
        <v>38</v>
      </c>
      <c r="D532" s="12" t="s">
        <v>134</v>
      </c>
      <c r="E532" s="12" t="s">
        <v>224</v>
      </c>
      <c r="F532" s="12" t="s">
        <v>88</v>
      </c>
      <c r="G532" s="73" t="s">
        <v>4</v>
      </c>
      <c r="H532" s="12" t="s">
        <v>349</v>
      </c>
      <c r="I532" s="12" t="s">
        <v>373</v>
      </c>
      <c r="J532" s="72"/>
      <c r="K532" s="12" t="s">
        <v>52</v>
      </c>
      <c r="L532" s="12" t="s">
        <v>137</v>
      </c>
      <c r="M532" s="12" t="s">
        <v>74</v>
      </c>
      <c r="N532" s="12" t="s">
        <v>74</v>
      </c>
      <c r="O532" s="12" t="s">
        <v>74</v>
      </c>
      <c r="P532" s="12" t="s">
        <v>137</v>
      </c>
      <c r="Q532" s="74">
        <v>8</v>
      </c>
      <c r="R532" s="12" t="s">
        <v>137</v>
      </c>
      <c r="S532" s="12" t="s">
        <v>220</v>
      </c>
      <c r="T532" s="12" t="s">
        <v>137</v>
      </c>
      <c r="U532" s="12" t="s">
        <v>220</v>
      </c>
      <c r="V532" s="12" t="s">
        <v>137</v>
      </c>
      <c r="W532" s="12" t="s">
        <v>220</v>
      </c>
      <c r="X532" s="12" t="s">
        <v>74</v>
      </c>
      <c r="Y532" s="12" t="s">
        <v>137</v>
      </c>
      <c r="Z532" s="12" t="s">
        <v>137</v>
      </c>
      <c r="AA532" s="12" t="s">
        <v>221</v>
      </c>
      <c r="AB532" s="12" t="s">
        <v>237</v>
      </c>
      <c r="AC532" s="12" t="s">
        <v>137</v>
      </c>
      <c r="AD532" s="12"/>
      <c r="AE532" s="12"/>
      <c r="AF532" s="12" t="s">
        <v>318</v>
      </c>
      <c r="AG532" s="12" t="s">
        <v>352</v>
      </c>
      <c r="AH532" s="12" t="s">
        <v>1030</v>
      </c>
      <c r="AI532" s="12" t="s">
        <v>74</v>
      </c>
      <c r="AJ532" s="12" t="s">
        <v>74</v>
      </c>
      <c r="AK532" s="12" t="s">
        <v>74</v>
      </c>
      <c r="AL532" s="12"/>
      <c r="AM532" s="12"/>
      <c r="AN532" s="73"/>
      <c r="AO532" s="12"/>
      <c r="AP532" s="12"/>
      <c r="AQ532" s="44"/>
      <c r="AR532" s="12"/>
      <c r="AS532" s="12"/>
      <c r="AT532" s="12"/>
      <c r="AU532" s="12"/>
      <c r="AV532" s="12"/>
    </row>
    <row r="533" spans="1:48" ht="15.75" customHeight="1">
      <c r="A533" s="71">
        <v>2025355</v>
      </c>
      <c r="B533" s="12"/>
      <c r="C533" s="12">
        <v>43</v>
      </c>
      <c r="D533" s="12" t="s">
        <v>134</v>
      </c>
      <c r="E533" s="12" t="s">
        <v>217</v>
      </c>
      <c r="F533" s="12" t="s">
        <v>116</v>
      </c>
      <c r="G533" s="72" t="s">
        <v>4</v>
      </c>
      <c r="H533" s="12" t="s">
        <v>327</v>
      </c>
      <c r="I533" s="12" t="s">
        <v>328</v>
      </c>
      <c r="J533" s="12" t="s">
        <v>74</v>
      </c>
      <c r="K533" s="12" t="s">
        <v>58</v>
      </c>
      <c r="L533" s="12" t="s">
        <v>137</v>
      </c>
      <c r="M533" s="12" t="s">
        <v>74</v>
      </c>
      <c r="N533" s="12" t="s">
        <v>74</v>
      </c>
      <c r="O533" s="12" t="s">
        <v>74</v>
      </c>
      <c r="P533" s="12" t="s">
        <v>137</v>
      </c>
      <c r="Q533" s="74">
        <v>4</v>
      </c>
      <c r="R533" s="12" t="s">
        <v>74</v>
      </c>
      <c r="S533" s="12" t="s">
        <v>329</v>
      </c>
      <c r="T533" s="12" t="s">
        <v>137</v>
      </c>
      <c r="U533" s="12" t="s">
        <v>220</v>
      </c>
      <c r="V533" s="12" t="s">
        <v>137</v>
      </c>
      <c r="W533" s="12" t="s">
        <v>220</v>
      </c>
      <c r="X533" s="12" t="s">
        <v>74</v>
      </c>
      <c r="Y533" s="12" t="s">
        <v>137</v>
      </c>
      <c r="Z533" s="12" t="s">
        <v>137</v>
      </c>
      <c r="AA533" s="12" t="s">
        <v>221</v>
      </c>
      <c r="AB533" s="12" t="s">
        <v>237</v>
      </c>
      <c r="AC533" s="12" t="s">
        <v>74</v>
      </c>
      <c r="AD533" s="12" t="s">
        <v>1805</v>
      </c>
      <c r="AE533" s="12"/>
      <c r="AF533" s="12" t="s">
        <v>287</v>
      </c>
      <c r="AG533" s="12" t="s">
        <v>347</v>
      </c>
      <c r="AH533" s="12" t="s">
        <v>252</v>
      </c>
      <c r="AI533" s="12" t="s">
        <v>74</v>
      </c>
      <c r="AJ533" s="12" t="s">
        <v>74</v>
      </c>
      <c r="AK533" s="12" t="s">
        <v>74</v>
      </c>
      <c r="AL533" s="12"/>
      <c r="AM533" s="73" t="s">
        <v>136</v>
      </c>
      <c r="AN533" s="73"/>
      <c r="AO533" s="12"/>
      <c r="AP533" s="12"/>
      <c r="AQ533" s="12"/>
      <c r="AR533" s="12"/>
      <c r="AS533" s="12"/>
      <c r="AT533" s="12"/>
      <c r="AU533" s="12"/>
      <c r="AV533" s="12"/>
    </row>
    <row r="534" spans="1:48" ht="15.75" customHeight="1">
      <c r="A534" s="71">
        <v>2025689</v>
      </c>
      <c r="B534" s="12"/>
      <c r="C534" s="12">
        <v>35</v>
      </c>
      <c r="D534" s="12" t="s">
        <v>134</v>
      </c>
      <c r="E534" s="12" t="s">
        <v>217</v>
      </c>
      <c r="F534" s="12" t="s">
        <v>96</v>
      </c>
      <c r="G534" s="76" t="s">
        <v>4</v>
      </c>
      <c r="H534" s="12" t="s">
        <v>738</v>
      </c>
      <c r="I534" s="12" t="s">
        <v>236</v>
      </c>
      <c r="J534" s="12" t="s">
        <v>74</v>
      </c>
      <c r="K534" s="12" t="s">
        <v>62</v>
      </c>
      <c r="L534" s="12" t="s">
        <v>137</v>
      </c>
      <c r="M534" s="12" t="s">
        <v>74</v>
      </c>
      <c r="N534" s="12" t="s">
        <v>74</v>
      </c>
      <c r="O534" s="12" t="s">
        <v>137</v>
      </c>
      <c r="P534" s="12" t="s">
        <v>137</v>
      </c>
      <c r="Q534" s="74">
        <v>3</v>
      </c>
      <c r="R534" s="12" t="s">
        <v>137</v>
      </c>
      <c r="S534" s="12"/>
      <c r="T534" s="12" t="s">
        <v>137</v>
      </c>
      <c r="U534" s="12" t="s">
        <v>220</v>
      </c>
      <c r="V534" s="12" t="s">
        <v>74</v>
      </c>
      <c r="W534" s="12" t="s">
        <v>1162</v>
      </c>
      <c r="X534" s="12" t="s">
        <v>137</v>
      </c>
      <c r="Y534" s="12" t="s">
        <v>137</v>
      </c>
      <c r="Z534" s="12" t="s">
        <v>137</v>
      </c>
      <c r="AA534" s="12" t="s">
        <v>221</v>
      </c>
      <c r="AB534" s="12" t="s">
        <v>237</v>
      </c>
      <c r="AC534" s="12" t="s">
        <v>74</v>
      </c>
      <c r="AD534" s="12" t="s">
        <v>1807</v>
      </c>
      <c r="AE534" s="12"/>
      <c r="AF534" s="12" t="s">
        <v>287</v>
      </c>
      <c r="AG534" s="12" t="s">
        <v>252</v>
      </c>
      <c r="AH534" s="12" t="s">
        <v>429</v>
      </c>
      <c r="AI534" s="12" t="s">
        <v>74</v>
      </c>
      <c r="AJ534" s="12" t="s">
        <v>74</v>
      </c>
      <c r="AK534" s="12" t="s">
        <v>74</v>
      </c>
      <c r="AL534" s="12"/>
      <c r="AM534" s="76" t="s">
        <v>136</v>
      </c>
      <c r="AN534" s="76"/>
      <c r="AO534" s="12"/>
      <c r="AP534" s="12"/>
      <c r="AQ534" s="44"/>
      <c r="AR534" s="12"/>
      <c r="AS534" s="12"/>
      <c r="AT534" s="12"/>
      <c r="AU534" s="12"/>
      <c r="AV534" s="12"/>
    </row>
    <row r="535" spans="1:48" ht="15.75" customHeight="1">
      <c r="A535" s="71">
        <v>2025361</v>
      </c>
      <c r="B535" s="12"/>
      <c r="C535" s="12">
        <v>36</v>
      </c>
      <c r="D535" s="12" t="s">
        <v>134</v>
      </c>
      <c r="E535" s="12" t="s">
        <v>224</v>
      </c>
      <c r="F535" s="12" t="s">
        <v>116</v>
      </c>
      <c r="G535" s="72" t="s">
        <v>4</v>
      </c>
      <c r="H535" s="12" t="s">
        <v>327</v>
      </c>
      <c r="I535" s="12" t="s">
        <v>328</v>
      </c>
      <c r="J535" s="12" t="s">
        <v>74</v>
      </c>
      <c r="K535" s="12" t="s">
        <v>58</v>
      </c>
      <c r="L535" s="12" t="s">
        <v>137</v>
      </c>
      <c r="M535" s="12" t="s">
        <v>74</v>
      </c>
      <c r="N535" s="12" t="s">
        <v>137</v>
      </c>
      <c r="O535" s="12" t="s">
        <v>74</v>
      </c>
      <c r="P535" s="12" t="s">
        <v>137</v>
      </c>
      <c r="Q535" s="74">
        <v>7</v>
      </c>
      <c r="R535" s="12" t="s">
        <v>137</v>
      </c>
      <c r="S535" s="12" t="s">
        <v>220</v>
      </c>
      <c r="T535" s="12" t="s">
        <v>137</v>
      </c>
      <c r="U535" s="12" t="s">
        <v>220</v>
      </c>
      <c r="V535" s="12" t="s">
        <v>137</v>
      </c>
      <c r="W535" s="12" t="s">
        <v>220</v>
      </c>
      <c r="X535" s="12" t="s">
        <v>74</v>
      </c>
      <c r="Y535" s="12" t="s">
        <v>137</v>
      </c>
      <c r="Z535" s="12" t="s">
        <v>137</v>
      </c>
      <c r="AA535" s="12" t="s">
        <v>221</v>
      </c>
      <c r="AB535" s="12" t="s">
        <v>237</v>
      </c>
      <c r="AC535" s="12" t="s">
        <v>137</v>
      </c>
      <c r="AD535" s="12"/>
      <c r="AE535" s="12"/>
      <c r="AF535" s="12" t="s">
        <v>252</v>
      </c>
      <c r="AG535" s="12" t="s">
        <v>1809</v>
      </c>
      <c r="AH535" s="12" t="s">
        <v>1810</v>
      </c>
      <c r="AI535" s="12" t="s">
        <v>74</v>
      </c>
      <c r="AJ535" s="12" t="s">
        <v>74</v>
      </c>
      <c r="AK535" s="12" t="s">
        <v>74</v>
      </c>
      <c r="AL535" s="12"/>
      <c r="AM535" s="12" t="s">
        <v>74</v>
      </c>
      <c r="AN535" s="73"/>
      <c r="AO535" s="12"/>
      <c r="AP535" s="12"/>
      <c r="AQ535" s="12"/>
      <c r="AR535" s="12"/>
      <c r="AS535" s="12"/>
      <c r="AT535" s="12"/>
      <c r="AU535" s="12"/>
      <c r="AV535" s="12"/>
    </row>
    <row r="536" spans="1:48" ht="15.75" customHeight="1">
      <c r="A536" s="71">
        <v>2025337</v>
      </c>
      <c r="B536" s="12"/>
      <c r="C536" s="12">
        <v>41</v>
      </c>
      <c r="D536" s="12" t="s">
        <v>134</v>
      </c>
      <c r="E536" s="12" t="s">
        <v>224</v>
      </c>
      <c r="F536" s="12" t="s">
        <v>85</v>
      </c>
      <c r="G536" s="12" t="s">
        <v>50</v>
      </c>
      <c r="H536" s="12" t="s">
        <v>451</v>
      </c>
      <c r="I536" s="12" t="s">
        <v>265</v>
      </c>
      <c r="J536" s="12" t="s">
        <v>137</v>
      </c>
      <c r="K536" s="12" t="s">
        <v>58</v>
      </c>
      <c r="L536" s="12" t="s">
        <v>137</v>
      </c>
      <c r="M536" s="12" t="s">
        <v>74</v>
      </c>
      <c r="N536" s="12" t="s">
        <v>74</v>
      </c>
      <c r="O536" s="12" t="s">
        <v>74</v>
      </c>
      <c r="P536" s="12" t="s">
        <v>137</v>
      </c>
      <c r="Q536" s="74">
        <v>6</v>
      </c>
      <c r="R536" s="12" t="s">
        <v>74</v>
      </c>
      <c r="S536" s="12" t="s">
        <v>1280</v>
      </c>
      <c r="T536" s="12" t="s">
        <v>74</v>
      </c>
      <c r="U536" s="12" t="s">
        <v>1209</v>
      </c>
      <c r="V536" s="12" t="s">
        <v>137</v>
      </c>
      <c r="W536" s="12" t="s">
        <v>220</v>
      </c>
      <c r="X536" s="12" t="s">
        <v>137</v>
      </c>
      <c r="Y536" s="12" t="s">
        <v>137</v>
      </c>
      <c r="Z536" s="12" t="s">
        <v>137</v>
      </c>
      <c r="AA536" s="12" t="s">
        <v>221</v>
      </c>
      <c r="AB536" s="12" t="s">
        <v>237</v>
      </c>
      <c r="AC536" s="12" t="s">
        <v>137</v>
      </c>
      <c r="AD536" s="12"/>
      <c r="AE536" s="12"/>
      <c r="AF536" s="12" t="s">
        <v>429</v>
      </c>
      <c r="AG536" s="12" t="s">
        <v>1280</v>
      </c>
      <c r="AH536" s="12"/>
      <c r="AI536" s="12" t="s">
        <v>74</v>
      </c>
      <c r="AJ536" s="12" t="s">
        <v>74</v>
      </c>
      <c r="AK536" s="12" t="s">
        <v>137</v>
      </c>
      <c r="AL536" s="12"/>
      <c r="AM536" s="12"/>
      <c r="AN536" s="76"/>
      <c r="AO536" s="12"/>
      <c r="AP536" s="12"/>
      <c r="AQ536" s="12"/>
      <c r="AR536" s="12"/>
      <c r="AS536" s="12"/>
      <c r="AT536" s="12"/>
      <c r="AU536" s="12"/>
      <c r="AV536" s="138"/>
    </row>
    <row r="537" spans="1:48" ht="15.75" customHeight="1">
      <c r="A537" s="71">
        <v>2025813</v>
      </c>
      <c r="B537" s="12"/>
      <c r="C537" s="12">
        <v>36</v>
      </c>
      <c r="D537" s="12" t="s">
        <v>134</v>
      </c>
      <c r="E537" s="12" t="s">
        <v>224</v>
      </c>
      <c r="F537" s="74" t="s">
        <v>101</v>
      </c>
      <c r="G537" s="73" t="s">
        <v>4</v>
      </c>
      <c r="H537" s="12"/>
      <c r="I537" s="12" t="s">
        <v>333</v>
      </c>
      <c r="J537" s="12" t="s">
        <v>74</v>
      </c>
      <c r="K537" s="12" t="s">
        <v>54</v>
      </c>
      <c r="L537" s="12" t="s">
        <v>137</v>
      </c>
      <c r="M537" s="12" t="s">
        <v>74</v>
      </c>
      <c r="N537" s="12" t="s">
        <v>74</v>
      </c>
      <c r="O537" s="12" t="s">
        <v>74</v>
      </c>
      <c r="P537" s="12" t="s">
        <v>74</v>
      </c>
      <c r="Q537" s="74">
        <v>5</v>
      </c>
      <c r="R537" s="12" t="s">
        <v>137</v>
      </c>
      <c r="S537" s="12" t="s">
        <v>220</v>
      </c>
      <c r="T537" s="12" t="s">
        <v>137</v>
      </c>
      <c r="U537" s="12" t="s">
        <v>220</v>
      </c>
      <c r="V537" s="12" t="s">
        <v>137</v>
      </c>
      <c r="W537" s="12" t="s">
        <v>220</v>
      </c>
      <c r="X537" s="12" t="s">
        <v>74</v>
      </c>
      <c r="Y537" s="12" t="s">
        <v>74</v>
      </c>
      <c r="Z537" s="12" t="s">
        <v>137</v>
      </c>
      <c r="AA537" s="12" t="s">
        <v>221</v>
      </c>
      <c r="AB537" s="12" t="s">
        <v>237</v>
      </c>
      <c r="AC537" s="12" t="s">
        <v>74</v>
      </c>
      <c r="AD537" s="12" t="s">
        <v>1699</v>
      </c>
      <c r="AE537" s="12"/>
      <c r="AF537" s="12" t="s">
        <v>1813</v>
      </c>
      <c r="AG537" s="12" t="s">
        <v>1814</v>
      </c>
      <c r="AH537" s="12" t="s">
        <v>672</v>
      </c>
      <c r="AI537" s="12" t="s">
        <v>74</v>
      </c>
      <c r="AJ537" s="12" t="s">
        <v>74</v>
      </c>
      <c r="AK537" s="12" t="s">
        <v>74</v>
      </c>
      <c r="AL537" s="12"/>
      <c r="AM537" s="12"/>
      <c r="AN537" s="73"/>
      <c r="AO537" s="12"/>
      <c r="AP537" s="12"/>
      <c r="AQ537" s="44"/>
      <c r="AR537" s="12"/>
      <c r="AS537" s="12"/>
      <c r="AT537" s="12"/>
      <c r="AU537" s="12"/>
      <c r="AV537" s="12"/>
    </row>
    <row r="538" spans="1:48" ht="15.75" customHeight="1">
      <c r="A538" s="71">
        <v>2025607</v>
      </c>
      <c r="B538" s="12"/>
      <c r="C538" s="12">
        <v>39</v>
      </c>
      <c r="D538" s="12" t="s">
        <v>134</v>
      </c>
      <c r="E538" s="12" t="s">
        <v>224</v>
      </c>
      <c r="F538" s="12" t="s">
        <v>91</v>
      </c>
      <c r="G538" s="72" t="s">
        <v>4</v>
      </c>
      <c r="H538" s="12" t="s">
        <v>225</v>
      </c>
      <c r="I538" s="12" t="s">
        <v>333</v>
      </c>
      <c r="J538" s="72"/>
      <c r="K538" s="12" t="s">
        <v>52</v>
      </c>
      <c r="L538" s="12" t="s">
        <v>137</v>
      </c>
      <c r="M538" s="12" t="s">
        <v>74</v>
      </c>
      <c r="N538" s="12" t="s">
        <v>74</v>
      </c>
      <c r="O538" s="12" t="s">
        <v>74</v>
      </c>
      <c r="P538" s="12" t="s">
        <v>137</v>
      </c>
      <c r="Q538" s="74">
        <v>2</v>
      </c>
      <c r="R538" s="12" t="s">
        <v>74</v>
      </c>
      <c r="S538" s="12" t="s">
        <v>1816</v>
      </c>
      <c r="T538" s="12" t="s">
        <v>137</v>
      </c>
      <c r="U538" s="12" t="s">
        <v>220</v>
      </c>
      <c r="V538" s="12" t="s">
        <v>137</v>
      </c>
      <c r="W538" s="12" t="s">
        <v>220</v>
      </c>
      <c r="X538" s="12" t="s">
        <v>74</v>
      </c>
      <c r="Y538" s="12" t="s">
        <v>137</v>
      </c>
      <c r="Z538" s="12" t="s">
        <v>74</v>
      </c>
      <c r="AA538" s="12" t="s">
        <v>244</v>
      </c>
      <c r="AB538" s="12" t="s">
        <v>237</v>
      </c>
      <c r="AC538" s="12" t="s">
        <v>74</v>
      </c>
      <c r="AD538" s="12" t="s">
        <v>25</v>
      </c>
      <c r="AE538" s="12"/>
      <c r="AF538" s="12" t="s">
        <v>507</v>
      </c>
      <c r="AG538" s="12" t="s">
        <v>1817</v>
      </c>
      <c r="AH538" s="12" t="s">
        <v>276</v>
      </c>
      <c r="AI538" s="12" t="s">
        <v>74</v>
      </c>
      <c r="AJ538" s="12" t="s">
        <v>74</v>
      </c>
      <c r="AK538" s="12" t="s">
        <v>74</v>
      </c>
      <c r="AL538" s="12"/>
      <c r="AM538" s="12"/>
      <c r="AN538" s="73"/>
      <c r="AO538" s="12"/>
      <c r="AP538" s="12"/>
      <c r="AQ538" s="44"/>
      <c r="AR538" s="12"/>
      <c r="AS538" s="12"/>
      <c r="AT538" s="12"/>
      <c r="AU538" s="12"/>
      <c r="AV538" s="12"/>
    </row>
    <row r="539" spans="1:48" ht="15.75" customHeight="1">
      <c r="A539" s="71">
        <v>2025492</v>
      </c>
      <c r="B539" s="12"/>
      <c r="C539" s="12">
        <v>36</v>
      </c>
      <c r="D539" s="12" t="s">
        <v>134</v>
      </c>
      <c r="E539" s="12" t="s">
        <v>224</v>
      </c>
      <c r="F539" s="76" t="s">
        <v>82</v>
      </c>
      <c r="G539" s="72" t="s">
        <v>4</v>
      </c>
      <c r="H539" s="12" t="s">
        <v>372</v>
      </c>
      <c r="I539" s="12" t="s">
        <v>619</v>
      </c>
      <c r="J539" s="12" t="s">
        <v>74</v>
      </c>
      <c r="K539" s="12" t="s">
        <v>62</v>
      </c>
      <c r="L539" s="12" t="s">
        <v>137</v>
      </c>
      <c r="M539" s="12" t="s">
        <v>74</v>
      </c>
      <c r="N539" s="12" t="s">
        <v>74</v>
      </c>
      <c r="O539" s="12" t="s">
        <v>74</v>
      </c>
      <c r="P539" s="12" t="s">
        <v>137</v>
      </c>
      <c r="Q539" s="74">
        <v>6</v>
      </c>
      <c r="R539" s="12" t="s">
        <v>137</v>
      </c>
      <c r="S539" s="12"/>
      <c r="T539" s="12" t="s">
        <v>137</v>
      </c>
      <c r="U539" s="12" t="s">
        <v>220</v>
      </c>
      <c r="V539" s="12" t="s">
        <v>137</v>
      </c>
      <c r="W539" s="12" t="s">
        <v>220</v>
      </c>
      <c r="X539" s="12" t="s">
        <v>74</v>
      </c>
      <c r="Y539" s="12" t="s">
        <v>137</v>
      </c>
      <c r="Z539" s="12" t="s">
        <v>137</v>
      </c>
      <c r="AA539" s="12" t="s">
        <v>221</v>
      </c>
      <c r="AB539" s="12" t="s">
        <v>237</v>
      </c>
      <c r="AC539" s="12" t="s">
        <v>74</v>
      </c>
      <c r="AD539" s="12" t="s">
        <v>342</v>
      </c>
      <c r="AE539" s="12"/>
      <c r="AF539" s="12" t="s">
        <v>319</v>
      </c>
      <c r="AG539" s="12" t="s">
        <v>276</v>
      </c>
      <c r="AH539" s="12" t="s">
        <v>1819</v>
      </c>
      <c r="AI539" s="12" t="s">
        <v>74</v>
      </c>
      <c r="AJ539" s="12" t="s">
        <v>74</v>
      </c>
      <c r="AK539" s="12" t="s">
        <v>74</v>
      </c>
      <c r="AL539" s="12"/>
      <c r="AM539" s="12" t="s">
        <v>74</v>
      </c>
      <c r="AN539" s="73"/>
      <c r="AO539" s="12"/>
      <c r="AP539" s="12"/>
      <c r="AQ539" s="12"/>
      <c r="AR539" s="12"/>
      <c r="AS539" s="12"/>
      <c r="AT539" s="12"/>
      <c r="AU539" s="12"/>
      <c r="AV539" s="12"/>
    </row>
    <row r="540" spans="1:48" ht="15.75" customHeight="1">
      <c r="A540" s="71">
        <v>2025671</v>
      </c>
      <c r="B540" s="12"/>
      <c r="C540" s="12">
        <v>38</v>
      </c>
      <c r="D540" s="12" t="s">
        <v>134</v>
      </c>
      <c r="E540" s="12" t="s">
        <v>224</v>
      </c>
      <c r="F540" s="12" t="s">
        <v>88</v>
      </c>
      <c r="G540" s="73" t="s">
        <v>4</v>
      </c>
      <c r="H540" s="12" t="s">
        <v>359</v>
      </c>
      <c r="I540" s="12" t="s">
        <v>373</v>
      </c>
      <c r="J540" s="72"/>
      <c r="K540" s="12" t="s">
        <v>52</v>
      </c>
      <c r="L540" s="12" t="s">
        <v>137</v>
      </c>
      <c r="M540" s="12" t="s">
        <v>74</v>
      </c>
      <c r="N540" s="12" t="s">
        <v>74</v>
      </c>
      <c r="O540" s="12" t="s">
        <v>74</v>
      </c>
      <c r="P540" s="12" t="s">
        <v>74</v>
      </c>
      <c r="Q540" s="74">
        <v>7</v>
      </c>
      <c r="R540" s="12" t="s">
        <v>74</v>
      </c>
      <c r="S540" s="12" t="s">
        <v>1436</v>
      </c>
      <c r="T540" s="12" t="s">
        <v>74</v>
      </c>
      <c r="U540" s="12" t="s">
        <v>1821</v>
      </c>
      <c r="V540" s="12" t="s">
        <v>137</v>
      </c>
      <c r="W540" s="12" t="s">
        <v>220</v>
      </c>
      <c r="X540" s="12" t="s">
        <v>74</v>
      </c>
      <c r="Y540" s="12" t="s">
        <v>74</v>
      </c>
      <c r="Z540" s="12" t="s">
        <v>137</v>
      </c>
      <c r="AA540" s="12" t="s">
        <v>221</v>
      </c>
      <c r="AB540" s="12" t="s">
        <v>237</v>
      </c>
      <c r="AC540" s="12" t="s">
        <v>74</v>
      </c>
      <c r="AD540" s="12" t="s">
        <v>23</v>
      </c>
      <c r="AE540" s="12"/>
      <c r="AF540" s="12" t="s">
        <v>658</v>
      </c>
      <c r="AG540" s="12" t="s">
        <v>1517</v>
      </c>
      <c r="AH540" s="12" t="s">
        <v>1030</v>
      </c>
      <c r="AI540" s="12" t="s">
        <v>74</v>
      </c>
      <c r="AJ540" s="12" t="s">
        <v>74</v>
      </c>
      <c r="AK540" s="12" t="s">
        <v>74</v>
      </c>
      <c r="AL540" s="12"/>
      <c r="AM540" s="12"/>
      <c r="AN540" s="73"/>
      <c r="AO540" s="12"/>
      <c r="AP540" s="12"/>
      <c r="AQ540" s="44"/>
      <c r="AR540" s="12"/>
      <c r="AS540" s="12"/>
      <c r="AT540" s="12"/>
      <c r="AU540" s="12"/>
      <c r="AV540" s="12"/>
    </row>
    <row r="541" spans="1:48" ht="15.75" customHeight="1">
      <c r="A541" s="71">
        <v>2025751</v>
      </c>
      <c r="B541" s="12"/>
      <c r="C541" s="12">
        <v>35</v>
      </c>
      <c r="D541" s="12" t="s">
        <v>134</v>
      </c>
      <c r="E541" s="12" t="s">
        <v>217</v>
      </c>
      <c r="F541" s="12" t="s">
        <v>145</v>
      </c>
      <c r="G541" s="73" t="s">
        <v>4</v>
      </c>
      <c r="H541" s="12" t="s">
        <v>323</v>
      </c>
      <c r="I541" s="12" t="s">
        <v>324</v>
      </c>
      <c r="J541" s="12" t="s">
        <v>74</v>
      </c>
      <c r="K541" s="12" t="s">
        <v>54</v>
      </c>
      <c r="L541" s="12" t="s">
        <v>137</v>
      </c>
      <c r="M541" s="12" t="s">
        <v>74</v>
      </c>
      <c r="N541" s="12" t="s">
        <v>74</v>
      </c>
      <c r="O541" s="12" t="s">
        <v>74</v>
      </c>
      <c r="P541" s="12" t="s">
        <v>137</v>
      </c>
      <c r="Q541" s="74">
        <v>9</v>
      </c>
      <c r="R541" s="12" t="s">
        <v>137</v>
      </c>
      <c r="S541" s="12"/>
      <c r="T541" s="12" t="s">
        <v>137</v>
      </c>
      <c r="U541" s="12" t="s">
        <v>220</v>
      </c>
      <c r="V541" s="12" t="s">
        <v>137</v>
      </c>
      <c r="W541" s="12" t="s">
        <v>220</v>
      </c>
      <c r="X541" s="12" t="s">
        <v>74</v>
      </c>
      <c r="Y541" s="12" t="s">
        <v>137</v>
      </c>
      <c r="Z541" s="12" t="s">
        <v>137</v>
      </c>
      <c r="AA541" s="12" t="s">
        <v>221</v>
      </c>
      <c r="AB541" s="12" t="s">
        <v>237</v>
      </c>
      <c r="AC541" s="12" t="s">
        <v>74</v>
      </c>
      <c r="AD541" s="12" t="s">
        <v>1823</v>
      </c>
      <c r="AE541" s="12"/>
      <c r="AF541" s="12" t="s">
        <v>1602</v>
      </c>
      <c r="AG541" s="12" t="s">
        <v>1473</v>
      </c>
      <c r="AH541" s="12" t="s">
        <v>1100</v>
      </c>
      <c r="AI541" s="12" t="s">
        <v>74</v>
      </c>
      <c r="AJ541" s="12" t="s">
        <v>74</v>
      </c>
      <c r="AK541" s="12" t="s">
        <v>74</v>
      </c>
      <c r="AL541" s="12"/>
      <c r="AM541" s="12"/>
      <c r="AN541" s="73"/>
      <c r="AO541" s="12"/>
      <c r="AP541" s="12"/>
      <c r="AQ541" s="44"/>
      <c r="AR541" s="12"/>
      <c r="AS541" s="12"/>
      <c r="AT541" s="12"/>
      <c r="AU541" s="12"/>
      <c r="AV541" s="12"/>
    </row>
    <row r="542" spans="1:48" ht="15.75" customHeight="1">
      <c r="A542" s="71">
        <v>2025508</v>
      </c>
      <c r="B542" s="12"/>
      <c r="C542" s="12">
        <v>37</v>
      </c>
      <c r="D542" s="12" t="s">
        <v>134</v>
      </c>
      <c r="E542" s="12" t="s">
        <v>224</v>
      </c>
      <c r="F542" s="12" t="s">
        <v>110</v>
      </c>
      <c r="G542" s="72" t="s">
        <v>4</v>
      </c>
      <c r="H542" s="12" t="s">
        <v>359</v>
      </c>
      <c r="I542" s="12" t="s">
        <v>236</v>
      </c>
      <c r="J542" s="72"/>
      <c r="K542" s="12" t="s">
        <v>62</v>
      </c>
      <c r="L542" s="12" t="s">
        <v>137</v>
      </c>
      <c r="M542" s="12" t="s">
        <v>74</v>
      </c>
      <c r="N542" s="12" t="s">
        <v>137</v>
      </c>
      <c r="O542" s="12" t="s">
        <v>74</v>
      </c>
      <c r="P542" s="12" t="s">
        <v>137</v>
      </c>
      <c r="Q542" s="74">
        <v>5</v>
      </c>
      <c r="R542" s="12" t="s">
        <v>137</v>
      </c>
      <c r="S542" s="12" t="s">
        <v>220</v>
      </c>
      <c r="T542" s="12" t="s">
        <v>137</v>
      </c>
      <c r="U542" s="12" t="s">
        <v>220</v>
      </c>
      <c r="V542" s="12" t="s">
        <v>137</v>
      </c>
      <c r="W542" s="12" t="s">
        <v>220</v>
      </c>
      <c r="X542" s="12" t="s">
        <v>74</v>
      </c>
      <c r="Y542" s="12" t="s">
        <v>137</v>
      </c>
      <c r="Z542" s="12" t="s">
        <v>137</v>
      </c>
      <c r="AA542" s="12" t="s">
        <v>221</v>
      </c>
      <c r="AB542" s="12" t="s">
        <v>237</v>
      </c>
      <c r="AC542" s="12" t="s">
        <v>74</v>
      </c>
      <c r="AD542" s="12" t="s">
        <v>23</v>
      </c>
      <c r="AE542" s="12"/>
      <c r="AF542" s="12" t="s">
        <v>276</v>
      </c>
      <c r="AG542" s="12" t="s">
        <v>274</v>
      </c>
      <c r="AH542" s="12" t="s">
        <v>269</v>
      </c>
      <c r="AI542" s="12" t="s">
        <v>74</v>
      </c>
      <c r="AJ542" s="97" t="s">
        <v>74</v>
      </c>
      <c r="AK542" s="12" t="s">
        <v>74</v>
      </c>
      <c r="AL542" s="12"/>
      <c r="AM542" s="12" t="s">
        <v>136</v>
      </c>
      <c r="AN542" s="73"/>
      <c r="AO542" s="12"/>
      <c r="AP542" s="12"/>
      <c r="AQ542" s="93"/>
      <c r="AR542" s="12"/>
      <c r="AS542" s="12"/>
      <c r="AT542" s="12"/>
      <c r="AU542" s="12"/>
      <c r="AV542" s="12"/>
    </row>
    <row r="543" spans="1:48" ht="15.75" customHeight="1">
      <c r="A543" s="71">
        <v>2025407</v>
      </c>
      <c r="B543" s="12"/>
      <c r="C543" s="83">
        <v>41</v>
      </c>
      <c r="D543" s="12" t="s">
        <v>134</v>
      </c>
      <c r="E543" s="76" t="s">
        <v>224</v>
      </c>
      <c r="F543" s="12" t="s">
        <v>115</v>
      </c>
      <c r="G543" s="72" t="s">
        <v>4</v>
      </c>
      <c r="H543" s="12" t="s">
        <v>235</v>
      </c>
      <c r="I543" s="12" t="s">
        <v>236</v>
      </c>
      <c r="J543" s="72"/>
      <c r="K543" s="12" t="s">
        <v>60</v>
      </c>
      <c r="L543" s="12"/>
      <c r="M543" s="12"/>
      <c r="N543" s="12"/>
      <c r="O543" s="12"/>
      <c r="P543" s="12"/>
      <c r="Q543" s="74"/>
      <c r="R543" s="72"/>
      <c r="S543" s="12"/>
      <c r="T543" s="12"/>
      <c r="U543" s="12"/>
      <c r="V543" s="7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72" t="s">
        <v>137</v>
      </c>
      <c r="AJ543" s="12" t="s">
        <v>74</v>
      </c>
      <c r="AK543" s="12" t="s">
        <v>74</v>
      </c>
      <c r="AL543" s="12"/>
      <c r="AM543" s="12" t="s">
        <v>136</v>
      </c>
      <c r="AN543" s="73"/>
      <c r="AO543" s="12"/>
      <c r="AP543" s="12"/>
      <c r="AQ543" s="12"/>
      <c r="AR543" s="12"/>
      <c r="AS543" s="12"/>
      <c r="AT543" s="12"/>
      <c r="AU543" s="12"/>
      <c r="AV543" s="12"/>
    </row>
    <row r="544" spans="1:48" ht="15.75" customHeight="1">
      <c r="A544" s="71">
        <v>2025785</v>
      </c>
      <c r="B544" s="12"/>
      <c r="C544" s="12">
        <v>36</v>
      </c>
      <c r="D544" s="12" t="s">
        <v>134</v>
      </c>
      <c r="E544" s="12" t="s">
        <v>224</v>
      </c>
      <c r="F544" s="74" t="s">
        <v>101</v>
      </c>
      <c r="G544" s="73" t="s">
        <v>4</v>
      </c>
      <c r="H544" s="12" t="s">
        <v>321</v>
      </c>
      <c r="I544" s="12" t="s">
        <v>333</v>
      </c>
      <c r="J544" s="12" t="s">
        <v>74</v>
      </c>
      <c r="K544" s="12" t="s">
        <v>54</v>
      </c>
      <c r="L544" s="12" t="s">
        <v>137</v>
      </c>
      <c r="M544" s="12" t="s">
        <v>74</v>
      </c>
      <c r="N544" s="12" t="s">
        <v>74</v>
      </c>
      <c r="O544" s="12" t="s">
        <v>74</v>
      </c>
      <c r="P544" s="12" t="s">
        <v>137</v>
      </c>
      <c r="Q544" s="74">
        <v>3</v>
      </c>
      <c r="R544" s="12" t="s">
        <v>137</v>
      </c>
      <c r="S544" s="12" t="s">
        <v>220</v>
      </c>
      <c r="T544" s="12" t="s">
        <v>137</v>
      </c>
      <c r="U544" s="12" t="s">
        <v>220</v>
      </c>
      <c r="V544" s="12" t="s">
        <v>137</v>
      </c>
      <c r="W544" s="12" t="s">
        <v>220</v>
      </c>
      <c r="X544" s="12" t="s">
        <v>137</v>
      </c>
      <c r="Y544" s="12" t="s">
        <v>137</v>
      </c>
      <c r="Z544" s="12" t="s">
        <v>137</v>
      </c>
      <c r="AA544" s="12" t="s">
        <v>221</v>
      </c>
      <c r="AB544" s="12" t="s">
        <v>237</v>
      </c>
      <c r="AC544" s="12" t="s">
        <v>74</v>
      </c>
      <c r="AD544" s="12"/>
      <c r="AE544" s="12"/>
      <c r="AF544" s="12" t="s">
        <v>1827</v>
      </c>
      <c r="AG544" s="12" t="s">
        <v>339</v>
      </c>
      <c r="AH544" s="12" t="s">
        <v>338</v>
      </c>
      <c r="AI544" s="12" t="s">
        <v>74</v>
      </c>
      <c r="AJ544" s="12" t="s">
        <v>74</v>
      </c>
      <c r="AK544" s="12" t="s">
        <v>74</v>
      </c>
      <c r="AL544" s="12"/>
      <c r="AM544" s="12"/>
      <c r="AN544" s="73"/>
      <c r="AO544" s="12"/>
      <c r="AP544" s="12"/>
      <c r="AQ544" s="44"/>
      <c r="AR544" s="12"/>
      <c r="AS544" s="12"/>
      <c r="AT544" s="12"/>
      <c r="AU544" s="12"/>
      <c r="AV544" s="12"/>
    </row>
    <row r="545" spans="1:48" ht="15.75" customHeight="1">
      <c r="A545" s="71">
        <v>2025597</v>
      </c>
      <c r="B545" s="12"/>
      <c r="C545" s="12">
        <v>34</v>
      </c>
      <c r="D545" s="12" t="s">
        <v>134</v>
      </c>
      <c r="E545" s="12" t="s">
        <v>224</v>
      </c>
      <c r="F545" s="12" t="s">
        <v>90</v>
      </c>
      <c r="G545" s="72" t="s">
        <v>4</v>
      </c>
      <c r="H545" s="12" t="s">
        <v>218</v>
      </c>
      <c r="I545" s="12" t="s">
        <v>333</v>
      </c>
      <c r="J545" s="12" t="s">
        <v>137</v>
      </c>
      <c r="K545" s="12" t="s">
        <v>54</v>
      </c>
      <c r="L545" s="12" t="s">
        <v>137</v>
      </c>
      <c r="M545" s="12" t="s">
        <v>74</v>
      </c>
      <c r="N545" s="12" t="s">
        <v>74</v>
      </c>
      <c r="O545" s="12" t="s">
        <v>74</v>
      </c>
      <c r="P545" s="12" t="s">
        <v>137</v>
      </c>
      <c r="Q545" s="74">
        <v>4</v>
      </c>
      <c r="R545" s="12" t="s">
        <v>137</v>
      </c>
      <c r="S545" s="12" t="s">
        <v>220</v>
      </c>
      <c r="T545" s="12" t="s">
        <v>137</v>
      </c>
      <c r="U545" s="12" t="s">
        <v>220</v>
      </c>
      <c r="V545" s="12" t="s">
        <v>137</v>
      </c>
      <c r="W545" s="12" t="s">
        <v>220</v>
      </c>
      <c r="X545" s="12" t="s">
        <v>74</v>
      </c>
      <c r="Y545" s="12" t="s">
        <v>137</v>
      </c>
      <c r="Z545" s="12" t="s">
        <v>137</v>
      </c>
      <c r="AA545" s="12" t="s">
        <v>221</v>
      </c>
      <c r="AB545" s="12" t="s">
        <v>237</v>
      </c>
      <c r="AC545" s="12" t="s">
        <v>74</v>
      </c>
      <c r="AD545" s="12" t="s">
        <v>23</v>
      </c>
      <c r="AE545" s="12"/>
      <c r="AF545" s="12"/>
      <c r="AG545" s="12"/>
      <c r="AH545" s="12"/>
      <c r="AI545" s="12" t="s">
        <v>74</v>
      </c>
      <c r="AJ545" s="12" t="s">
        <v>74</v>
      </c>
      <c r="AK545" s="12" t="s">
        <v>74</v>
      </c>
      <c r="AL545" s="12"/>
      <c r="AM545" s="12"/>
      <c r="AN545" s="73"/>
      <c r="AO545" s="12"/>
      <c r="AP545" s="12"/>
      <c r="AQ545" s="44"/>
      <c r="AR545" s="12"/>
      <c r="AS545" s="12"/>
      <c r="AT545" s="12"/>
      <c r="AU545" s="12"/>
      <c r="AV545" s="12"/>
    </row>
    <row r="546" spans="1:48" ht="15.75" customHeight="1">
      <c r="A546" s="71">
        <v>2025503</v>
      </c>
      <c r="B546" s="12"/>
      <c r="C546" s="12">
        <v>39</v>
      </c>
      <c r="D546" s="12" t="s">
        <v>134</v>
      </c>
      <c r="E546" s="12" t="s">
        <v>224</v>
      </c>
      <c r="F546" s="12" t="s">
        <v>96</v>
      </c>
      <c r="G546" s="12" t="s">
        <v>4</v>
      </c>
      <c r="H546" s="12" t="s">
        <v>321</v>
      </c>
      <c r="I546" s="12" t="s">
        <v>236</v>
      </c>
      <c r="J546" s="12" t="s">
        <v>74</v>
      </c>
      <c r="K546" s="12" t="s">
        <v>62</v>
      </c>
      <c r="L546" s="12" t="s">
        <v>137</v>
      </c>
      <c r="M546" s="12" t="s">
        <v>74</v>
      </c>
      <c r="N546" s="12" t="s">
        <v>74</v>
      </c>
      <c r="O546" s="12" t="s">
        <v>74</v>
      </c>
      <c r="P546" s="12" t="s">
        <v>137</v>
      </c>
      <c r="Q546" s="74">
        <v>4</v>
      </c>
      <c r="R546" s="12" t="s">
        <v>137</v>
      </c>
      <c r="S546" s="12"/>
      <c r="T546" s="12" t="s">
        <v>137</v>
      </c>
      <c r="U546" s="12" t="s">
        <v>220</v>
      </c>
      <c r="V546" s="12" t="s">
        <v>74</v>
      </c>
      <c r="W546" s="12" t="s">
        <v>1830</v>
      </c>
      <c r="X546" s="12" t="s">
        <v>74</v>
      </c>
      <c r="Y546" s="12" t="s">
        <v>74</v>
      </c>
      <c r="Z546" s="12" t="s">
        <v>74</v>
      </c>
      <c r="AA546" s="12" t="s">
        <v>244</v>
      </c>
      <c r="AB546" s="12" t="s">
        <v>237</v>
      </c>
      <c r="AC546" s="12" t="s">
        <v>74</v>
      </c>
      <c r="AD546" s="12" t="s">
        <v>1831</v>
      </c>
      <c r="AE546" s="12"/>
      <c r="AF546" s="12" t="s">
        <v>1118</v>
      </c>
      <c r="AG546" s="12" t="s">
        <v>406</v>
      </c>
      <c r="AH546" s="12" t="s">
        <v>429</v>
      </c>
      <c r="AI546" s="12" t="s">
        <v>74</v>
      </c>
      <c r="AJ546" s="12" t="s">
        <v>74</v>
      </c>
      <c r="AK546" s="12" t="s">
        <v>74</v>
      </c>
      <c r="AL546" s="12"/>
      <c r="AM546" s="76" t="s">
        <v>136</v>
      </c>
      <c r="AN546" s="76"/>
      <c r="AO546" s="12"/>
      <c r="AP546" s="12"/>
      <c r="AQ546" s="12"/>
      <c r="AR546" s="12"/>
      <c r="AS546" s="12"/>
      <c r="AT546" s="12"/>
      <c r="AU546" s="12"/>
      <c r="AV546" s="12"/>
    </row>
    <row r="547" spans="1:48" ht="15.75" customHeight="1">
      <c r="A547" s="71">
        <v>2025360</v>
      </c>
      <c r="B547" s="12"/>
      <c r="C547" s="12">
        <v>38</v>
      </c>
      <c r="D547" s="12" t="s">
        <v>134</v>
      </c>
      <c r="E547" s="12" t="s">
        <v>224</v>
      </c>
      <c r="F547" s="12" t="s">
        <v>116</v>
      </c>
      <c r="G547" s="72" t="s">
        <v>4</v>
      </c>
      <c r="H547" s="12" t="s">
        <v>327</v>
      </c>
      <c r="I547" s="12" t="s">
        <v>328</v>
      </c>
      <c r="J547" s="12" t="s">
        <v>74</v>
      </c>
      <c r="K547" s="12" t="s">
        <v>58</v>
      </c>
      <c r="L547" s="12" t="s">
        <v>137</v>
      </c>
      <c r="M547" s="12" t="s">
        <v>74</v>
      </c>
      <c r="N547" s="12" t="s">
        <v>137</v>
      </c>
      <c r="O547" s="12" t="s">
        <v>74</v>
      </c>
      <c r="P547" s="12" t="s">
        <v>137</v>
      </c>
      <c r="Q547" s="74">
        <v>6</v>
      </c>
      <c r="R547" s="12" t="s">
        <v>137</v>
      </c>
      <c r="S547" s="12" t="s">
        <v>220</v>
      </c>
      <c r="T547" s="12" t="s">
        <v>137</v>
      </c>
      <c r="U547" s="12" t="s">
        <v>220</v>
      </c>
      <c r="V547" s="12" t="s">
        <v>74</v>
      </c>
      <c r="W547" s="12" t="s">
        <v>1420</v>
      </c>
      <c r="X547" s="12" t="s">
        <v>137</v>
      </c>
      <c r="Y547" s="12" t="s">
        <v>137</v>
      </c>
      <c r="Z547" s="12" t="s">
        <v>74</v>
      </c>
      <c r="AA547" s="12" t="s">
        <v>244</v>
      </c>
      <c r="AB547" s="12" t="s">
        <v>237</v>
      </c>
      <c r="AC547" s="12" t="s">
        <v>137</v>
      </c>
      <c r="AD547" s="12"/>
      <c r="AE547" s="12"/>
      <c r="AF547" s="12" t="s">
        <v>252</v>
      </c>
      <c r="AG547" s="12" t="s">
        <v>1833</v>
      </c>
      <c r="AH547" s="12" t="s">
        <v>429</v>
      </c>
      <c r="AI547" s="12" t="s">
        <v>74</v>
      </c>
      <c r="AJ547" s="12" t="s">
        <v>74</v>
      </c>
      <c r="AK547" s="12" t="s">
        <v>74</v>
      </c>
      <c r="AL547" s="12"/>
      <c r="AM547" s="12" t="s">
        <v>74</v>
      </c>
      <c r="AN547" s="73"/>
      <c r="AO547" s="12"/>
      <c r="AP547" s="12"/>
      <c r="AQ547" s="12"/>
      <c r="AR547" s="12"/>
      <c r="AS547" s="12"/>
      <c r="AT547" s="12"/>
      <c r="AU547" s="12"/>
      <c r="AV547" s="12"/>
    </row>
    <row r="548" spans="1:48" ht="15.75" customHeight="1">
      <c r="A548" s="71">
        <v>2025489</v>
      </c>
      <c r="B548" s="12"/>
      <c r="C548" s="12">
        <v>37</v>
      </c>
      <c r="D548" s="12" t="s">
        <v>134</v>
      </c>
      <c r="E548" s="12" t="s">
        <v>217</v>
      </c>
      <c r="F548" s="76" t="s">
        <v>82</v>
      </c>
      <c r="G548" s="72" t="s">
        <v>4</v>
      </c>
      <c r="H548" s="12" t="s">
        <v>359</v>
      </c>
      <c r="I548" s="12" t="s">
        <v>619</v>
      </c>
      <c r="J548" s="12" t="s">
        <v>74</v>
      </c>
      <c r="K548" s="12" t="s">
        <v>62</v>
      </c>
      <c r="L548" s="12" t="s">
        <v>137</v>
      </c>
      <c r="M548" s="12" t="s">
        <v>74</v>
      </c>
      <c r="N548" s="12" t="s">
        <v>74</v>
      </c>
      <c r="O548" s="12" t="s">
        <v>137</v>
      </c>
      <c r="P548" s="12" t="s">
        <v>137</v>
      </c>
      <c r="Q548" s="74">
        <v>2</v>
      </c>
      <c r="R548" s="12" t="s">
        <v>74</v>
      </c>
      <c r="S548" s="12" t="s">
        <v>1322</v>
      </c>
      <c r="T548" s="12" t="s">
        <v>137</v>
      </c>
      <c r="U548" s="12" t="s">
        <v>220</v>
      </c>
      <c r="V548" s="12" t="s">
        <v>74</v>
      </c>
      <c r="W548" s="12" t="s">
        <v>1835</v>
      </c>
      <c r="X548" s="12" t="s">
        <v>74</v>
      </c>
      <c r="Y548" s="12" t="s">
        <v>74</v>
      </c>
      <c r="Z548" s="12" t="s">
        <v>74</v>
      </c>
      <c r="AA548" s="12" t="s">
        <v>221</v>
      </c>
      <c r="AB548" s="12" t="s">
        <v>237</v>
      </c>
      <c r="AC548" s="12" t="s">
        <v>74</v>
      </c>
      <c r="AD548" s="12" t="s">
        <v>1836</v>
      </c>
      <c r="AE548" s="12"/>
      <c r="AF548" s="12" t="s">
        <v>1837</v>
      </c>
      <c r="AG548" s="12" t="s">
        <v>1030</v>
      </c>
      <c r="AH548" s="12"/>
      <c r="AI548" s="12" t="s">
        <v>74</v>
      </c>
      <c r="AJ548" s="12" t="s">
        <v>74</v>
      </c>
      <c r="AK548" s="12" t="s">
        <v>74</v>
      </c>
      <c r="AL548" s="12"/>
      <c r="AM548" s="73" t="s">
        <v>136</v>
      </c>
      <c r="AN548" s="73"/>
      <c r="AO548" s="12"/>
      <c r="AP548" s="12"/>
      <c r="AQ548" s="12"/>
      <c r="AR548" s="12"/>
      <c r="AS548" s="12"/>
      <c r="AT548" s="12"/>
      <c r="AU548" s="12"/>
      <c r="AV548" s="12"/>
    </row>
    <row r="549" spans="1:48" ht="15.75" customHeight="1">
      <c r="A549" s="71">
        <v>2025470</v>
      </c>
      <c r="B549" s="12"/>
      <c r="C549" s="83">
        <v>39</v>
      </c>
      <c r="D549" s="12" t="s">
        <v>134</v>
      </c>
      <c r="E549" s="76" t="s">
        <v>224</v>
      </c>
      <c r="F549" s="76" t="s">
        <v>77</v>
      </c>
      <c r="G549" s="72" t="s">
        <v>4</v>
      </c>
      <c r="H549" s="12" t="s">
        <v>327</v>
      </c>
      <c r="I549" s="76" t="s">
        <v>236</v>
      </c>
      <c r="J549" s="72"/>
      <c r="K549" s="12" t="s">
        <v>60</v>
      </c>
      <c r="L549" s="12" t="s">
        <v>137</v>
      </c>
      <c r="M549" s="12" t="s">
        <v>74</v>
      </c>
      <c r="N549" s="12" t="s">
        <v>74</v>
      </c>
      <c r="O549" s="12" t="s">
        <v>74</v>
      </c>
      <c r="P549" s="12"/>
      <c r="Q549" s="74">
        <v>5</v>
      </c>
      <c r="R549" s="12" t="s">
        <v>137</v>
      </c>
      <c r="S549" s="12"/>
      <c r="T549" s="12" t="s">
        <v>74</v>
      </c>
      <c r="U549" s="12"/>
      <c r="V549" s="12" t="s">
        <v>137</v>
      </c>
      <c r="W549" s="12" t="s">
        <v>220</v>
      </c>
      <c r="X549" s="12" t="s">
        <v>137</v>
      </c>
      <c r="Y549" s="12" t="s">
        <v>137</v>
      </c>
      <c r="Z549" s="12" t="s">
        <v>137</v>
      </c>
      <c r="AA549" s="12" t="s">
        <v>221</v>
      </c>
      <c r="AB549" s="12" t="s">
        <v>237</v>
      </c>
      <c r="AC549" s="12" t="s">
        <v>74</v>
      </c>
      <c r="AD549" s="12" t="s">
        <v>23</v>
      </c>
      <c r="AE549" s="12"/>
      <c r="AF549" s="12" t="s">
        <v>908</v>
      </c>
      <c r="AG549" s="12" t="s">
        <v>674</v>
      </c>
      <c r="AH549" s="12" t="s">
        <v>1839</v>
      </c>
      <c r="AI549" s="12" t="s">
        <v>74</v>
      </c>
      <c r="AJ549" s="12" t="s">
        <v>74</v>
      </c>
      <c r="AK549" s="12" t="s">
        <v>74</v>
      </c>
      <c r="AL549" s="12"/>
      <c r="AM549" s="12" t="s">
        <v>136</v>
      </c>
      <c r="AN549" s="73"/>
      <c r="AO549" s="12"/>
      <c r="AP549" s="12"/>
      <c r="AQ549" s="12"/>
      <c r="AR549" s="12"/>
      <c r="AS549" s="12"/>
      <c r="AT549" s="12"/>
      <c r="AU549" s="12"/>
      <c r="AV549" s="12"/>
    </row>
    <row r="550" spans="1:48" ht="15.75" customHeight="1">
      <c r="A550" s="71">
        <v>2025670</v>
      </c>
      <c r="B550" s="12"/>
      <c r="C550" s="12">
        <v>41</v>
      </c>
      <c r="D550" s="12" t="s">
        <v>134</v>
      </c>
      <c r="E550" s="12" t="s">
        <v>224</v>
      </c>
      <c r="F550" s="12" t="s">
        <v>88</v>
      </c>
      <c r="G550" s="73" t="s">
        <v>4</v>
      </c>
      <c r="H550" s="12" t="s">
        <v>321</v>
      </c>
      <c r="I550" s="12" t="s">
        <v>373</v>
      </c>
      <c r="J550" s="72"/>
      <c r="K550" s="12" t="s">
        <v>52</v>
      </c>
      <c r="L550" s="12" t="s">
        <v>137</v>
      </c>
      <c r="M550" s="12" t="s">
        <v>74</v>
      </c>
      <c r="N550" s="12" t="s">
        <v>74</v>
      </c>
      <c r="O550" s="12" t="s">
        <v>74</v>
      </c>
      <c r="P550" s="12" t="s">
        <v>137</v>
      </c>
      <c r="Q550" s="74">
        <v>5</v>
      </c>
      <c r="R550" s="12" t="s">
        <v>74</v>
      </c>
      <c r="S550" s="12" t="s">
        <v>1841</v>
      </c>
      <c r="T550" s="12" t="s">
        <v>137</v>
      </c>
      <c r="U550" s="12" t="s">
        <v>220</v>
      </c>
      <c r="V550" s="12" t="s">
        <v>137</v>
      </c>
      <c r="W550" s="12" t="s">
        <v>220</v>
      </c>
      <c r="X550" s="12" t="s">
        <v>74</v>
      </c>
      <c r="Y550" s="12" t="s">
        <v>137</v>
      </c>
      <c r="Z550" s="12" t="s">
        <v>137</v>
      </c>
      <c r="AA550" s="12" t="s">
        <v>221</v>
      </c>
      <c r="AB550" s="12" t="s">
        <v>237</v>
      </c>
      <c r="AC550" s="12" t="s">
        <v>74</v>
      </c>
      <c r="AD550" s="12" t="s">
        <v>1521</v>
      </c>
      <c r="AE550" s="12"/>
      <c r="AF550" s="12" t="s">
        <v>703</v>
      </c>
      <c r="AG550" s="12" t="s">
        <v>269</v>
      </c>
      <c r="AH550" s="12" t="s">
        <v>276</v>
      </c>
      <c r="AI550" s="12" t="s">
        <v>74</v>
      </c>
      <c r="AJ550" s="12" t="s">
        <v>74</v>
      </c>
      <c r="AK550" s="12" t="s">
        <v>74</v>
      </c>
      <c r="AL550" s="12"/>
      <c r="AM550" s="12"/>
      <c r="AN550" s="73"/>
      <c r="AO550" s="12"/>
      <c r="AP550" s="12"/>
      <c r="AQ550" s="44"/>
      <c r="AR550" s="12"/>
      <c r="AS550" s="12"/>
      <c r="AT550" s="12"/>
      <c r="AU550" s="12"/>
      <c r="AV550" s="12"/>
    </row>
    <row r="551" spans="1:48" ht="15.75" customHeight="1">
      <c r="A551" s="71">
        <v>2025797</v>
      </c>
      <c r="B551" s="12"/>
      <c r="C551" s="12">
        <v>26</v>
      </c>
      <c r="D551" s="12" t="s">
        <v>134</v>
      </c>
      <c r="E551" s="12" t="s">
        <v>224</v>
      </c>
      <c r="F551" s="12" t="s">
        <v>106</v>
      </c>
      <c r="G551" s="73" t="s">
        <v>50</v>
      </c>
      <c r="H551" s="12" t="s">
        <v>225</v>
      </c>
      <c r="I551" s="12" t="s">
        <v>1404</v>
      </c>
      <c r="J551" s="12" t="s">
        <v>74</v>
      </c>
      <c r="K551" s="12" t="s">
        <v>58</v>
      </c>
      <c r="L551" s="12" t="s">
        <v>137</v>
      </c>
      <c r="M551" s="12" t="s">
        <v>74</v>
      </c>
      <c r="N551" s="12" t="s">
        <v>74</v>
      </c>
      <c r="O551" s="12" t="s">
        <v>74</v>
      </c>
      <c r="P551" s="12" t="s">
        <v>137</v>
      </c>
      <c r="Q551" s="74">
        <v>5</v>
      </c>
      <c r="R551" s="12" t="s">
        <v>74</v>
      </c>
      <c r="S551" s="12" t="s">
        <v>1843</v>
      </c>
      <c r="T551" s="12" t="s">
        <v>74</v>
      </c>
      <c r="U551" s="12" t="s">
        <v>243</v>
      </c>
      <c r="V551" s="12" t="s">
        <v>137</v>
      </c>
      <c r="W551" s="12" t="s">
        <v>220</v>
      </c>
      <c r="X551" s="12" t="s">
        <v>74</v>
      </c>
      <c r="Y551" s="12" t="s">
        <v>137</v>
      </c>
      <c r="Z551" s="12" t="s">
        <v>137</v>
      </c>
      <c r="AA551" s="12" t="s">
        <v>221</v>
      </c>
      <c r="AB551" s="12" t="s">
        <v>237</v>
      </c>
      <c r="AC551" s="12" t="s">
        <v>74</v>
      </c>
      <c r="AD551" s="12" t="s">
        <v>686</v>
      </c>
      <c r="AE551" s="12"/>
      <c r="AF551" s="12" t="s">
        <v>252</v>
      </c>
      <c r="AG551" s="12" t="s">
        <v>551</v>
      </c>
      <c r="AH551" s="12" t="s">
        <v>429</v>
      </c>
      <c r="AI551" s="12" t="s">
        <v>74</v>
      </c>
      <c r="AJ551" s="12" t="s">
        <v>74</v>
      </c>
      <c r="AK551" s="12" t="s">
        <v>74</v>
      </c>
      <c r="AL551" s="12"/>
      <c r="AM551" s="12"/>
      <c r="AN551" s="73"/>
      <c r="AO551" s="12"/>
      <c r="AP551" s="12"/>
      <c r="AQ551" s="44"/>
      <c r="AR551" s="12"/>
      <c r="AS551" s="12"/>
      <c r="AT551" s="12"/>
      <c r="AU551" s="12"/>
      <c r="AV551" s="12"/>
    </row>
    <row r="552" spans="1:48" ht="15.75" customHeight="1">
      <c r="A552" s="71">
        <v>2025491</v>
      </c>
      <c r="B552" s="12"/>
      <c r="C552" s="12">
        <v>35</v>
      </c>
      <c r="D552" s="12" t="s">
        <v>134</v>
      </c>
      <c r="E552" s="12" t="s">
        <v>217</v>
      </c>
      <c r="F552" s="76" t="s">
        <v>82</v>
      </c>
      <c r="G552" s="72" t="s">
        <v>4</v>
      </c>
      <c r="H552" s="12" t="s">
        <v>264</v>
      </c>
      <c r="I552" s="12" t="s">
        <v>619</v>
      </c>
      <c r="J552" s="12" t="s">
        <v>74</v>
      </c>
      <c r="K552" s="12" t="s">
        <v>62</v>
      </c>
      <c r="L552" s="12" t="s">
        <v>137</v>
      </c>
      <c r="M552" s="12" t="s">
        <v>137</v>
      </c>
      <c r="N552" s="12" t="s">
        <v>74</v>
      </c>
      <c r="O552" s="12" t="s">
        <v>137</v>
      </c>
      <c r="P552" s="12" t="s">
        <v>137</v>
      </c>
      <c r="Q552" s="74">
        <v>6</v>
      </c>
      <c r="R552" s="12" t="s">
        <v>137</v>
      </c>
      <c r="S552" s="12"/>
      <c r="T552" s="12" t="s">
        <v>74</v>
      </c>
      <c r="U552" s="12"/>
      <c r="V552" s="12" t="s">
        <v>74</v>
      </c>
      <c r="W552" s="12"/>
      <c r="X552" s="12" t="s">
        <v>137</v>
      </c>
      <c r="Y552" s="12" t="s">
        <v>1845</v>
      </c>
      <c r="Z552" s="12" t="s">
        <v>1845</v>
      </c>
      <c r="AA552" s="12"/>
      <c r="AB552" s="12" t="s">
        <v>237</v>
      </c>
      <c r="AC552" s="12" t="s">
        <v>74</v>
      </c>
      <c r="AD552" s="12" t="s">
        <v>643</v>
      </c>
      <c r="AE552" s="12"/>
      <c r="AF552" s="12" t="s">
        <v>722</v>
      </c>
      <c r="AG552" s="12" t="s">
        <v>1030</v>
      </c>
      <c r="AH552" s="12" t="s">
        <v>459</v>
      </c>
      <c r="AI552" s="12" t="s">
        <v>74</v>
      </c>
      <c r="AJ552" s="12" t="s">
        <v>74</v>
      </c>
      <c r="AK552" s="12" t="s">
        <v>74</v>
      </c>
      <c r="AL552" s="12"/>
      <c r="AM552" s="12" t="s">
        <v>74</v>
      </c>
      <c r="AN552" s="73"/>
      <c r="AO552" s="12"/>
      <c r="AP552" s="12"/>
      <c r="AQ552" s="12"/>
      <c r="AR552" s="12"/>
      <c r="AS552" s="12"/>
      <c r="AT552" s="12"/>
      <c r="AU552" s="12"/>
      <c r="AV552" s="12"/>
    </row>
    <row r="553" spans="1:48" ht="15.75" customHeight="1">
      <c r="A553" s="71">
        <v>2025457</v>
      </c>
      <c r="B553" s="12"/>
      <c r="C553" s="83">
        <v>38</v>
      </c>
      <c r="D553" s="12" t="s">
        <v>134</v>
      </c>
      <c r="E553" s="76" t="s">
        <v>224</v>
      </c>
      <c r="F553" s="76" t="s">
        <v>77</v>
      </c>
      <c r="G553" s="72" t="s">
        <v>4</v>
      </c>
      <c r="H553" s="12" t="s">
        <v>632</v>
      </c>
      <c r="I553" s="76" t="s">
        <v>236</v>
      </c>
      <c r="J553" s="72"/>
      <c r="K553" s="12" t="s">
        <v>60</v>
      </c>
      <c r="L553" s="12"/>
      <c r="M553" s="12" t="s">
        <v>74</v>
      </c>
      <c r="N553" s="12" t="s">
        <v>74</v>
      </c>
      <c r="O553" s="12" t="s">
        <v>74</v>
      </c>
      <c r="P553" s="12" t="s">
        <v>137</v>
      </c>
      <c r="Q553" s="74">
        <v>3</v>
      </c>
      <c r="R553" s="12" t="s">
        <v>137</v>
      </c>
      <c r="S553" s="12"/>
      <c r="T553" s="12" t="s">
        <v>137</v>
      </c>
      <c r="U553" s="12" t="s">
        <v>220</v>
      </c>
      <c r="V553" s="12" t="s">
        <v>137</v>
      </c>
      <c r="W553" s="12" t="s">
        <v>220</v>
      </c>
      <c r="X553" s="12" t="s">
        <v>74</v>
      </c>
      <c r="Y553" s="12" t="s">
        <v>137</v>
      </c>
      <c r="Z553" s="12" t="s">
        <v>137</v>
      </c>
      <c r="AA553" s="12" t="s">
        <v>221</v>
      </c>
      <c r="AB553" s="12" t="s">
        <v>376</v>
      </c>
      <c r="AC553" s="12" t="s">
        <v>74</v>
      </c>
      <c r="AD553" s="12" t="s">
        <v>1521</v>
      </c>
      <c r="AE553" s="12"/>
      <c r="AF553" s="12" t="s">
        <v>319</v>
      </c>
      <c r="AG553" s="12" t="s">
        <v>708</v>
      </c>
      <c r="AH553" s="12" t="s">
        <v>1847</v>
      </c>
      <c r="AI553" s="12" t="s">
        <v>74</v>
      </c>
      <c r="AJ553" s="12" t="s">
        <v>74</v>
      </c>
      <c r="AK553" s="12" t="s">
        <v>74</v>
      </c>
      <c r="AL553" s="12"/>
      <c r="AM553" s="12" t="s">
        <v>74</v>
      </c>
      <c r="AN553" s="73"/>
      <c r="AO553" s="12"/>
      <c r="AP553" s="12"/>
      <c r="AQ553" s="12"/>
      <c r="AR553" s="12"/>
      <c r="AS553" s="12"/>
      <c r="AT553" s="12"/>
      <c r="AU553" s="12"/>
      <c r="AV553" s="12"/>
    </row>
    <row r="554" spans="1:48" ht="15.75" customHeight="1">
      <c r="A554" s="71">
        <v>2025373</v>
      </c>
      <c r="B554" s="12"/>
      <c r="C554" s="12">
        <v>35</v>
      </c>
      <c r="D554" s="12" t="s">
        <v>134</v>
      </c>
      <c r="E554" s="12" t="s">
        <v>224</v>
      </c>
      <c r="F554" s="12" t="s">
        <v>116</v>
      </c>
      <c r="G554" s="12" t="s">
        <v>4</v>
      </c>
      <c r="H554" s="12" t="s">
        <v>327</v>
      </c>
      <c r="I554" s="12" t="s">
        <v>328</v>
      </c>
      <c r="J554" s="12"/>
      <c r="K554" s="12" t="s">
        <v>58</v>
      </c>
      <c r="L554" s="12" t="s">
        <v>137</v>
      </c>
      <c r="M554" s="12" t="s">
        <v>137</v>
      </c>
      <c r="N554" s="12" t="s">
        <v>74</v>
      </c>
      <c r="O554" s="12"/>
      <c r="P554" s="12" t="s">
        <v>137</v>
      </c>
      <c r="Q554" s="74">
        <v>4</v>
      </c>
      <c r="R554" s="12" t="s">
        <v>137</v>
      </c>
      <c r="S554" s="12"/>
      <c r="T554" s="12" t="s">
        <v>74</v>
      </c>
      <c r="U554" s="12" t="s">
        <v>1849</v>
      </c>
      <c r="V554" s="12"/>
      <c r="W554" s="12"/>
      <c r="X554" s="12" t="s">
        <v>137</v>
      </c>
      <c r="Y554" s="12" t="s">
        <v>227</v>
      </c>
      <c r="Z554" s="12" t="s">
        <v>227</v>
      </c>
      <c r="AA554" s="12"/>
      <c r="AB554" s="12" t="s">
        <v>237</v>
      </c>
      <c r="AC554" s="12" t="s">
        <v>74</v>
      </c>
      <c r="AD554" s="12" t="s">
        <v>1850</v>
      </c>
      <c r="AE554" s="12" t="s">
        <v>1851</v>
      </c>
      <c r="AF554" s="12" t="s">
        <v>1093</v>
      </c>
      <c r="AG554" s="12" t="s">
        <v>252</v>
      </c>
      <c r="AH554" s="12"/>
      <c r="AI554" s="12" t="s">
        <v>74</v>
      </c>
      <c r="AJ554" s="12" t="s">
        <v>74</v>
      </c>
      <c r="AK554" s="12" t="s">
        <v>137</v>
      </c>
      <c r="AL554" s="12"/>
      <c r="AM554" s="12"/>
      <c r="AN554" s="76"/>
      <c r="AO554" s="12"/>
      <c r="AP554" s="12"/>
      <c r="AQ554" s="12"/>
      <c r="AR554" s="12"/>
      <c r="AS554" s="12"/>
      <c r="AT554" s="12"/>
      <c r="AU554" s="12"/>
      <c r="AV554" s="12"/>
    </row>
    <row r="555" spans="1:48" ht="15.75" customHeight="1">
      <c r="A555" s="71">
        <v>2025569</v>
      </c>
      <c r="B555" s="12"/>
      <c r="C555" s="12">
        <v>39</v>
      </c>
      <c r="D555" s="12" t="s">
        <v>134</v>
      </c>
      <c r="E555" s="12" t="s">
        <v>224</v>
      </c>
      <c r="F555" s="12" t="s">
        <v>100</v>
      </c>
      <c r="G555" s="72" t="s">
        <v>4</v>
      </c>
      <c r="H555" s="12" t="s">
        <v>225</v>
      </c>
      <c r="I555" s="12" t="s">
        <v>236</v>
      </c>
      <c r="J555" s="72"/>
      <c r="K555" s="12" t="s">
        <v>52</v>
      </c>
      <c r="L555" s="12" t="s">
        <v>137</v>
      </c>
      <c r="M555" s="12" t="s">
        <v>137</v>
      </c>
      <c r="N555" s="12" t="s">
        <v>137</v>
      </c>
      <c r="O555" s="12" t="s">
        <v>137</v>
      </c>
      <c r="P555" s="12" t="s">
        <v>137</v>
      </c>
      <c r="Q555" s="74">
        <v>5</v>
      </c>
      <c r="R555" s="12" t="s">
        <v>137</v>
      </c>
      <c r="S555" s="12"/>
      <c r="T555" s="12" t="s">
        <v>137</v>
      </c>
      <c r="U555" s="12" t="s">
        <v>220</v>
      </c>
      <c r="V555" s="12" t="s">
        <v>74</v>
      </c>
      <c r="W555" s="12" t="s">
        <v>423</v>
      </c>
      <c r="X555" s="12" t="s">
        <v>137</v>
      </c>
      <c r="Y555" s="12" t="s">
        <v>137</v>
      </c>
      <c r="Z555" s="12" t="s">
        <v>74</v>
      </c>
      <c r="AA555" s="12" t="s">
        <v>251</v>
      </c>
      <c r="AB555" s="12" t="s">
        <v>237</v>
      </c>
      <c r="AC555" s="12" t="s">
        <v>137</v>
      </c>
      <c r="AD555" s="12"/>
      <c r="AE555" s="12"/>
      <c r="AF555" s="12" t="s">
        <v>1853</v>
      </c>
      <c r="AG555" s="12" t="s">
        <v>429</v>
      </c>
      <c r="AH555" s="12"/>
      <c r="AI555" s="12" t="s">
        <v>74</v>
      </c>
      <c r="AJ555" s="12" t="s">
        <v>74</v>
      </c>
      <c r="AK555" s="12" t="s">
        <v>74</v>
      </c>
      <c r="AL555" s="12"/>
      <c r="AM555" s="12"/>
      <c r="AN555" s="73"/>
      <c r="AO555" s="12"/>
      <c r="AP555" s="12"/>
      <c r="AQ555" s="44"/>
      <c r="AR555" s="12"/>
      <c r="AS555" s="12"/>
      <c r="AT555" s="12"/>
      <c r="AU555" s="12"/>
      <c r="AV555" s="12"/>
    </row>
    <row r="556" spans="1:48" ht="15.75" customHeight="1">
      <c r="A556" s="71">
        <v>2025618</v>
      </c>
      <c r="B556" s="12"/>
      <c r="C556" s="12">
        <v>40</v>
      </c>
      <c r="D556" s="12" t="s">
        <v>134</v>
      </c>
      <c r="E556" s="12" t="s">
        <v>224</v>
      </c>
      <c r="F556" s="12" t="s">
        <v>90</v>
      </c>
      <c r="G556" s="72" t="s">
        <v>4</v>
      </c>
      <c r="H556" s="12" t="s">
        <v>218</v>
      </c>
      <c r="I556" s="12" t="s">
        <v>333</v>
      </c>
      <c r="J556" s="12" t="s">
        <v>137</v>
      </c>
      <c r="K556" s="12" t="s">
        <v>54</v>
      </c>
      <c r="L556" s="12" t="s">
        <v>137</v>
      </c>
      <c r="M556" s="12" t="s">
        <v>137</v>
      </c>
      <c r="N556" s="12" t="s">
        <v>74</v>
      </c>
      <c r="O556" s="12" t="s">
        <v>137</v>
      </c>
      <c r="P556" s="12" t="s">
        <v>137</v>
      </c>
      <c r="Q556" s="74">
        <v>3</v>
      </c>
      <c r="R556" s="12" t="s">
        <v>137</v>
      </c>
      <c r="S556" s="12" t="s">
        <v>220</v>
      </c>
      <c r="T556" s="12" t="s">
        <v>137</v>
      </c>
      <c r="U556" s="12" t="s">
        <v>220</v>
      </c>
      <c r="V556" s="12" t="s">
        <v>137</v>
      </c>
      <c r="W556" s="12" t="s">
        <v>220</v>
      </c>
      <c r="X556" s="12" t="s">
        <v>137</v>
      </c>
      <c r="Y556" s="12" t="s">
        <v>137</v>
      </c>
      <c r="Z556" s="12" t="s">
        <v>137</v>
      </c>
      <c r="AA556" s="12" t="s">
        <v>221</v>
      </c>
      <c r="AB556" s="12" t="s">
        <v>237</v>
      </c>
      <c r="AC556" s="12" t="s">
        <v>137</v>
      </c>
      <c r="AD556" s="12"/>
      <c r="AE556" s="12"/>
      <c r="AF556" s="12" t="s">
        <v>339</v>
      </c>
      <c r="AG556" s="12" t="s">
        <v>340</v>
      </c>
      <c r="AH556" s="12" t="s">
        <v>269</v>
      </c>
      <c r="AI556" s="12" t="s">
        <v>74</v>
      </c>
      <c r="AJ556" s="12" t="s">
        <v>74</v>
      </c>
      <c r="AK556" s="12" t="s">
        <v>74</v>
      </c>
      <c r="AL556" s="12"/>
      <c r="AM556" s="12"/>
      <c r="AN556" s="73"/>
      <c r="AO556" s="12"/>
      <c r="AP556" s="12"/>
      <c r="AQ556" s="44"/>
      <c r="AR556" s="12"/>
      <c r="AS556" s="12"/>
      <c r="AT556" s="12"/>
      <c r="AU556" s="12"/>
      <c r="AV556" s="12"/>
    </row>
    <row r="557" spans="1:48" ht="15.75" customHeight="1">
      <c r="A557" s="71">
        <v>2025397</v>
      </c>
      <c r="B557" s="12"/>
      <c r="C557" s="12">
        <v>37</v>
      </c>
      <c r="D557" s="12" t="s">
        <v>134</v>
      </c>
      <c r="E557" s="12" t="s">
        <v>217</v>
      </c>
      <c r="F557" s="12" t="s">
        <v>92</v>
      </c>
      <c r="G557" s="72" t="s">
        <v>4</v>
      </c>
      <c r="H557" s="12" t="s">
        <v>738</v>
      </c>
      <c r="I557" s="12" t="s">
        <v>619</v>
      </c>
      <c r="J557" s="12" t="s">
        <v>137</v>
      </c>
      <c r="K557" s="12" t="s">
        <v>60</v>
      </c>
      <c r="L557" s="12" t="s">
        <v>137</v>
      </c>
      <c r="M557" s="12" t="s">
        <v>74</v>
      </c>
      <c r="N557" s="12" t="s">
        <v>137</v>
      </c>
      <c r="O557" s="12" t="s">
        <v>74</v>
      </c>
      <c r="P557" s="12" t="s">
        <v>137</v>
      </c>
      <c r="Q557" s="74">
        <v>11</v>
      </c>
      <c r="R557" s="12" t="s">
        <v>74</v>
      </c>
      <c r="S557" s="12"/>
      <c r="T557" s="12" t="s">
        <v>137</v>
      </c>
      <c r="U557" s="12" t="s">
        <v>220</v>
      </c>
      <c r="V557" s="12" t="s">
        <v>74</v>
      </c>
      <c r="W557" s="12" t="s">
        <v>1856</v>
      </c>
      <c r="X557" s="12" t="s">
        <v>74</v>
      </c>
      <c r="Y557" s="12" t="s">
        <v>137</v>
      </c>
      <c r="Z557" s="12" t="s">
        <v>74</v>
      </c>
      <c r="AA557" s="12" t="s">
        <v>251</v>
      </c>
      <c r="AB557" s="12" t="s">
        <v>237</v>
      </c>
      <c r="AC557" s="12" t="s">
        <v>137</v>
      </c>
      <c r="AD557" s="12"/>
      <c r="AE557" s="12"/>
      <c r="AF557" s="12" t="s">
        <v>439</v>
      </c>
      <c r="AG557" s="12" t="s">
        <v>425</v>
      </c>
      <c r="AH557" s="12"/>
      <c r="AI557" s="12" t="s">
        <v>74</v>
      </c>
      <c r="AJ557" s="12" t="s">
        <v>74</v>
      </c>
      <c r="AK557" s="12" t="s">
        <v>74</v>
      </c>
      <c r="AL557" s="12"/>
      <c r="AM557" s="12" t="s">
        <v>74</v>
      </c>
      <c r="AN557" s="73"/>
      <c r="AO557" s="12"/>
      <c r="AP557" s="12"/>
      <c r="AQ557" s="12"/>
      <c r="AR557" s="12"/>
      <c r="AS557" s="12"/>
      <c r="AT557" s="12"/>
      <c r="AU557" s="12"/>
      <c r="AV557" s="12"/>
    </row>
    <row r="558" spans="1:48" ht="15.75" customHeight="1">
      <c r="A558" s="71">
        <v>2025458</v>
      </c>
      <c r="B558" s="12"/>
      <c r="C558" s="83">
        <v>38</v>
      </c>
      <c r="D558" s="12" t="s">
        <v>134</v>
      </c>
      <c r="E558" s="76" t="s">
        <v>217</v>
      </c>
      <c r="F558" s="76" t="s">
        <v>77</v>
      </c>
      <c r="G558" s="72" t="s">
        <v>4</v>
      </c>
      <c r="H558" s="12" t="s">
        <v>321</v>
      </c>
      <c r="I558" s="76" t="s">
        <v>236</v>
      </c>
      <c r="J558" s="72"/>
      <c r="K558" s="12" t="s">
        <v>60</v>
      </c>
      <c r="L558" s="12" t="s">
        <v>137</v>
      </c>
      <c r="M558" s="12" t="s">
        <v>74</v>
      </c>
      <c r="N558" s="12" t="s">
        <v>74</v>
      </c>
      <c r="O558" s="12" t="s">
        <v>137</v>
      </c>
      <c r="P558" s="12" t="s">
        <v>74</v>
      </c>
      <c r="Q558" s="74">
        <v>4</v>
      </c>
      <c r="R558" s="12" t="s">
        <v>74</v>
      </c>
      <c r="S558" s="12" t="s">
        <v>1858</v>
      </c>
      <c r="T558" s="12" t="s">
        <v>137</v>
      </c>
      <c r="U558" s="12" t="s">
        <v>220</v>
      </c>
      <c r="V558" s="12" t="s">
        <v>137</v>
      </c>
      <c r="W558" s="12" t="s">
        <v>220</v>
      </c>
      <c r="X558" s="12" t="s">
        <v>74</v>
      </c>
      <c r="Y558" s="12" t="s">
        <v>74</v>
      </c>
      <c r="Z558" s="12" t="s">
        <v>137</v>
      </c>
      <c r="AA558" s="12" t="s">
        <v>221</v>
      </c>
      <c r="AB558" s="12" t="s">
        <v>384</v>
      </c>
      <c r="AC558" s="12" t="s">
        <v>74</v>
      </c>
      <c r="AD558" s="12" t="s">
        <v>23</v>
      </c>
      <c r="AE558" s="12"/>
      <c r="AF558" s="12" t="s">
        <v>287</v>
      </c>
      <c r="AG558" s="12" t="s">
        <v>1093</v>
      </c>
      <c r="AH558" s="12" t="s">
        <v>1859</v>
      </c>
      <c r="AI558" s="12" t="s">
        <v>74</v>
      </c>
      <c r="AJ558" s="12" t="s">
        <v>74</v>
      </c>
      <c r="AK558" s="12" t="s">
        <v>74</v>
      </c>
      <c r="AL558" s="12"/>
      <c r="AM558" s="12" t="s">
        <v>136</v>
      </c>
      <c r="AN558" s="73"/>
      <c r="AO558" s="12"/>
      <c r="AP558" s="12"/>
      <c r="AQ558" s="12"/>
      <c r="AR558" s="12"/>
      <c r="AS558" s="12"/>
      <c r="AT558" s="12"/>
      <c r="AU558" s="12"/>
      <c r="AV558" s="12"/>
    </row>
    <row r="559" spans="1:48" ht="15.75" customHeight="1">
      <c r="A559" s="71">
        <v>2025608</v>
      </c>
      <c r="B559" s="12"/>
      <c r="C559" s="12">
        <v>36</v>
      </c>
      <c r="D559" s="12" t="s">
        <v>134</v>
      </c>
      <c r="E559" s="12" t="s">
        <v>224</v>
      </c>
      <c r="F559" s="12" t="s">
        <v>91</v>
      </c>
      <c r="G559" s="72" t="s">
        <v>4</v>
      </c>
      <c r="H559" s="12" t="s">
        <v>327</v>
      </c>
      <c r="I559" s="12" t="s">
        <v>333</v>
      </c>
      <c r="J559" s="72"/>
      <c r="K559" s="12" t="s">
        <v>52</v>
      </c>
      <c r="L559" s="12" t="s">
        <v>137</v>
      </c>
      <c r="M559" s="12" t="s">
        <v>137</v>
      </c>
      <c r="N559" s="12" t="s">
        <v>74</v>
      </c>
      <c r="O559" s="12" t="s">
        <v>137</v>
      </c>
      <c r="P559" s="12" t="s">
        <v>74</v>
      </c>
      <c r="Q559" s="74">
        <v>3</v>
      </c>
      <c r="R559" s="12" t="s">
        <v>137</v>
      </c>
      <c r="S559" s="12"/>
      <c r="T559" s="12" t="s">
        <v>137</v>
      </c>
      <c r="U559" s="12" t="s">
        <v>220</v>
      </c>
      <c r="V559" s="12" t="s">
        <v>137</v>
      </c>
      <c r="W559" s="12" t="s">
        <v>220</v>
      </c>
      <c r="X559" s="12" t="s">
        <v>137</v>
      </c>
      <c r="Y559" s="12" t="s">
        <v>74</v>
      </c>
      <c r="Z559" s="12" t="s">
        <v>74</v>
      </c>
      <c r="AA559" s="12" t="s">
        <v>244</v>
      </c>
      <c r="AB559" s="12" t="s">
        <v>237</v>
      </c>
      <c r="AC559" s="12" t="s">
        <v>74</v>
      </c>
      <c r="AD559" s="12" t="s">
        <v>1861</v>
      </c>
      <c r="AE559" s="12"/>
      <c r="AF559" s="12" t="s">
        <v>252</v>
      </c>
      <c r="AG559" s="12" t="s">
        <v>810</v>
      </c>
      <c r="AH559" s="12" t="s">
        <v>276</v>
      </c>
      <c r="AI559" s="12" t="s">
        <v>74</v>
      </c>
      <c r="AJ559" s="12" t="s">
        <v>74</v>
      </c>
      <c r="AK559" s="12" t="s">
        <v>74</v>
      </c>
      <c r="AL559" s="12"/>
      <c r="AM559" s="12"/>
      <c r="AN559" s="73"/>
      <c r="AO559" s="12"/>
      <c r="AP559" s="12"/>
      <c r="AQ559" s="44"/>
      <c r="AR559" s="12"/>
      <c r="AS559" s="12"/>
      <c r="AT559" s="12"/>
      <c r="AU559" s="12"/>
      <c r="AV559" s="12"/>
    </row>
    <row r="560" spans="1:48" ht="15.75" customHeight="1">
      <c r="A560" s="71">
        <v>2025490</v>
      </c>
      <c r="B560" s="12"/>
      <c r="C560" s="12">
        <v>34</v>
      </c>
      <c r="D560" s="12" t="s">
        <v>134</v>
      </c>
      <c r="E560" s="12" t="s">
        <v>224</v>
      </c>
      <c r="F560" s="76" t="s">
        <v>82</v>
      </c>
      <c r="G560" s="72" t="s">
        <v>4</v>
      </c>
      <c r="H560" s="12" t="s">
        <v>264</v>
      </c>
      <c r="I560" s="12" t="s">
        <v>619</v>
      </c>
      <c r="J560" s="12" t="s">
        <v>74</v>
      </c>
      <c r="K560" s="12" t="s">
        <v>62</v>
      </c>
      <c r="L560" s="12" t="s">
        <v>137</v>
      </c>
      <c r="M560" s="12" t="s">
        <v>137</v>
      </c>
      <c r="N560" s="12" t="s">
        <v>74</v>
      </c>
      <c r="O560" s="12" t="s">
        <v>137</v>
      </c>
      <c r="P560" s="12" t="s">
        <v>137</v>
      </c>
      <c r="Q560" s="74">
        <v>6</v>
      </c>
      <c r="R560" s="12" t="s">
        <v>137</v>
      </c>
      <c r="S560" s="12"/>
      <c r="T560" s="12" t="s">
        <v>137</v>
      </c>
      <c r="U560" s="12" t="s">
        <v>220</v>
      </c>
      <c r="V560" s="12" t="s">
        <v>137</v>
      </c>
      <c r="W560" s="12" t="s">
        <v>220</v>
      </c>
      <c r="X560" s="12" t="s">
        <v>137</v>
      </c>
      <c r="Y560" s="12" t="s">
        <v>137</v>
      </c>
      <c r="Z560" s="12" t="s">
        <v>137</v>
      </c>
      <c r="AA560" s="12" t="s">
        <v>221</v>
      </c>
      <c r="AB560" s="12" t="s">
        <v>237</v>
      </c>
      <c r="AC560" s="12" t="s">
        <v>137</v>
      </c>
      <c r="AD560" s="12"/>
      <c r="AE560" s="12"/>
      <c r="AF560" s="12" t="s">
        <v>269</v>
      </c>
      <c r="AG560" s="12" t="s">
        <v>276</v>
      </c>
      <c r="AH560" s="12"/>
      <c r="AI560" s="12" t="s">
        <v>74</v>
      </c>
      <c r="AJ560" s="12" t="s">
        <v>74</v>
      </c>
      <c r="AK560" s="12" t="s">
        <v>74</v>
      </c>
      <c r="AL560" s="12"/>
      <c r="AM560" s="12" t="s">
        <v>74</v>
      </c>
      <c r="AN560" s="73"/>
      <c r="AO560" s="12"/>
      <c r="AP560" s="12"/>
      <c r="AQ560" s="12"/>
      <c r="AR560" s="12"/>
      <c r="AS560" s="12"/>
      <c r="AT560" s="12"/>
      <c r="AU560" s="12"/>
      <c r="AV560" s="12"/>
    </row>
    <row r="561" spans="1:48" ht="15.75" customHeight="1">
      <c r="A561" s="71">
        <v>2025743</v>
      </c>
      <c r="B561" s="12"/>
      <c r="C561" s="12">
        <v>47</v>
      </c>
      <c r="D561" s="12" t="s">
        <v>134</v>
      </c>
      <c r="E561" s="12" t="s">
        <v>224</v>
      </c>
      <c r="F561" s="12" t="s">
        <v>95</v>
      </c>
      <c r="G561" s="73" t="s">
        <v>4</v>
      </c>
      <c r="H561" s="12" t="s">
        <v>738</v>
      </c>
      <c r="I561" s="12" t="s">
        <v>236</v>
      </c>
      <c r="J561" s="72"/>
      <c r="K561" s="12" t="s">
        <v>56</v>
      </c>
      <c r="L561" s="12" t="s">
        <v>137</v>
      </c>
      <c r="M561" s="12" t="s">
        <v>137</v>
      </c>
      <c r="N561" s="12" t="s">
        <v>74</v>
      </c>
      <c r="O561" s="12" t="s">
        <v>137</v>
      </c>
      <c r="P561" s="12" t="s">
        <v>137</v>
      </c>
      <c r="Q561" s="74">
        <v>3</v>
      </c>
      <c r="R561" s="12" t="s">
        <v>137</v>
      </c>
      <c r="S561" s="12" t="s">
        <v>471</v>
      </c>
      <c r="T561" s="12" t="s">
        <v>74</v>
      </c>
      <c r="U561" s="12" t="s">
        <v>243</v>
      </c>
      <c r="V561" s="12" t="s">
        <v>74</v>
      </c>
      <c r="W561" s="12" t="s">
        <v>1864</v>
      </c>
      <c r="X561" s="12" t="s">
        <v>137</v>
      </c>
      <c r="Y561" s="12" t="s">
        <v>74</v>
      </c>
      <c r="Z561" s="12" t="s">
        <v>74</v>
      </c>
      <c r="AA561" s="12" t="s">
        <v>244</v>
      </c>
      <c r="AB561" s="12" t="s">
        <v>237</v>
      </c>
      <c r="AC561" s="12" t="s">
        <v>137</v>
      </c>
      <c r="AD561" s="12"/>
      <c r="AE561" s="12"/>
      <c r="AF561" s="12" t="s">
        <v>319</v>
      </c>
      <c r="AG561" s="12" t="s">
        <v>268</v>
      </c>
      <c r="AH561" s="12" t="s">
        <v>245</v>
      </c>
      <c r="AI561" s="12" t="s">
        <v>74</v>
      </c>
      <c r="AJ561" s="12" t="s">
        <v>74</v>
      </c>
      <c r="AK561" s="12" t="s">
        <v>74</v>
      </c>
      <c r="AL561" s="12"/>
      <c r="AM561" s="12" t="s">
        <v>136</v>
      </c>
      <c r="AN561" s="73"/>
      <c r="AO561" s="12"/>
      <c r="AP561" s="12"/>
      <c r="AQ561" s="44"/>
      <c r="AR561" s="12"/>
      <c r="AS561" s="12"/>
      <c r="AT561" s="12"/>
      <c r="AU561" s="12"/>
      <c r="AV561" s="12"/>
    </row>
    <row r="562" spans="1:48" ht="15.75" customHeight="1">
      <c r="A562" s="71">
        <v>2025445</v>
      </c>
      <c r="B562" s="12"/>
      <c r="C562" s="83">
        <v>41</v>
      </c>
      <c r="D562" s="12" t="s">
        <v>134</v>
      </c>
      <c r="E562" s="76" t="s">
        <v>217</v>
      </c>
      <c r="F562" s="74" t="s">
        <v>81</v>
      </c>
      <c r="G562" s="72" t="s">
        <v>4</v>
      </c>
      <c r="H562" s="12"/>
      <c r="I562" s="76" t="s">
        <v>236</v>
      </c>
      <c r="J562" s="72"/>
      <c r="K562" s="12" t="s">
        <v>60</v>
      </c>
      <c r="L562" s="12"/>
      <c r="M562" s="12"/>
      <c r="N562" s="12"/>
      <c r="O562" s="12"/>
      <c r="P562" s="12"/>
      <c r="Q562" s="74"/>
      <c r="R562" s="72"/>
      <c r="S562" s="12"/>
      <c r="T562" s="12"/>
      <c r="U562" s="12"/>
      <c r="V562" s="7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72" t="s">
        <v>137</v>
      </c>
      <c r="AJ562" s="12"/>
      <c r="AK562" s="12" t="s">
        <v>137</v>
      </c>
      <c r="AL562" s="12"/>
      <c r="AM562" s="12" t="s">
        <v>137</v>
      </c>
      <c r="AN562" s="73" t="s">
        <v>390</v>
      </c>
      <c r="AO562" s="12"/>
      <c r="AP562" s="12"/>
      <c r="AQ562" s="12"/>
      <c r="AR562" s="12"/>
      <c r="AS562" s="12"/>
      <c r="AT562" s="12"/>
      <c r="AU562" s="12"/>
      <c r="AV562" s="12"/>
    </row>
    <row r="563" spans="1:48" ht="15.75" customHeight="1">
      <c r="A563" s="71">
        <v>2025497</v>
      </c>
      <c r="B563" s="12"/>
      <c r="C563" s="12">
        <v>34</v>
      </c>
      <c r="D563" s="12" t="s">
        <v>134</v>
      </c>
      <c r="E563" s="12" t="s">
        <v>224</v>
      </c>
      <c r="F563" s="12" t="s">
        <v>96</v>
      </c>
      <c r="G563" s="72" t="s">
        <v>4</v>
      </c>
      <c r="H563" s="12" t="s">
        <v>235</v>
      </c>
      <c r="I563" s="12" t="s">
        <v>236</v>
      </c>
      <c r="J563" s="12" t="s">
        <v>74</v>
      </c>
      <c r="K563" s="12" t="s">
        <v>62</v>
      </c>
      <c r="L563" s="12" t="s">
        <v>137</v>
      </c>
      <c r="M563" s="12" t="s">
        <v>137</v>
      </c>
      <c r="N563" s="12" t="s">
        <v>74</v>
      </c>
      <c r="O563" s="12" t="s">
        <v>137</v>
      </c>
      <c r="P563" s="12" t="s">
        <v>137</v>
      </c>
      <c r="Q563" s="74">
        <v>7</v>
      </c>
      <c r="R563" s="12" t="s">
        <v>137</v>
      </c>
      <c r="S563" s="12"/>
      <c r="T563" s="12" t="s">
        <v>137</v>
      </c>
      <c r="U563" s="12" t="s">
        <v>220</v>
      </c>
      <c r="V563" s="12" t="s">
        <v>137</v>
      </c>
      <c r="W563" s="12" t="s">
        <v>220</v>
      </c>
      <c r="X563" s="12" t="s">
        <v>137</v>
      </c>
      <c r="Y563" s="12" t="s">
        <v>137</v>
      </c>
      <c r="Z563" s="12" t="s">
        <v>137</v>
      </c>
      <c r="AA563" s="12" t="s">
        <v>221</v>
      </c>
      <c r="AB563" s="12" t="s">
        <v>237</v>
      </c>
      <c r="AC563" s="12" t="s">
        <v>74</v>
      </c>
      <c r="AD563" s="12"/>
      <c r="AE563" s="12"/>
      <c r="AF563" s="12" t="s">
        <v>429</v>
      </c>
      <c r="AG563" s="12" t="s">
        <v>1868</v>
      </c>
      <c r="AH563" s="12" t="s">
        <v>252</v>
      </c>
      <c r="AI563" s="12" t="s">
        <v>74</v>
      </c>
      <c r="AJ563" s="12" t="s">
        <v>74</v>
      </c>
      <c r="AK563" s="12" t="s">
        <v>74</v>
      </c>
      <c r="AL563" s="12"/>
      <c r="AM563" s="73" t="s">
        <v>136</v>
      </c>
      <c r="AN563" s="73"/>
      <c r="AO563" s="12"/>
      <c r="AP563" s="12"/>
      <c r="AQ563" s="12"/>
      <c r="AR563" s="12"/>
      <c r="AS563" s="12"/>
      <c r="AT563" s="12"/>
      <c r="AU563" s="12"/>
      <c r="AV563" s="12"/>
    </row>
    <row r="564" spans="1:48" ht="15.75" customHeight="1">
      <c r="A564" s="71">
        <v>2025484</v>
      </c>
      <c r="B564" s="12"/>
      <c r="C564" s="83">
        <v>34</v>
      </c>
      <c r="D564" s="12" t="s">
        <v>134</v>
      </c>
      <c r="E564" s="76" t="s">
        <v>217</v>
      </c>
      <c r="F564" s="76" t="s">
        <v>105</v>
      </c>
      <c r="G564" s="12" t="s">
        <v>4</v>
      </c>
      <c r="H564" s="12" t="s">
        <v>235</v>
      </c>
      <c r="I564" s="76" t="s">
        <v>324</v>
      </c>
      <c r="J564" s="12" t="s">
        <v>74</v>
      </c>
      <c r="K564" s="12" t="s">
        <v>62</v>
      </c>
      <c r="L564" s="12" t="s">
        <v>137</v>
      </c>
      <c r="M564" s="12" t="s">
        <v>137</v>
      </c>
      <c r="N564" s="12" t="s">
        <v>74</v>
      </c>
      <c r="O564" s="12" t="s">
        <v>137</v>
      </c>
      <c r="P564" s="12" t="s">
        <v>137</v>
      </c>
      <c r="Q564" s="74">
        <v>5</v>
      </c>
      <c r="R564" s="12" t="s">
        <v>137</v>
      </c>
      <c r="S564" s="12"/>
      <c r="T564" s="12" t="s">
        <v>137</v>
      </c>
      <c r="U564" s="12" t="s">
        <v>220</v>
      </c>
      <c r="V564" s="12" t="s">
        <v>74</v>
      </c>
      <c r="W564" s="12" t="s">
        <v>1870</v>
      </c>
      <c r="X564" s="12" t="s">
        <v>137</v>
      </c>
      <c r="Y564" s="12" t="s">
        <v>137</v>
      </c>
      <c r="Z564" s="12" t="s">
        <v>74</v>
      </c>
      <c r="AA564" s="12" t="s">
        <v>244</v>
      </c>
      <c r="AB564" s="12" t="s">
        <v>237</v>
      </c>
      <c r="AC564" s="12" t="s">
        <v>74</v>
      </c>
      <c r="AD564" s="12" t="s">
        <v>74</v>
      </c>
      <c r="AE564" s="12" t="s">
        <v>29</v>
      </c>
      <c r="AF564" s="12" t="s">
        <v>252</v>
      </c>
      <c r="AG564" s="12" t="s">
        <v>429</v>
      </c>
      <c r="AH564" s="12"/>
      <c r="AI564" s="12" t="s">
        <v>74</v>
      </c>
      <c r="AJ564" s="12" t="s">
        <v>74</v>
      </c>
      <c r="AK564" s="12" t="s">
        <v>74</v>
      </c>
      <c r="AL564" s="12"/>
      <c r="AM564" s="76" t="s">
        <v>136</v>
      </c>
      <c r="AN564" s="76"/>
      <c r="AO564" s="12"/>
      <c r="AP564" s="12"/>
      <c r="AQ564" s="12"/>
      <c r="AR564" s="12"/>
      <c r="AS564" s="12"/>
      <c r="AT564" s="12"/>
      <c r="AU564" s="12"/>
      <c r="AV564" s="12"/>
    </row>
    <row r="565" spans="1:48" ht="15.75" customHeight="1">
      <c r="A565" s="71">
        <v>2025381</v>
      </c>
      <c r="B565" s="12"/>
      <c r="C565" s="12">
        <v>43</v>
      </c>
      <c r="D565" s="12" t="s">
        <v>134</v>
      </c>
      <c r="E565" s="12" t="s">
        <v>217</v>
      </c>
      <c r="F565" s="12" t="s">
        <v>113</v>
      </c>
      <c r="G565" s="72" t="s">
        <v>4</v>
      </c>
      <c r="H565" s="12" t="s">
        <v>264</v>
      </c>
      <c r="I565" s="12" t="s">
        <v>1415</v>
      </c>
      <c r="J565" s="72"/>
      <c r="K565" s="12" t="s">
        <v>60</v>
      </c>
      <c r="L565" s="12" t="s">
        <v>137</v>
      </c>
      <c r="M565" s="12" t="s">
        <v>74</v>
      </c>
      <c r="N565" s="12" t="s">
        <v>74</v>
      </c>
      <c r="O565" s="12" t="s">
        <v>74</v>
      </c>
      <c r="P565" s="12" t="s">
        <v>74</v>
      </c>
      <c r="Q565" s="74">
        <v>11</v>
      </c>
      <c r="R565" s="12" t="s">
        <v>74</v>
      </c>
      <c r="S565" s="12" t="s">
        <v>1872</v>
      </c>
      <c r="T565" s="12" t="s">
        <v>137</v>
      </c>
      <c r="U565" s="12" t="s">
        <v>220</v>
      </c>
      <c r="V565" s="12" t="s">
        <v>137</v>
      </c>
      <c r="W565" s="12" t="s">
        <v>220</v>
      </c>
      <c r="X565" s="12" t="s">
        <v>74</v>
      </c>
      <c r="Y565" s="12" t="s">
        <v>137</v>
      </c>
      <c r="Z565" s="12" t="s">
        <v>137</v>
      </c>
      <c r="AA565" s="12" t="s">
        <v>221</v>
      </c>
      <c r="AB565" s="12" t="s">
        <v>237</v>
      </c>
      <c r="AC565" s="12" t="s">
        <v>74</v>
      </c>
      <c r="AD565" s="12" t="s">
        <v>23</v>
      </c>
      <c r="AE565" s="12"/>
      <c r="AF565" s="12"/>
      <c r="AG565" s="12"/>
      <c r="AH565" s="12"/>
      <c r="AI565" s="12" t="s">
        <v>74</v>
      </c>
      <c r="AJ565" s="12" t="s">
        <v>74</v>
      </c>
      <c r="AK565" s="12" t="s">
        <v>74</v>
      </c>
      <c r="AL565" s="12"/>
      <c r="AM565" s="12" t="s">
        <v>74</v>
      </c>
      <c r="AN565" s="73"/>
      <c r="AO565" s="12"/>
      <c r="AP565" s="12"/>
      <c r="AQ565" s="12"/>
      <c r="AR565" s="12"/>
      <c r="AS565" s="12"/>
      <c r="AT565" s="12"/>
      <c r="AU565" s="12"/>
      <c r="AV565" s="12"/>
    </row>
    <row r="566" spans="1:48" ht="15.75" customHeight="1">
      <c r="A566" s="71">
        <v>2025505</v>
      </c>
      <c r="B566" s="12"/>
      <c r="C566" s="12">
        <v>37</v>
      </c>
      <c r="D566" s="12" t="s">
        <v>134</v>
      </c>
      <c r="E566" s="12" t="s">
        <v>217</v>
      </c>
      <c r="F566" s="12" t="s">
        <v>96</v>
      </c>
      <c r="G566" s="12" t="s">
        <v>4</v>
      </c>
      <c r="H566" s="12" t="s">
        <v>738</v>
      </c>
      <c r="I566" s="12" t="s">
        <v>236</v>
      </c>
      <c r="J566" s="12" t="s">
        <v>74</v>
      </c>
      <c r="K566" s="12" t="s">
        <v>62</v>
      </c>
      <c r="L566" s="12" t="s">
        <v>137</v>
      </c>
      <c r="M566" s="12" t="s">
        <v>137</v>
      </c>
      <c r="N566" s="12" t="s">
        <v>74</v>
      </c>
      <c r="O566" s="12" t="s">
        <v>137</v>
      </c>
      <c r="P566" s="12" t="s">
        <v>137</v>
      </c>
      <c r="Q566" s="74">
        <v>5</v>
      </c>
      <c r="R566" s="12" t="s">
        <v>137</v>
      </c>
      <c r="S566" s="12"/>
      <c r="T566" s="12" t="s">
        <v>74</v>
      </c>
      <c r="U566" s="12"/>
      <c r="V566" s="12" t="s">
        <v>74</v>
      </c>
      <c r="W566" s="12"/>
      <c r="X566" s="12" t="s">
        <v>137</v>
      </c>
      <c r="Y566" s="12" t="s">
        <v>74</v>
      </c>
      <c r="Z566" s="12" t="s">
        <v>137</v>
      </c>
      <c r="AA566" s="12"/>
      <c r="AB566" s="12" t="s">
        <v>237</v>
      </c>
      <c r="AC566" s="12" t="s">
        <v>74</v>
      </c>
      <c r="AD566" s="12" t="s">
        <v>1874</v>
      </c>
      <c r="AE566" s="12"/>
      <c r="AF566" s="12" t="s">
        <v>276</v>
      </c>
      <c r="AG566" s="12" t="s">
        <v>252</v>
      </c>
      <c r="AH566" s="12" t="s">
        <v>429</v>
      </c>
      <c r="AI566" s="12" t="s">
        <v>74</v>
      </c>
      <c r="AJ566" s="12" t="s">
        <v>74</v>
      </c>
      <c r="AK566" s="12" t="s">
        <v>74</v>
      </c>
      <c r="AL566" s="12"/>
      <c r="AM566" s="12" t="s">
        <v>136</v>
      </c>
      <c r="AN566" s="76"/>
      <c r="AO566" s="12"/>
      <c r="AP566" s="12"/>
      <c r="AQ566" s="12"/>
      <c r="AR566" s="12"/>
      <c r="AS566" s="12"/>
      <c r="AT566" s="12"/>
      <c r="AU566" s="12"/>
      <c r="AV566" s="12"/>
    </row>
    <row r="567" spans="1:48" ht="15.75" customHeight="1">
      <c r="A567" s="71">
        <v>2025733</v>
      </c>
      <c r="B567" s="12"/>
      <c r="C567" s="12">
        <v>36</v>
      </c>
      <c r="D567" s="12" t="s">
        <v>134</v>
      </c>
      <c r="E567" s="12" t="s">
        <v>217</v>
      </c>
      <c r="F567" s="12" t="s">
        <v>95</v>
      </c>
      <c r="G567" s="73" t="s">
        <v>4</v>
      </c>
      <c r="H567" s="12" t="s">
        <v>321</v>
      </c>
      <c r="I567" s="12" t="s">
        <v>236</v>
      </c>
      <c r="J567" s="72"/>
      <c r="K567" s="12" t="s">
        <v>56</v>
      </c>
      <c r="L567" s="12" t="s">
        <v>137</v>
      </c>
      <c r="M567" s="12" t="s">
        <v>137</v>
      </c>
      <c r="N567" s="12" t="s">
        <v>137</v>
      </c>
      <c r="O567" s="12" t="s">
        <v>137</v>
      </c>
      <c r="P567" s="12" t="s">
        <v>137</v>
      </c>
      <c r="Q567" s="74">
        <v>8</v>
      </c>
      <c r="R567" s="12" t="s">
        <v>137</v>
      </c>
      <c r="S567" s="12" t="s">
        <v>220</v>
      </c>
      <c r="T567" s="12" t="s">
        <v>137</v>
      </c>
      <c r="U567" s="12" t="s">
        <v>220</v>
      </c>
      <c r="V567" s="12" t="s">
        <v>137</v>
      </c>
      <c r="W567" s="12" t="s">
        <v>220</v>
      </c>
      <c r="X567" s="12" t="s">
        <v>137</v>
      </c>
      <c r="Y567" s="12" t="s">
        <v>137</v>
      </c>
      <c r="Z567" s="12" t="s">
        <v>74</v>
      </c>
      <c r="AA567" s="12" t="s">
        <v>244</v>
      </c>
      <c r="AB567" s="12" t="s">
        <v>237</v>
      </c>
      <c r="AC567" s="12" t="s">
        <v>74</v>
      </c>
      <c r="AD567" s="12" t="s">
        <v>1876</v>
      </c>
      <c r="AE567" s="12"/>
      <c r="AF567" s="12" t="s">
        <v>268</v>
      </c>
      <c r="AG567" s="12" t="s">
        <v>1877</v>
      </c>
      <c r="AH567" s="12" t="s">
        <v>433</v>
      </c>
      <c r="AI567" s="12" t="s">
        <v>74</v>
      </c>
      <c r="AJ567" s="12" t="s">
        <v>74</v>
      </c>
      <c r="AK567" s="12" t="s">
        <v>74</v>
      </c>
      <c r="AL567" s="12"/>
      <c r="AM567" s="12"/>
      <c r="AN567" s="73"/>
      <c r="AO567" s="12"/>
      <c r="AP567" s="12"/>
      <c r="AQ567" s="44"/>
      <c r="AR567" s="12"/>
      <c r="AS567" s="12"/>
      <c r="AT567" s="12"/>
      <c r="AU567" s="12"/>
      <c r="AV567" s="12"/>
    </row>
    <row r="568" spans="1:48" ht="15.75" customHeight="1">
      <c r="A568" s="71">
        <v>2025831</v>
      </c>
      <c r="B568" s="12"/>
      <c r="C568" s="12">
        <v>39</v>
      </c>
      <c r="D568" s="12" t="s">
        <v>134</v>
      </c>
      <c r="E568" s="12" t="s">
        <v>217</v>
      </c>
      <c r="F568" s="12" t="s">
        <v>120</v>
      </c>
      <c r="G568" s="73" t="s">
        <v>4</v>
      </c>
      <c r="H568" s="12" t="s">
        <v>427</v>
      </c>
      <c r="I568" s="12" t="s">
        <v>1360</v>
      </c>
      <c r="J568" s="72"/>
      <c r="K568" s="12" t="s">
        <v>54</v>
      </c>
      <c r="L568" s="12" t="s">
        <v>137</v>
      </c>
      <c r="M568" s="12" t="s">
        <v>137</v>
      </c>
      <c r="N568" s="12" t="s">
        <v>74</v>
      </c>
      <c r="O568" s="12" t="s">
        <v>137</v>
      </c>
      <c r="P568" s="12" t="s">
        <v>137</v>
      </c>
      <c r="Q568" s="74">
        <v>6</v>
      </c>
      <c r="R568" s="12" t="s">
        <v>137</v>
      </c>
      <c r="S568" s="12"/>
      <c r="T568" s="12" t="s">
        <v>74</v>
      </c>
      <c r="U568" s="12" t="s">
        <v>1500</v>
      </c>
      <c r="V568" s="12" t="s">
        <v>74</v>
      </c>
      <c r="W568" s="12" t="s">
        <v>1467</v>
      </c>
      <c r="X568" s="12" t="s">
        <v>137</v>
      </c>
      <c r="Y568" s="12" t="s">
        <v>74</v>
      </c>
      <c r="Z568" s="12" t="s">
        <v>137</v>
      </c>
      <c r="AA568" s="12" t="s">
        <v>251</v>
      </c>
      <c r="AB568" s="12" t="s">
        <v>237</v>
      </c>
      <c r="AC568" s="12" t="s">
        <v>74</v>
      </c>
      <c r="AD568" s="12" t="s">
        <v>1879</v>
      </c>
      <c r="AE568" s="12"/>
      <c r="AF568" s="12" t="s">
        <v>658</v>
      </c>
      <c r="AG568" s="12" t="s">
        <v>276</v>
      </c>
      <c r="AH568" s="12" t="s">
        <v>804</v>
      </c>
      <c r="AI568" s="12" t="s">
        <v>74</v>
      </c>
      <c r="AJ568" s="12" t="s">
        <v>74</v>
      </c>
      <c r="AK568" s="12" t="s">
        <v>74</v>
      </c>
      <c r="AL568" s="12"/>
      <c r="AM568" s="12"/>
      <c r="AN568" s="73"/>
      <c r="AO568" s="12"/>
      <c r="AP568" s="12"/>
      <c r="AQ568" s="44"/>
      <c r="AR568" s="12"/>
      <c r="AS568" s="12"/>
      <c r="AT568" s="12"/>
      <c r="AU568" s="12"/>
      <c r="AV568" s="12"/>
    </row>
    <row r="569" spans="1:48" ht="15.75" customHeight="1">
      <c r="A569" s="71">
        <v>2025465</v>
      </c>
      <c r="B569" s="12"/>
      <c r="C569" s="83">
        <v>41</v>
      </c>
      <c r="D569" s="12" t="s">
        <v>134</v>
      </c>
      <c r="E569" s="76" t="s">
        <v>224</v>
      </c>
      <c r="F569" s="76" t="s">
        <v>77</v>
      </c>
      <c r="G569" s="72" t="s">
        <v>4</v>
      </c>
      <c r="H569" s="12" t="s">
        <v>225</v>
      </c>
      <c r="I569" s="76" t="s">
        <v>236</v>
      </c>
      <c r="J569" s="72"/>
      <c r="K569" s="12" t="s">
        <v>60</v>
      </c>
      <c r="L569" s="12" t="s">
        <v>137</v>
      </c>
      <c r="M569" s="12" t="s">
        <v>74</v>
      </c>
      <c r="N569" s="12" t="s">
        <v>74</v>
      </c>
      <c r="O569" s="12" t="s">
        <v>74</v>
      </c>
      <c r="P569" s="12" t="s">
        <v>137</v>
      </c>
      <c r="Q569" s="74">
        <v>9</v>
      </c>
      <c r="R569" s="12" t="s">
        <v>74</v>
      </c>
      <c r="S569" s="12" t="s">
        <v>1881</v>
      </c>
      <c r="T569" s="12"/>
      <c r="U569" s="12"/>
      <c r="V569" s="12" t="s">
        <v>137</v>
      </c>
      <c r="W569" s="12" t="s">
        <v>220</v>
      </c>
      <c r="X569" s="12" t="s">
        <v>74</v>
      </c>
      <c r="Y569" s="12" t="s">
        <v>137</v>
      </c>
      <c r="Z569" s="12" t="s">
        <v>137</v>
      </c>
      <c r="AA569" s="12" t="s">
        <v>221</v>
      </c>
      <c r="AB569" s="12" t="s">
        <v>237</v>
      </c>
      <c r="AC569" s="12" t="s">
        <v>74</v>
      </c>
      <c r="AD569" s="12" t="s">
        <v>1882</v>
      </c>
      <c r="AE569" s="12"/>
      <c r="AF569" s="12" t="s">
        <v>286</v>
      </c>
      <c r="AG569" s="12" t="s">
        <v>1883</v>
      </c>
      <c r="AH569" s="12" t="s">
        <v>1477</v>
      </c>
      <c r="AI569" s="12" t="s">
        <v>74</v>
      </c>
      <c r="AJ569" s="12" t="s">
        <v>74</v>
      </c>
      <c r="AK569" s="97" t="s">
        <v>74</v>
      </c>
      <c r="AL569" s="12"/>
      <c r="AM569" s="12" t="s">
        <v>136</v>
      </c>
      <c r="AN569" s="73"/>
      <c r="AO569" s="12"/>
      <c r="AP569" s="12"/>
      <c r="AQ569" s="12"/>
      <c r="AR569" s="12"/>
      <c r="AS569" s="12"/>
      <c r="AT569" s="12"/>
      <c r="AU569" s="12"/>
      <c r="AV569" s="12"/>
    </row>
    <row r="570" spans="1:48" ht="15.75" customHeight="1">
      <c r="A570" s="71">
        <v>2025563</v>
      </c>
      <c r="B570" s="12"/>
      <c r="C570" s="12">
        <v>35</v>
      </c>
      <c r="D570" s="12" t="s">
        <v>134</v>
      </c>
      <c r="E570" s="12" t="s">
        <v>217</v>
      </c>
      <c r="F570" s="12" t="s">
        <v>108</v>
      </c>
      <c r="G570" s="72" t="s">
        <v>4</v>
      </c>
      <c r="H570" s="12" t="s">
        <v>632</v>
      </c>
      <c r="I570" s="12" t="s">
        <v>333</v>
      </c>
      <c r="J570" s="12" t="s">
        <v>74</v>
      </c>
      <c r="K570" s="12" t="s">
        <v>52</v>
      </c>
      <c r="L570" s="12" t="s">
        <v>137</v>
      </c>
      <c r="M570" s="12" t="s">
        <v>137</v>
      </c>
      <c r="N570" s="12" t="s">
        <v>74</v>
      </c>
      <c r="O570" s="12" t="s">
        <v>137</v>
      </c>
      <c r="P570" s="12" t="s">
        <v>137</v>
      </c>
      <c r="Q570" s="74">
        <v>8</v>
      </c>
      <c r="R570" s="12" t="s">
        <v>137</v>
      </c>
      <c r="S570" s="12" t="s">
        <v>220</v>
      </c>
      <c r="T570" s="12" t="s">
        <v>137</v>
      </c>
      <c r="U570" s="12" t="s">
        <v>220</v>
      </c>
      <c r="V570" s="12" t="s">
        <v>137</v>
      </c>
      <c r="W570" s="12" t="s">
        <v>220</v>
      </c>
      <c r="X570" s="12" t="s">
        <v>137</v>
      </c>
      <c r="Y570" s="12" t="s">
        <v>74</v>
      </c>
      <c r="Z570" s="12" t="s">
        <v>137</v>
      </c>
      <c r="AA570" s="12" t="s">
        <v>221</v>
      </c>
      <c r="AB570" s="12" t="s">
        <v>237</v>
      </c>
      <c r="AC570" s="12" t="s">
        <v>137</v>
      </c>
      <c r="AD570" s="12"/>
      <c r="AE570" s="12"/>
      <c r="AF570" s="12" t="s">
        <v>1885</v>
      </c>
      <c r="AG570" s="12" t="s">
        <v>252</v>
      </c>
      <c r="AH570" s="12"/>
      <c r="AI570" s="12" t="s">
        <v>74</v>
      </c>
      <c r="AJ570" s="12" t="s">
        <v>74</v>
      </c>
      <c r="AK570" s="12" t="s">
        <v>74</v>
      </c>
      <c r="AL570" s="12"/>
      <c r="AM570" s="12"/>
      <c r="AN570" s="73"/>
      <c r="AO570" s="12"/>
      <c r="AP570" s="12"/>
      <c r="AQ570" s="44"/>
      <c r="AR570" s="12"/>
      <c r="AS570" s="12"/>
      <c r="AT570" s="12"/>
      <c r="AU570" s="12"/>
      <c r="AV570" s="12"/>
    </row>
    <row r="571" spans="1:48" ht="15.75" customHeight="1">
      <c r="A571" s="71">
        <v>2025688</v>
      </c>
      <c r="B571" s="12"/>
      <c r="C571" s="12">
        <v>34</v>
      </c>
      <c r="D571" s="12" t="s">
        <v>134</v>
      </c>
      <c r="E571" s="12" t="s">
        <v>217</v>
      </c>
      <c r="F571" s="76" t="s">
        <v>82</v>
      </c>
      <c r="G571" s="76" t="s">
        <v>4</v>
      </c>
      <c r="H571" s="12" t="s">
        <v>321</v>
      </c>
      <c r="I571" s="12" t="s">
        <v>1791</v>
      </c>
      <c r="J571" s="12" t="s">
        <v>74</v>
      </c>
      <c r="K571" s="12" t="s">
        <v>62</v>
      </c>
      <c r="L571" s="12" t="s">
        <v>137</v>
      </c>
      <c r="M571" s="12" t="s">
        <v>137</v>
      </c>
      <c r="N571" s="12" t="s">
        <v>74</v>
      </c>
      <c r="O571" s="12" t="s">
        <v>137</v>
      </c>
      <c r="P571" s="12" t="s">
        <v>137</v>
      </c>
      <c r="Q571" s="74">
        <v>6</v>
      </c>
      <c r="R571" s="12" t="s">
        <v>137</v>
      </c>
      <c r="S571" s="12"/>
      <c r="T571" s="12" t="s">
        <v>137</v>
      </c>
      <c r="U571" s="12" t="s">
        <v>220</v>
      </c>
      <c r="V571" s="12" t="s">
        <v>137</v>
      </c>
      <c r="W571" s="12" t="s">
        <v>220</v>
      </c>
      <c r="X571" s="12" t="s">
        <v>137</v>
      </c>
      <c r="Y571" s="12" t="s">
        <v>137</v>
      </c>
      <c r="Z571" s="12" t="s">
        <v>137</v>
      </c>
      <c r="AA571" s="12" t="s">
        <v>221</v>
      </c>
      <c r="AB571" s="12" t="s">
        <v>237</v>
      </c>
      <c r="AC571" s="12" t="s">
        <v>74</v>
      </c>
      <c r="AD571" s="12" t="s">
        <v>23</v>
      </c>
      <c r="AE571" s="12"/>
      <c r="AF571" s="12" t="s">
        <v>1887</v>
      </c>
      <c r="AG571" s="12" t="s">
        <v>722</v>
      </c>
      <c r="AH571" s="12" t="s">
        <v>1888</v>
      </c>
      <c r="AI571" s="12" t="s">
        <v>74</v>
      </c>
      <c r="AJ571" s="12" t="s">
        <v>74</v>
      </c>
      <c r="AK571" s="12" t="s">
        <v>74</v>
      </c>
      <c r="AL571" s="12"/>
      <c r="AM571" s="12" t="s">
        <v>74</v>
      </c>
      <c r="AN571" s="76"/>
      <c r="AO571" s="12"/>
      <c r="AP571" s="12"/>
      <c r="AQ571" s="44"/>
      <c r="AR571" s="12"/>
      <c r="AS571" s="12"/>
      <c r="AT571" s="12"/>
      <c r="AU571" s="12"/>
      <c r="AV571" s="12"/>
    </row>
    <row r="572" spans="1:48" ht="15.75" customHeight="1">
      <c r="A572" s="71">
        <v>2025495</v>
      </c>
      <c r="B572" s="12"/>
      <c r="C572" s="12">
        <v>40</v>
      </c>
      <c r="D572" s="12" t="s">
        <v>134</v>
      </c>
      <c r="E572" s="12" t="s">
        <v>217</v>
      </c>
      <c r="F572" s="12" t="s">
        <v>96</v>
      </c>
      <c r="G572" s="72" t="s">
        <v>4</v>
      </c>
      <c r="H572" s="12" t="s">
        <v>359</v>
      </c>
      <c r="I572" s="12" t="s">
        <v>236</v>
      </c>
      <c r="J572" s="12" t="s">
        <v>74</v>
      </c>
      <c r="K572" s="12" t="s">
        <v>62</v>
      </c>
      <c r="L572" s="12" t="s">
        <v>137</v>
      </c>
      <c r="M572" s="12" t="s">
        <v>137</v>
      </c>
      <c r="N572" s="12" t="s">
        <v>137</v>
      </c>
      <c r="O572" s="12" t="s">
        <v>137</v>
      </c>
      <c r="P572" s="12" t="s">
        <v>137</v>
      </c>
      <c r="Q572" s="74">
        <v>3</v>
      </c>
      <c r="R572" s="12" t="s">
        <v>137</v>
      </c>
      <c r="S572" s="12"/>
      <c r="T572" s="12" t="s">
        <v>137</v>
      </c>
      <c r="U572" s="12" t="s">
        <v>220</v>
      </c>
      <c r="V572" s="12" t="s">
        <v>137</v>
      </c>
      <c r="W572" s="12" t="s">
        <v>220</v>
      </c>
      <c r="X572" s="12" t="s">
        <v>137</v>
      </c>
      <c r="Y572" s="12" t="s">
        <v>137</v>
      </c>
      <c r="Z572" s="12" t="s">
        <v>137</v>
      </c>
      <c r="AA572" s="12" t="s">
        <v>221</v>
      </c>
      <c r="AB572" s="12" t="s">
        <v>237</v>
      </c>
      <c r="AC572" s="12" t="s">
        <v>137</v>
      </c>
      <c r="AD572" s="12"/>
      <c r="AE572" s="12"/>
      <c r="AF572" s="12" t="s">
        <v>276</v>
      </c>
      <c r="AG572" s="12" t="s">
        <v>1890</v>
      </c>
      <c r="AH572" s="12" t="s">
        <v>269</v>
      </c>
      <c r="AI572" s="12" t="s">
        <v>74</v>
      </c>
      <c r="AJ572" s="12" t="s">
        <v>74</v>
      </c>
      <c r="AK572" s="12" t="s">
        <v>74</v>
      </c>
      <c r="AL572" s="12"/>
      <c r="AM572" s="12" t="s">
        <v>74</v>
      </c>
      <c r="AN572" s="73"/>
      <c r="AO572" s="12"/>
      <c r="AP572" s="12"/>
      <c r="AQ572" s="12"/>
      <c r="AR572" s="12"/>
      <c r="AS572" s="12"/>
      <c r="AT572" s="12"/>
      <c r="AU572" s="12"/>
      <c r="AV572" s="12"/>
    </row>
    <row r="573" spans="1:48" ht="15.75" customHeight="1">
      <c r="A573" s="71">
        <v>2025667</v>
      </c>
      <c r="B573" s="12"/>
      <c r="C573" s="12">
        <v>34</v>
      </c>
      <c r="D573" s="12" t="s">
        <v>134</v>
      </c>
      <c r="E573" s="12" t="s">
        <v>224</v>
      </c>
      <c r="F573" s="12" t="s">
        <v>88</v>
      </c>
      <c r="G573" s="73" t="s">
        <v>4</v>
      </c>
      <c r="H573" s="12" t="s">
        <v>273</v>
      </c>
      <c r="I573" s="12" t="s">
        <v>373</v>
      </c>
      <c r="J573" s="72"/>
      <c r="K573" s="12" t="s">
        <v>52</v>
      </c>
      <c r="L573" s="12" t="s">
        <v>137</v>
      </c>
      <c r="M573" s="12" t="s">
        <v>137</v>
      </c>
      <c r="N573" s="12" t="s">
        <v>137</v>
      </c>
      <c r="O573" s="12" t="s">
        <v>137</v>
      </c>
      <c r="P573" s="12" t="s">
        <v>137</v>
      </c>
      <c r="Q573" s="74">
        <v>9</v>
      </c>
      <c r="R573" s="12" t="s">
        <v>137</v>
      </c>
      <c r="S573" s="12" t="s">
        <v>220</v>
      </c>
      <c r="T573" s="12" t="s">
        <v>137</v>
      </c>
      <c r="U573" s="12" t="s">
        <v>220</v>
      </c>
      <c r="V573" s="12" t="s">
        <v>137</v>
      </c>
      <c r="W573" s="12" t="s">
        <v>220</v>
      </c>
      <c r="X573" s="12" t="s">
        <v>137</v>
      </c>
      <c r="Y573" s="12" t="s">
        <v>137</v>
      </c>
      <c r="Z573" s="12" t="s">
        <v>74</v>
      </c>
      <c r="AA573" s="12" t="s">
        <v>244</v>
      </c>
      <c r="AB573" s="12" t="s">
        <v>237</v>
      </c>
      <c r="AC573" s="12" t="s">
        <v>137</v>
      </c>
      <c r="AD573" s="12"/>
      <c r="AE573" s="12"/>
      <c r="AF573" s="12" t="s">
        <v>1892</v>
      </c>
      <c r="AG573" s="12" t="s">
        <v>655</v>
      </c>
      <c r="AH573" s="12" t="s">
        <v>274</v>
      </c>
      <c r="AI573" s="12" t="s">
        <v>74</v>
      </c>
      <c r="AJ573" s="12" t="s">
        <v>74</v>
      </c>
      <c r="AK573" s="12" t="s">
        <v>74</v>
      </c>
      <c r="AL573" s="12"/>
      <c r="AM573" s="12"/>
      <c r="AN573" s="73"/>
      <c r="AO573" s="12"/>
      <c r="AP573" s="12"/>
      <c r="AQ573" s="44"/>
      <c r="AR573" s="12"/>
      <c r="AS573" s="12"/>
      <c r="AT573" s="12"/>
      <c r="AU573" s="12"/>
      <c r="AV573" s="12"/>
    </row>
    <row r="574" spans="1:48" ht="15.75" customHeight="1">
      <c r="A574" s="71">
        <v>2025741</v>
      </c>
      <c r="B574" s="12"/>
      <c r="C574" s="12">
        <v>44</v>
      </c>
      <c r="D574" s="12" t="s">
        <v>134</v>
      </c>
      <c r="E574" s="12" t="s">
        <v>217</v>
      </c>
      <c r="F574" s="12" t="s">
        <v>95</v>
      </c>
      <c r="G574" s="73" t="s">
        <v>4</v>
      </c>
      <c r="H574" s="12" t="s">
        <v>467</v>
      </c>
      <c r="I574" s="12" t="s">
        <v>236</v>
      </c>
      <c r="J574" s="72"/>
      <c r="K574" s="12" t="s">
        <v>56</v>
      </c>
      <c r="L574" s="12" t="s">
        <v>137</v>
      </c>
      <c r="M574" s="12" t="s">
        <v>137</v>
      </c>
      <c r="N574" s="12" t="s">
        <v>74</v>
      </c>
      <c r="O574" s="12" t="s">
        <v>137</v>
      </c>
      <c r="P574" s="12" t="s">
        <v>137</v>
      </c>
      <c r="Q574" s="74">
        <v>6</v>
      </c>
      <c r="R574" s="12" t="s">
        <v>137</v>
      </c>
      <c r="S574" s="12" t="s">
        <v>220</v>
      </c>
      <c r="T574" s="12" t="s">
        <v>137</v>
      </c>
      <c r="U574" s="12" t="s">
        <v>220</v>
      </c>
      <c r="V574" s="12" t="s">
        <v>137</v>
      </c>
      <c r="W574" s="12" t="s">
        <v>220</v>
      </c>
      <c r="X574" s="12" t="s">
        <v>137</v>
      </c>
      <c r="Y574" s="12" t="s">
        <v>137</v>
      </c>
      <c r="Z574" s="12" t="s">
        <v>137</v>
      </c>
      <c r="AA574" s="12" t="s">
        <v>221</v>
      </c>
      <c r="AB574" s="12" t="s">
        <v>237</v>
      </c>
      <c r="AC574" s="12" t="s">
        <v>137</v>
      </c>
      <c r="AD574" s="12"/>
      <c r="AE574" s="12"/>
      <c r="AF574" s="12" t="s">
        <v>1450</v>
      </c>
      <c r="AG574" s="12" t="s">
        <v>1894</v>
      </c>
      <c r="AH574" s="12" t="s">
        <v>491</v>
      </c>
      <c r="AI574" s="12" t="s">
        <v>74</v>
      </c>
      <c r="AJ574" s="12" t="s">
        <v>74</v>
      </c>
      <c r="AK574" s="12" t="s">
        <v>74</v>
      </c>
      <c r="AL574" s="12"/>
      <c r="AM574" s="12"/>
      <c r="AN574" s="73"/>
      <c r="AO574" s="12"/>
      <c r="AP574" s="12"/>
      <c r="AQ574" s="44"/>
      <c r="AR574" s="12"/>
      <c r="AS574" s="12"/>
      <c r="AT574" s="12"/>
      <c r="AU574" s="12"/>
      <c r="AV574" s="12"/>
    </row>
    <row r="575" spans="1:48" ht="15.75" customHeight="1">
      <c r="A575" s="71">
        <v>2025462</v>
      </c>
      <c r="B575" s="12"/>
      <c r="C575" s="83">
        <v>35</v>
      </c>
      <c r="D575" s="12" t="s">
        <v>134</v>
      </c>
      <c r="E575" s="76" t="s">
        <v>224</v>
      </c>
      <c r="F575" s="76" t="s">
        <v>77</v>
      </c>
      <c r="G575" s="72" t="s">
        <v>4</v>
      </c>
      <c r="H575" s="12" t="s">
        <v>327</v>
      </c>
      <c r="I575" s="76" t="s">
        <v>236</v>
      </c>
      <c r="J575" s="72"/>
      <c r="K575" s="12" t="s">
        <v>60</v>
      </c>
      <c r="L575" s="12" t="s">
        <v>137</v>
      </c>
      <c r="M575" s="12" t="s">
        <v>137</v>
      </c>
      <c r="N575" s="12" t="s">
        <v>74</v>
      </c>
      <c r="O575" s="12" t="s">
        <v>137</v>
      </c>
      <c r="P575" s="12" t="s">
        <v>137</v>
      </c>
      <c r="Q575" s="74">
        <v>5</v>
      </c>
      <c r="R575" s="12" t="s">
        <v>137</v>
      </c>
      <c r="S575" s="12"/>
      <c r="T575" s="12" t="s">
        <v>137</v>
      </c>
      <c r="U575" s="12" t="s">
        <v>220</v>
      </c>
      <c r="V575" s="12" t="s">
        <v>137</v>
      </c>
      <c r="W575" s="12" t="s">
        <v>220</v>
      </c>
      <c r="X575" s="12" t="s">
        <v>137</v>
      </c>
      <c r="Y575" s="12" t="s">
        <v>137</v>
      </c>
      <c r="Z575" s="12" t="s">
        <v>137</v>
      </c>
      <c r="AA575" s="12" t="s">
        <v>251</v>
      </c>
      <c r="AB575" s="12" t="s">
        <v>230</v>
      </c>
      <c r="AC575" s="12"/>
      <c r="AD575" s="12"/>
      <c r="AE575" s="12"/>
      <c r="AF575" s="12" t="s">
        <v>319</v>
      </c>
      <c r="AG575" s="12" t="s">
        <v>429</v>
      </c>
      <c r="AH575" s="12" t="s">
        <v>274</v>
      </c>
      <c r="AI575" s="12" t="s">
        <v>74</v>
      </c>
      <c r="AJ575" s="12" t="s">
        <v>74</v>
      </c>
      <c r="AK575" s="12" t="s">
        <v>74</v>
      </c>
      <c r="AL575" s="12"/>
      <c r="AM575" s="12" t="s">
        <v>74</v>
      </c>
      <c r="AN575" s="73"/>
      <c r="AO575" s="12"/>
      <c r="AP575" s="12"/>
      <c r="AQ575" s="12"/>
      <c r="AR575" s="12"/>
      <c r="AS575" s="12"/>
      <c r="AT575" s="12"/>
      <c r="AU575" s="12"/>
      <c r="AV575" s="12"/>
    </row>
    <row r="576" spans="1:48" ht="15.75" customHeight="1">
      <c r="A576" s="71">
        <v>2025496</v>
      </c>
      <c r="B576" s="12"/>
      <c r="C576" s="12">
        <v>35</v>
      </c>
      <c r="D576" s="12" t="s">
        <v>134</v>
      </c>
      <c r="E576" s="12" t="s">
        <v>217</v>
      </c>
      <c r="F576" s="12" t="s">
        <v>96</v>
      </c>
      <c r="G576" s="72" t="s">
        <v>4</v>
      </c>
      <c r="H576" s="12" t="s">
        <v>321</v>
      </c>
      <c r="I576" s="12" t="s">
        <v>236</v>
      </c>
      <c r="J576" s="12" t="s">
        <v>74</v>
      </c>
      <c r="K576" s="12" t="s">
        <v>62</v>
      </c>
      <c r="L576" s="12" t="s">
        <v>137</v>
      </c>
      <c r="M576" s="12" t="s">
        <v>137</v>
      </c>
      <c r="N576" s="12" t="s">
        <v>74</v>
      </c>
      <c r="O576" s="12" t="s">
        <v>137</v>
      </c>
      <c r="P576" s="12" t="s">
        <v>137</v>
      </c>
      <c r="Q576" s="74">
        <v>4</v>
      </c>
      <c r="R576" s="12" t="s">
        <v>137</v>
      </c>
      <c r="S576" s="12"/>
      <c r="T576" s="12" t="s">
        <v>137</v>
      </c>
      <c r="U576" s="12" t="s">
        <v>220</v>
      </c>
      <c r="V576" s="12" t="s">
        <v>137</v>
      </c>
      <c r="W576" s="12" t="s">
        <v>220</v>
      </c>
      <c r="X576" s="12" t="s">
        <v>137</v>
      </c>
      <c r="Y576" s="12" t="s">
        <v>137</v>
      </c>
      <c r="Z576" s="12" t="s">
        <v>74</v>
      </c>
      <c r="AA576" s="12" t="s">
        <v>244</v>
      </c>
      <c r="AB576" s="12" t="s">
        <v>237</v>
      </c>
      <c r="AC576" s="12" t="s">
        <v>74</v>
      </c>
      <c r="AD576" s="12" t="s">
        <v>1675</v>
      </c>
      <c r="AE576" s="12"/>
      <c r="AF576" s="12" t="s">
        <v>1897</v>
      </c>
      <c r="AG576" s="12" t="s">
        <v>276</v>
      </c>
      <c r="AH576" s="12" t="s">
        <v>1898</v>
      </c>
      <c r="AI576" s="12" t="s">
        <v>74</v>
      </c>
      <c r="AJ576" s="12" t="s">
        <v>74</v>
      </c>
      <c r="AK576" s="12" t="s">
        <v>74</v>
      </c>
      <c r="AL576" s="12"/>
      <c r="AM576" s="73" t="s">
        <v>136</v>
      </c>
      <c r="AN576" s="73"/>
      <c r="AO576" s="12"/>
      <c r="AP576" s="12"/>
      <c r="AQ576" s="12"/>
      <c r="AR576" s="12"/>
      <c r="AS576" s="12"/>
      <c r="AT576" s="12"/>
      <c r="AU576" s="12"/>
      <c r="AV576" s="12"/>
    </row>
    <row r="577" spans="1:48" ht="15.75" customHeight="1">
      <c r="A577" s="71">
        <v>2025507</v>
      </c>
      <c r="B577" s="12"/>
      <c r="C577" s="12">
        <v>36</v>
      </c>
      <c r="D577" s="12" t="s">
        <v>134</v>
      </c>
      <c r="E577" s="12" t="s">
        <v>224</v>
      </c>
      <c r="F577" s="12" t="s">
        <v>110</v>
      </c>
      <c r="G577" s="72" t="s">
        <v>4</v>
      </c>
      <c r="H577" s="12" t="s">
        <v>225</v>
      </c>
      <c r="I577" s="12" t="s">
        <v>236</v>
      </c>
      <c r="J577" s="72"/>
      <c r="K577" s="12" t="s">
        <v>62</v>
      </c>
      <c r="L577" s="12" t="s">
        <v>74</v>
      </c>
      <c r="M577" s="12" t="s">
        <v>137</v>
      </c>
      <c r="N577" s="12" t="s">
        <v>137</v>
      </c>
      <c r="O577" s="12" t="s">
        <v>137</v>
      </c>
      <c r="P577" s="12" t="s">
        <v>137</v>
      </c>
      <c r="Q577" s="74">
        <v>3</v>
      </c>
      <c r="R577" s="12" t="s">
        <v>137</v>
      </c>
      <c r="S577" s="12" t="s">
        <v>220</v>
      </c>
      <c r="T577" s="12" t="s">
        <v>137</v>
      </c>
      <c r="U577" s="12" t="s">
        <v>220</v>
      </c>
      <c r="V577" s="12" t="s">
        <v>137</v>
      </c>
      <c r="W577" s="12" t="s">
        <v>220</v>
      </c>
      <c r="X577" s="12" t="s">
        <v>137</v>
      </c>
      <c r="Y577" s="12" t="s">
        <v>137</v>
      </c>
      <c r="Z577" s="12" t="s">
        <v>137</v>
      </c>
      <c r="AA577" s="12" t="s">
        <v>221</v>
      </c>
      <c r="AB577" s="12" t="s">
        <v>237</v>
      </c>
      <c r="AC577" s="12" t="s">
        <v>137</v>
      </c>
      <c r="AD577" s="12"/>
      <c r="AE577" s="12"/>
      <c r="AF577" s="12" t="s">
        <v>252</v>
      </c>
      <c r="AG577" s="12" t="s">
        <v>481</v>
      </c>
      <c r="AH577" s="12" t="s">
        <v>276</v>
      </c>
      <c r="AI577" s="12" t="s">
        <v>74</v>
      </c>
      <c r="AJ577" s="12" t="s">
        <v>74</v>
      </c>
      <c r="AK577" s="12" t="s">
        <v>74</v>
      </c>
      <c r="AL577" s="12"/>
      <c r="AM577" s="12" t="s">
        <v>136</v>
      </c>
      <c r="AN577" s="73"/>
      <c r="AO577" s="12"/>
      <c r="AP577" s="12"/>
      <c r="AQ577" s="93"/>
      <c r="AR577" s="12"/>
      <c r="AS577" s="12"/>
      <c r="AT577" s="12"/>
      <c r="AU577" s="12"/>
      <c r="AV577" s="12"/>
    </row>
    <row r="578" spans="1:48" ht="15.75" customHeight="1">
      <c r="A578" s="71">
        <v>2025680</v>
      </c>
      <c r="B578" s="12"/>
      <c r="C578" s="12">
        <v>36</v>
      </c>
      <c r="D578" s="12" t="s">
        <v>134</v>
      </c>
      <c r="E578" s="12" t="s">
        <v>224</v>
      </c>
      <c r="F578" s="12" t="s">
        <v>88</v>
      </c>
      <c r="G578" s="73" t="s">
        <v>4</v>
      </c>
      <c r="H578" s="12" t="s">
        <v>359</v>
      </c>
      <c r="I578" s="12" t="s">
        <v>373</v>
      </c>
      <c r="J578" s="72"/>
      <c r="K578" s="12" t="s">
        <v>52</v>
      </c>
      <c r="L578" s="12" t="s">
        <v>137</v>
      </c>
      <c r="M578" s="12" t="s">
        <v>137</v>
      </c>
      <c r="N578" s="12" t="s">
        <v>137</v>
      </c>
      <c r="O578" s="12" t="s">
        <v>137</v>
      </c>
      <c r="P578" s="12" t="s">
        <v>137</v>
      </c>
      <c r="Q578" s="74">
        <v>3</v>
      </c>
      <c r="R578" s="12" t="s">
        <v>137</v>
      </c>
      <c r="S578" s="12"/>
      <c r="T578" s="12" t="s">
        <v>137</v>
      </c>
      <c r="U578" s="12" t="s">
        <v>220</v>
      </c>
      <c r="V578" s="12" t="s">
        <v>74</v>
      </c>
      <c r="W578" s="12" t="s">
        <v>1901</v>
      </c>
      <c r="X578" s="12" t="s">
        <v>137</v>
      </c>
      <c r="Y578" s="12" t="s">
        <v>137</v>
      </c>
      <c r="Z578" s="12" t="s">
        <v>74</v>
      </c>
      <c r="AA578" s="12" t="s">
        <v>251</v>
      </c>
      <c r="AB578" s="12" t="s">
        <v>237</v>
      </c>
      <c r="AC578" s="12" t="s">
        <v>137</v>
      </c>
      <c r="AD578" s="12"/>
      <c r="AE578" s="12"/>
      <c r="AF578" s="12" t="s">
        <v>429</v>
      </c>
      <c r="AG578" s="12" t="s">
        <v>270</v>
      </c>
      <c r="AH578" s="12" t="s">
        <v>276</v>
      </c>
      <c r="AI578" s="12" t="s">
        <v>74</v>
      </c>
      <c r="AJ578" s="12" t="s">
        <v>74</v>
      </c>
      <c r="AK578" s="12" t="s">
        <v>74</v>
      </c>
      <c r="AL578" s="12"/>
      <c r="AM578" s="12"/>
      <c r="AN578" s="73"/>
      <c r="AO578" s="12"/>
      <c r="AP578" s="12"/>
      <c r="AQ578" s="44"/>
      <c r="AR578" s="12"/>
      <c r="AS578" s="12"/>
      <c r="AT578" s="12"/>
      <c r="AU578" s="12"/>
      <c r="AV578" s="12"/>
    </row>
    <row r="579" spans="1:48" ht="15.75" customHeight="1">
      <c r="A579" s="71">
        <v>2025745</v>
      </c>
      <c r="B579" s="12"/>
      <c r="C579" s="12">
        <v>41</v>
      </c>
      <c r="D579" s="12" t="s">
        <v>134</v>
      </c>
      <c r="E579" s="12" t="s">
        <v>224</v>
      </c>
      <c r="F579" s="12" t="s">
        <v>95</v>
      </c>
      <c r="G579" s="73" t="s">
        <v>4</v>
      </c>
      <c r="H579" s="12" t="s">
        <v>530</v>
      </c>
      <c r="I579" s="12" t="s">
        <v>236</v>
      </c>
      <c r="J579" s="72"/>
      <c r="K579" s="12" t="s">
        <v>56</v>
      </c>
      <c r="L579" s="12" t="s">
        <v>137</v>
      </c>
      <c r="M579" s="12" t="s">
        <v>137</v>
      </c>
      <c r="N579" s="12" t="s">
        <v>74</v>
      </c>
      <c r="O579" s="12" t="s">
        <v>137</v>
      </c>
      <c r="P579" s="12" t="s">
        <v>74</v>
      </c>
      <c r="Q579" s="74">
        <v>6</v>
      </c>
      <c r="R579" s="12" t="s">
        <v>137</v>
      </c>
      <c r="S579" s="12" t="s">
        <v>220</v>
      </c>
      <c r="T579" s="12" t="s">
        <v>137</v>
      </c>
      <c r="U579" s="12" t="s">
        <v>220</v>
      </c>
      <c r="V579" s="12" t="s">
        <v>137</v>
      </c>
      <c r="W579" s="12" t="s">
        <v>220</v>
      </c>
      <c r="X579" s="12" t="s">
        <v>137</v>
      </c>
      <c r="Y579" s="12" t="s">
        <v>74</v>
      </c>
      <c r="Z579" s="12" t="s">
        <v>74</v>
      </c>
      <c r="AA579" s="12" t="s">
        <v>244</v>
      </c>
      <c r="AB579" s="12" t="s">
        <v>237</v>
      </c>
      <c r="AC579" s="12" t="s">
        <v>74</v>
      </c>
      <c r="AD579" s="12" t="s">
        <v>1903</v>
      </c>
      <c r="AE579" s="12"/>
      <c r="AF579" s="12" t="s">
        <v>252</v>
      </c>
      <c r="AG579" s="12" t="s">
        <v>429</v>
      </c>
      <c r="AH579" s="12" t="s">
        <v>1514</v>
      </c>
      <c r="AI579" s="12" t="s">
        <v>74</v>
      </c>
      <c r="AJ579" s="12" t="s">
        <v>74</v>
      </c>
      <c r="AK579" s="12" t="s">
        <v>74</v>
      </c>
      <c r="AL579" s="12"/>
      <c r="AM579" s="12"/>
      <c r="AN579" s="73"/>
      <c r="AO579" s="12"/>
      <c r="AP579" s="12"/>
      <c r="AQ579" s="44"/>
      <c r="AR579" s="12"/>
      <c r="AS579" s="12"/>
      <c r="AT579" s="12"/>
      <c r="AU579" s="12"/>
      <c r="AV579" s="12"/>
    </row>
    <row r="580" spans="1:48" ht="15.75" customHeight="1">
      <c r="A580" s="71">
        <v>2025612</v>
      </c>
      <c r="B580" s="12"/>
      <c r="C580" s="12">
        <v>42</v>
      </c>
      <c r="D580" s="12" t="s">
        <v>134</v>
      </c>
      <c r="E580" s="12" t="s">
        <v>224</v>
      </c>
      <c r="F580" s="12" t="s">
        <v>90</v>
      </c>
      <c r="G580" s="72" t="s">
        <v>4</v>
      </c>
      <c r="H580" s="12" t="s">
        <v>218</v>
      </c>
      <c r="I580" s="12" t="s">
        <v>333</v>
      </c>
      <c r="J580" s="12" t="s">
        <v>137</v>
      </c>
      <c r="K580" s="12" t="s">
        <v>54</v>
      </c>
      <c r="L580" s="12" t="s">
        <v>137</v>
      </c>
      <c r="M580" s="12" t="s">
        <v>137</v>
      </c>
      <c r="N580" s="12" t="s">
        <v>74</v>
      </c>
      <c r="O580" s="12" t="s">
        <v>137</v>
      </c>
      <c r="P580" s="12" t="s">
        <v>137</v>
      </c>
      <c r="Q580" s="74">
        <v>6</v>
      </c>
      <c r="R580" s="12" t="s">
        <v>137</v>
      </c>
      <c r="S580" s="12" t="s">
        <v>220</v>
      </c>
      <c r="T580" s="12" t="s">
        <v>137</v>
      </c>
      <c r="U580" s="12" t="s">
        <v>220</v>
      </c>
      <c r="V580" s="12" t="s">
        <v>137</v>
      </c>
      <c r="W580" s="12" t="s">
        <v>220</v>
      </c>
      <c r="X580" s="12" t="s">
        <v>137</v>
      </c>
      <c r="Y580" s="12" t="s">
        <v>74</v>
      </c>
      <c r="Z580" s="12" t="s">
        <v>137</v>
      </c>
      <c r="AA580" s="12" t="s">
        <v>221</v>
      </c>
      <c r="AB580" s="12" t="s">
        <v>237</v>
      </c>
      <c r="AC580" s="12" t="s">
        <v>74</v>
      </c>
      <c r="AD580" s="12" t="s">
        <v>23</v>
      </c>
      <c r="AE580" s="12"/>
      <c r="AF580" s="12" t="s">
        <v>274</v>
      </c>
      <c r="AG580" s="12" t="s">
        <v>1905</v>
      </c>
      <c r="AH580" s="12" t="s">
        <v>1378</v>
      </c>
      <c r="AI580" s="12" t="s">
        <v>74</v>
      </c>
      <c r="AJ580" s="12" t="s">
        <v>74</v>
      </c>
      <c r="AK580" s="12" t="s">
        <v>74</v>
      </c>
      <c r="AL580" s="12"/>
      <c r="AM580" s="12"/>
      <c r="AN580" s="73"/>
      <c r="AO580" s="12"/>
      <c r="AP580" s="12"/>
      <c r="AQ580" s="44"/>
      <c r="AR580" s="12"/>
      <c r="AS580" s="12"/>
      <c r="AT580" s="12"/>
      <c r="AU580" s="12"/>
      <c r="AV580" s="12"/>
    </row>
    <row r="581" spans="1:48" ht="15.75" customHeight="1">
      <c r="A581" s="71">
        <v>2025622</v>
      </c>
      <c r="B581" s="12"/>
      <c r="C581" s="12">
        <v>41</v>
      </c>
      <c r="D581" s="12" t="s">
        <v>134</v>
      </c>
      <c r="E581" s="12" t="s">
        <v>224</v>
      </c>
      <c r="F581" s="12" t="s">
        <v>90</v>
      </c>
      <c r="G581" s="72" t="s">
        <v>4</v>
      </c>
      <c r="H581" s="12" t="s">
        <v>218</v>
      </c>
      <c r="I581" s="12" t="s">
        <v>333</v>
      </c>
      <c r="J581" s="12" t="s">
        <v>137</v>
      </c>
      <c r="K581" s="12" t="s">
        <v>54</v>
      </c>
      <c r="L581" s="12" t="s">
        <v>137</v>
      </c>
      <c r="M581" s="12" t="s">
        <v>137</v>
      </c>
      <c r="N581" s="12" t="s">
        <v>137</v>
      </c>
      <c r="O581" s="12" t="s">
        <v>137</v>
      </c>
      <c r="P581" s="12" t="s">
        <v>137</v>
      </c>
      <c r="Q581" s="74">
        <v>2</v>
      </c>
      <c r="R581" s="12" t="s">
        <v>137</v>
      </c>
      <c r="S581" s="12" t="s">
        <v>220</v>
      </c>
      <c r="T581" s="12" t="s">
        <v>137</v>
      </c>
      <c r="U581" s="12" t="s">
        <v>220</v>
      </c>
      <c r="V581" s="12" t="s">
        <v>137</v>
      </c>
      <c r="W581" s="12" t="s">
        <v>220</v>
      </c>
      <c r="X581" s="12" t="s">
        <v>137</v>
      </c>
      <c r="Y581" s="12" t="s">
        <v>137</v>
      </c>
      <c r="Z581" s="12" t="s">
        <v>74</v>
      </c>
      <c r="AA581" s="12" t="s">
        <v>244</v>
      </c>
      <c r="AB581" s="12" t="s">
        <v>237</v>
      </c>
      <c r="AC581" s="12" t="s">
        <v>74</v>
      </c>
      <c r="AD581" s="12" t="s">
        <v>23</v>
      </c>
      <c r="AE581" s="12"/>
      <c r="AF581" s="12" t="s">
        <v>704</v>
      </c>
      <c r="AG581" s="12" t="s">
        <v>245</v>
      </c>
      <c r="AH581" s="12" t="s">
        <v>1907</v>
      </c>
      <c r="AI581" s="12" t="s">
        <v>74</v>
      </c>
      <c r="AJ581" s="12" t="s">
        <v>74</v>
      </c>
      <c r="AK581" s="12" t="s">
        <v>74</v>
      </c>
      <c r="AL581" s="12"/>
      <c r="AM581" s="12"/>
      <c r="AN581" s="73"/>
      <c r="AO581" s="12"/>
      <c r="AP581" s="12"/>
      <c r="AQ581" s="44"/>
      <c r="AR581" s="12"/>
      <c r="AS581" s="12"/>
      <c r="AT581" s="12"/>
      <c r="AU581" s="12"/>
      <c r="AV581" s="12"/>
    </row>
    <row r="582" spans="1:48" ht="15.75" customHeight="1">
      <c r="A582" s="71">
        <v>2025690</v>
      </c>
      <c r="B582" s="12"/>
      <c r="C582" s="12">
        <v>38</v>
      </c>
      <c r="D582" s="12" t="s">
        <v>134</v>
      </c>
      <c r="E582" s="12" t="s">
        <v>217</v>
      </c>
      <c r="F582" s="12" t="s">
        <v>98</v>
      </c>
      <c r="G582" s="73" t="s">
        <v>4</v>
      </c>
      <c r="H582" s="12" t="s">
        <v>225</v>
      </c>
      <c r="I582" s="12" t="s">
        <v>236</v>
      </c>
      <c r="J582" s="72"/>
      <c r="K582" s="12" t="s">
        <v>52</v>
      </c>
      <c r="L582" s="12" t="s">
        <v>137</v>
      </c>
      <c r="M582" s="12" t="s">
        <v>137</v>
      </c>
      <c r="N582" s="12" t="s">
        <v>74</v>
      </c>
      <c r="O582" s="12" t="s">
        <v>137</v>
      </c>
      <c r="P582" s="12" t="s">
        <v>137</v>
      </c>
      <c r="Q582" s="74">
        <v>4</v>
      </c>
      <c r="R582" s="12" t="s">
        <v>137</v>
      </c>
      <c r="S582" s="12"/>
      <c r="T582" s="12" t="s">
        <v>137</v>
      </c>
      <c r="U582" s="12" t="s">
        <v>220</v>
      </c>
      <c r="V582" s="12" t="s">
        <v>74</v>
      </c>
      <c r="W582" s="12" t="s">
        <v>398</v>
      </c>
      <c r="X582" s="12" t="s">
        <v>137</v>
      </c>
      <c r="Y582" s="12" t="s">
        <v>137</v>
      </c>
      <c r="Z582" s="12" t="s">
        <v>137</v>
      </c>
      <c r="AA582" s="12" t="s">
        <v>221</v>
      </c>
      <c r="AB582" s="12" t="s">
        <v>237</v>
      </c>
      <c r="AC582" s="12" t="s">
        <v>74</v>
      </c>
      <c r="AD582" s="12"/>
      <c r="AE582" s="12"/>
      <c r="AF582" s="12" t="s">
        <v>767</v>
      </c>
      <c r="AG582" s="12" t="s">
        <v>1100</v>
      </c>
      <c r="AH582" s="12" t="s">
        <v>551</v>
      </c>
      <c r="AI582" s="12" t="s">
        <v>74</v>
      </c>
      <c r="AJ582" s="12" t="s">
        <v>74</v>
      </c>
      <c r="AK582" s="12" t="s">
        <v>74</v>
      </c>
      <c r="AL582" s="12"/>
      <c r="AM582" s="12"/>
      <c r="AN582" s="73"/>
      <c r="AO582" s="12"/>
      <c r="AP582" s="12"/>
      <c r="AQ582" s="44"/>
      <c r="AR582" s="12"/>
      <c r="AS582" s="12"/>
      <c r="AT582" s="12"/>
      <c r="AU582" s="12"/>
      <c r="AV582" s="12"/>
    </row>
    <row r="583" spans="1:48" ht="15.75" customHeight="1">
      <c r="A583" s="71">
        <v>2025333</v>
      </c>
      <c r="B583" s="12"/>
      <c r="C583" s="12">
        <v>35</v>
      </c>
      <c r="D583" s="12" t="s">
        <v>134</v>
      </c>
      <c r="E583" s="12" t="s">
        <v>224</v>
      </c>
      <c r="F583" s="12" t="s">
        <v>85</v>
      </c>
      <c r="G583" s="12" t="s">
        <v>50</v>
      </c>
      <c r="H583" s="12" t="s">
        <v>1910</v>
      </c>
      <c r="I583" s="12" t="s">
        <v>265</v>
      </c>
      <c r="J583" s="12" t="s">
        <v>137</v>
      </c>
      <c r="K583" s="12" t="s">
        <v>58</v>
      </c>
      <c r="L583" s="12" t="s">
        <v>137</v>
      </c>
      <c r="M583" s="12" t="s">
        <v>137</v>
      </c>
      <c r="N583" s="12" t="s">
        <v>137</v>
      </c>
      <c r="O583" s="12" t="s">
        <v>137</v>
      </c>
      <c r="P583" s="12" t="s">
        <v>137</v>
      </c>
      <c r="Q583" s="74">
        <v>7</v>
      </c>
      <c r="R583" s="12" t="s">
        <v>74</v>
      </c>
      <c r="S583" s="12" t="s">
        <v>1911</v>
      </c>
      <c r="T583" s="12" t="s">
        <v>137</v>
      </c>
      <c r="U583" s="12" t="s">
        <v>220</v>
      </c>
      <c r="V583" s="12" t="s">
        <v>137</v>
      </c>
      <c r="W583" s="12" t="s">
        <v>220</v>
      </c>
      <c r="X583" s="12" t="s">
        <v>74</v>
      </c>
      <c r="Y583" s="12" t="s">
        <v>137</v>
      </c>
      <c r="Z583" s="12" t="s">
        <v>137</v>
      </c>
      <c r="AA583" s="12" t="s">
        <v>221</v>
      </c>
      <c r="AB583" s="12" t="s">
        <v>237</v>
      </c>
      <c r="AC583" s="12" t="s">
        <v>74</v>
      </c>
      <c r="AD583" s="12" t="s">
        <v>1912</v>
      </c>
      <c r="AE583" s="12"/>
      <c r="AF583" s="12" t="s">
        <v>1913</v>
      </c>
      <c r="AG583" s="12" t="s">
        <v>1914</v>
      </c>
      <c r="AH583" s="12" t="s">
        <v>276</v>
      </c>
      <c r="AI583" s="12" t="s">
        <v>74</v>
      </c>
      <c r="AJ583" s="12" t="s">
        <v>74</v>
      </c>
      <c r="AK583" s="12" t="s">
        <v>137</v>
      </c>
      <c r="AL583" s="12"/>
      <c r="AM583" s="12"/>
      <c r="AN583" s="76"/>
      <c r="AO583" s="12"/>
      <c r="AP583" s="12"/>
      <c r="AQ583" s="12"/>
      <c r="AR583" s="12"/>
      <c r="AS583" s="12"/>
      <c r="AT583" s="12"/>
      <c r="AU583" s="12"/>
      <c r="AV583" s="12"/>
    </row>
    <row r="584" spans="1:48" ht="15.75" customHeight="1">
      <c r="A584" s="71">
        <v>2025558</v>
      </c>
      <c r="B584" s="12"/>
      <c r="C584" s="12">
        <v>34</v>
      </c>
      <c r="D584" s="12" t="s">
        <v>134</v>
      </c>
      <c r="E584" s="12" t="s">
        <v>224</v>
      </c>
      <c r="F584" s="12" t="s">
        <v>103</v>
      </c>
      <c r="G584" s="72" t="s">
        <v>4</v>
      </c>
      <c r="H584" s="12" t="s">
        <v>264</v>
      </c>
      <c r="I584" s="12" t="s">
        <v>333</v>
      </c>
      <c r="J584" s="12" t="s">
        <v>74</v>
      </c>
      <c r="K584" s="12" t="s">
        <v>54</v>
      </c>
      <c r="L584" s="12" t="s">
        <v>137</v>
      </c>
      <c r="M584" s="12" t="s">
        <v>137</v>
      </c>
      <c r="N584" s="12" t="s">
        <v>74</v>
      </c>
      <c r="O584" s="12" t="s">
        <v>137</v>
      </c>
      <c r="P584" s="12" t="s">
        <v>137</v>
      </c>
      <c r="Q584" s="74">
        <v>6</v>
      </c>
      <c r="R584" s="12" t="s">
        <v>137</v>
      </c>
      <c r="S584" s="12" t="s">
        <v>471</v>
      </c>
      <c r="T584" s="12" t="s">
        <v>74</v>
      </c>
      <c r="U584" s="12" t="s">
        <v>1086</v>
      </c>
      <c r="V584" s="12" t="s">
        <v>137</v>
      </c>
      <c r="W584" s="12" t="s">
        <v>220</v>
      </c>
      <c r="X584" s="12" t="s">
        <v>137</v>
      </c>
      <c r="Y584" s="12" t="s">
        <v>137</v>
      </c>
      <c r="Z584" s="12" t="s">
        <v>137</v>
      </c>
      <c r="AA584" s="12" t="s">
        <v>221</v>
      </c>
      <c r="AB584" s="12" t="s">
        <v>237</v>
      </c>
      <c r="AC584" s="12" t="s">
        <v>74</v>
      </c>
      <c r="AD584" s="12" t="s">
        <v>1916</v>
      </c>
      <c r="AE584" s="12"/>
      <c r="AF584" s="12" t="s">
        <v>658</v>
      </c>
      <c r="AG584" s="12" t="s">
        <v>674</v>
      </c>
      <c r="AH584" s="12" t="s">
        <v>1328</v>
      </c>
      <c r="AI584" s="12" t="s">
        <v>74</v>
      </c>
      <c r="AJ584" s="12" t="s">
        <v>74</v>
      </c>
      <c r="AK584" s="12" t="s">
        <v>74</v>
      </c>
      <c r="AL584" s="12"/>
      <c r="AM584" s="12"/>
      <c r="AN584" s="73"/>
      <c r="AO584" s="12"/>
      <c r="AP584" s="12"/>
      <c r="AQ584" s="44"/>
      <c r="AR584" s="12"/>
      <c r="AS584" s="12"/>
      <c r="AT584" s="12"/>
      <c r="AU584" s="12"/>
      <c r="AV584" s="12"/>
    </row>
    <row r="585" spans="1:48" ht="15.75" customHeight="1">
      <c r="A585" s="71">
        <v>2025501</v>
      </c>
      <c r="B585" s="12"/>
      <c r="C585" s="12">
        <v>36</v>
      </c>
      <c r="D585" s="12" t="s">
        <v>134</v>
      </c>
      <c r="E585" s="12" t="s">
        <v>224</v>
      </c>
      <c r="F585" s="12" t="s">
        <v>96</v>
      </c>
      <c r="G585" s="12" t="s">
        <v>4</v>
      </c>
      <c r="H585" s="12" t="s">
        <v>738</v>
      </c>
      <c r="I585" s="12" t="s">
        <v>236</v>
      </c>
      <c r="J585" s="12" t="s">
        <v>74</v>
      </c>
      <c r="K585" s="12" t="s">
        <v>62</v>
      </c>
      <c r="L585" s="12" t="s">
        <v>137</v>
      </c>
      <c r="M585" s="12" t="s">
        <v>137</v>
      </c>
      <c r="N585" s="12" t="s">
        <v>74</v>
      </c>
      <c r="O585" s="12" t="s">
        <v>137</v>
      </c>
      <c r="P585" s="12" t="s">
        <v>137</v>
      </c>
      <c r="Q585" s="74">
        <v>7</v>
      </c>
      <c r="R585" s="12" t="s">
        <v>137</v>
      </c>
      <c r="S585" s="12"/>
      <c r="T585" s="12" t="s">
        <v>137</v>
      </c>
      <c r="U585" s="12" t="s">
        <v>220</v>
      </c>
      <c r="V585" s="12" t="s">
        <v>74</v>
      </c>
      <c r="W585" s="12"/>
      <c r="X585" s="12" t="s">
        <v>137</v>
      </c>
      <c r="Y585" s="12" t="s">
        <v>137</v>
      </c>
      <c r="Z585" s="12" t="s">
        <v>137</v>
      </c>
      <c r="AA585" s="12"/>
      <c r="AB585" s="12" t="s">
        <v>237</v>
      </c>
      <c r="AC585" s="12" t="s">
        <v>74</v>
      </c>
      <c r="AD585" s="12" t="s">
        <v>1918</v>
      </c>
      <c r="AE585" s="12"/>
      <c r="AF585" s="12" t="s">
        <v>252</v>
      </c>
      <c r="AG585" s="12" t="s">
        <v>1919</v>
      </c>
      <c r="AH585" s="12" t="s">
        <v>429</v>
      </c>
      <c r="AI585" s="12" t="s">
        <v>74</v>
      </c>
      <c r="AJ585" s="12" t="s">
        <v>74</v>
      </c>
      <c r="AK585" s="12" t="s">
        <v>74</v>
      </c>
      <c r="AL585" s="12"/>
      <c r="AM585" s="76" t="s">
        <v>136</v>
      </c>
      <c r="AN585" s="76"/>
      <c r="AO585" s="12"/>
      <c r="AP585" s="12"/>
      <c r="AQ585" s="12"/>
      <c r="AR585" s="12"/>
      <c r="AS585" s="12"/>
      <c r="AT585" s="12"/>
      <c r="AU585" s="12"/>
      <c r="AV585" s="12"/>
    </row>
    <row r="586" spans="1:48" ht="15.75" customHeight="1">
      <c r="A586" s="71">
        <v>2025376</v>
      </c>
      <c r="B586" s="12"/>
      <c r="C586" s="12">
        <v>39</v>
      </c>
      <c r="D586" s="12" t="s">
        <v>134</v>
      </c>
      <c r="E586" s="12" t="s">
        <v>217</v>
      </c>
      <c r="F586" s="12" t="s">
        <v>116</v>
      </c>
      <c r="G586" s="72" t="s">
        <v>4</v>
      </c>
      <c r="H586" s="12" t="s">
        <v>327</v>
      </c>
      <c r="I586" s="12" t="s">
        <v>328</v>
      </c>
      <c r="J586" s="72"/>
      <c r="K586" s="12" t="s">
        <v>58</v>
      </c>
      <c r="L586" s="12" t="s">
        <v>137</v>
      </c>
      <c r="M586" s="12" t="s">
        <v>137</v>
      </c>
      <c r="N586" s="12" t="s">
        <v>74</v>
      </c>
      <c r="O586" s="12"/>
      <c r="P586" s="12" t="s">
        <v>137</v>
      </c>
      <c r="Q586" s="74">
        <v>6</v>
      </c>
      <c r="R586" s="12" t="s">
        <v>137</v>
      </c>
      <c r="S586" s="12"/>
      <c r="T586" s="12" t="s">
        <v>137</v>
      </c>
      <c r="U586" s="12" t="s">
        <v>220</v>
      </c>
      <c r="V586" s="12" t="s">
        <v>137</v>
      </c>
      <c r="W586" s="12" t="s">
        <v>220</v>
      </c>
      <c r="X586" s="12" t="s">
        <v>137</v>
      </c>
      <c r="Y586" s="12" t="s">
        <v>137</v>
      </c>
      <c r="Z586" s="12" t="s">
        <v>74</v>
      </c>
      <c r="AA586" s="12" t="s">
        <v>244</v>
      </c>
      <c r="AB586" s="12" t="s">
        <v>237</v>
      </c>
      <c r="AC586" s="12" t="s">
        <v>74</v>
      </c>
      <c r="AD586" s="12" t="s">
        <v>1921</v>
      </c>
      <c r="AE586" s="12"/>
      <c r="AF586" s="12" t="s">
        <v>810</v>
      </c>
      <c r="AG586" s="12" t="s">
        <v>429</v>
      </c>
      <c r="AH586" s="12"/>
      <c r="AI586" s="12" t="s">
        <v>74</v>
      </c>
      <c r="AJ586" s="12" t="s">
        <v>74</v>
      </c>
      <c r="AK586" s="12" t="s">
        <v>74</v>
      </c>
      <c r="AL586" s="12"/>
      <c r="AM586" s="73" t="s">
        <v>136</v>
      </c>
      <c r="AN586" s="73"/>
      <c r="AO586" s="12"/>
      <c r="AP586" s="12"/>
      <c r="AQ586" s="12"/>
      <c r="AR586" s="12"/>
      <c r="AS586" s="12"/>
      <c r="AT586" s="12"/>
      <c r="AU586" s="12"/>
      <c r="AV586" s="12"/>
    </row>
    <row r="587" spans="1:48" ht="15.75" customHeight="1">
      <c r="A587" s="71">
        <v>2025801</v>
      </c>
      <c r="B587" s="12"/>
      <c r="C587" s="12">
        <v>35</v>
      </c>
      <c r="D587" s="12" t="s">
        <v>134</v>
      </c>
      <c r="E587" s="12" t="s">
        <v>224</v>
      </c>
      <c r="F587" s="74" t="s">
        <v>101</v>
      </c>
      <c r="G587" s="73" t="s">
        <v>4</v>
      </c>
      <c r="H587" s="12"/>
      <c r="I587" s="12" t="s">
        <v>333</v>
      </c>
      <c r="J587" s="12" t="s">
        <v>74</v>
      </c>
      <c r="K587" s="12" t="s">
        <v>54</v>
      </c>
      <c r="L587" s="12" t="s">
        <v>137</v>
      </c>
      <c r="M587" s="12" t="s">
        <v>74</v>
      </c>
      <c r="N587" s="12" t="s">
        <v>74</v>
      </c>
      <c r="O587" s="12" t="s">
        <v>74</v>
      </c>
      <c r="P587" s="12" t="s">
        <v>137</v>
      </c>
      <c r="Q587" s="74">
        <v>7</v>
      </c>
      <c r="R587" s="12" t="s">
        <v>74</v>
      </c>
      <c r="S587" s="12" t="s">
        <v>1923</v>
      </c>
      <c r="T587" s="12" t="s">
        <v>74</v>
      </c>
      <c r="U587" s="12" t="s">
        <v>1924</v>
      </c>
      <c r="V587" s="12" t="s">
        <v>137</v>
      </c>
      <c r="W587" s="12" t="s">
        <v>220</v>
      </c>
      <c r="X587" s="12" t="s">
        <v>74</v>
      </c>
      <c r="Y587" s="12" t="s">
        <v>137</v>
      </c>
      <c r="Z587" s="12" t="s">
        <v>137</v>
      </c>
      <c r="AA587" s="12" t="s">
        <v>221</v>
      </c>
      <c r="AB587" s="12" t="s">
        <v>237</v>
      </c>
      <c r="AC587" s="12"/>
      <c r="AD587" s="12"/>
      <c r="AE587" s="12"/>
      <c r="AF587" s="12" t="s">
        <v>1925</v>
      </c>
      <c r="AG587" s="12" t="s">
        <v>708</v>
      </c>
      <c r="AH587" s="12" t="s">
        <v>1030</v>
      </c>
      <c r="AI587" s="12" t="s">
        <v>74</v>
      </c>
      <c r="AJ587" s="12" t="s">
        <v>74</v>
      </c>
      <c r="AK587" s="12" t="s">
        <v>74</v>
      </c>
      <c r="AL587" s="12"/>
      <c r="AM587" s="12"/>
      <c r="AN587" s="73"/>
      <c r="AO587" s="12"/>
      <c r="AP587" s="12"/>
      <c r="AQ587" s="44"/>
      <c r="AR587" s="12"/>
      <c r="AS587" s="12"/>
      <c r="AT587" s="12"/>
      <c r="AU587" s="12"/>
      <c r="AV587" s="12"/>
    </row>
    <row r="588" spans="1:48" ht="15.75" customHeight="1">
      <c r="A588" s="71">
        <v>2025335</v>
      </c>
      <c r="B588" s="12"/>
      <c r="C588" s="12">
        <v>36</v>
      </c>
      <c r="D588" s="12" t="s">
        <v>134</v>
      </c>
      <c r="E588" s="12" t="s">
        <v>224</v>
      </c>
      <c r="F588" s="12" t="s">
        <v>85</v>
      </c>
      <c r="G588" s="72" t="s">
        <v>50</v>
      </c>
      <c r="H588" s="12" t="s">
        <v>599</v>
      </c>
      <c r="I588" s="72" t="s">
        <v>265</v>
      </c>
      <c r="J588" s="12" t="s">
        <v>137</v>
      </c>
      <c r="K588" s="12" t="s">
        <v>58</v>
      </c>
      <c r="L588" s="12" t="s">
        <v>137</v>
      </c>
      <c r="M588" s="12" t="s">
        <v>137</v>
      </c>
      <c r="N588" s="12" t="s">
        <v>74</v>
      </c>
      <c r="O588" s="12" t="s">
        <v>137</v>
      </c>
      <c r="P588" s="12" t="s">
        <v>137</v>
      </c>
      <c r="Q588" s="74">
        <v>6</v>
      </c>
      <c r="R588" s="12" t="s">
        <v>137</v>
      </c>
      <c r="S588" s="12" t="s">
        <v>220</v>
      </c>
      <c r="T588" s="12" t="s">
        <v>137</v>
      </c>
      <c r="U588" s="12" t="s">
        <v>220</v>
      </c>
      <c r="V588" s="12" t="s">
        <v>74</v>
      </c>
      <c r="W588" s="12" t="s">
        <v>1927</v>
      </c>
      <c r="X588" s="12" t="s">
        <v>137</v>
      </c>
      <c r="Y588" s="12" t="s">
        <v>137</v>
      </c>
      <c r="Z588" s="12" t="s">
        <v>74</v>
      </c>
      <c r="AA588" s="12" t="s">
        <v>244</v>
      </c>
      <c r="AB588" s="12" t="s">
        <v>237</v>
      </c>
      <c r="AC588" s="12" t="s">
        <v>74</v>
      </c>
      <c r="AD588" s="88" t="s">
        <v>1928</v>
      </c>
      <c r="AE588" s="12"/>
      <c r="AF588" s="12" t="s">
        <v>276</v>
      </c>
      <c r="AG588" s="12" t="s">
        <v>481</v>
      </c>
      <c r="AH588" s="12" t="s">
        <v>269</v>
      </c>
      <c r="AI588" s="12" t="s">
        <v>74</v>
      </c>
      <c r="AJ588" s="12" t="s">
        <v>74</v>
      </c>
      <c r="AK588" s="12" t="s">
        <v>74</v>
      </c>
      <c r="AL588" s="12"/>
      <c r="AM588" s="73" t="s">
        <v>136</v>
      </c>
      <c r="AN588" s="73"/>
      <c r="AO588" s="74" t="s">
        <v>1929</v>
      </c>
      <c r="AP588" s="12" t="s">
        <v>248</v>
      </c>
      <c r="AQ588" s="12"/>
      <c r="AR588" s="12"/>
      <c r="AS588" s="12"/>
      <c r="AT588" s="12"/>
      <c r="AU588" s="12"/>
      <c r="AV588" s="12"/>
    </row>
    <row r="589" spans="1:48" ht="15.75" customHeight="1">
      <c r="A589" s="71">
        <v>2025628</v>
      </c>
      <c r="B589" s="12"/>
      <c r="C589" s="12">
        <v>40</v>
      </c>
      <c r="D589" s="12" t="s">
        <v>134</v>
      </c>
      <c r="E589" s="12" t="s">
        <v>224</v>
      </c>
      <c r="F589" s="12" t="s">
        <v>90</v>
      </c>
      <c r="G589" s="72" t="s">
        <v>4</v>
      </c>
      <c r="H589" s="12" t="s">
        <v>218</v>
      </c>
      <c r="I589" s="12" t="s">
        <v>333</v>
      </c>
      <c r="J589" s="12" t="s">
        <v>137</v>
      </c>
      <c r="K589" s="12" t="s">
        <v>54</v>
      </c>
      <c r="L589" s="12" t="s">
        <v>137</v>
      </c>
      <c r="M589" s="12" t="s">
        <v>137</v>
      </c>
      <c r="N589" s="12" t="s">
        <v>74</v>
      </c>
      <c r="O589" s="12" t="s">
        <v>137</v>
      </c>
      <c r="P589" s="12" t="s">
        <v>74</v>
      </c>
      <c r="Q589" s="74">
        <v>2</v>
      </c>
      <c r="R589" s="12" t="s">
        <v>137</v>
      </c>
      <c r="S589" s="12" t="s">
        <v>220</v>
      </c>
      <c r="T589" s="12" t="s">
        <v>137</v>
      </c>
      <c r="U589" s="12" t="s">
        <v>220</v>
      </c>
      <c r="V589" s="12" t="s">
        <v>137</v>
      </c>
      <c r="W589" s="12" t="s">
        <v>220</v>
      </c>
      <c r="X589" s="12" t="s">
        <v>137</v>
      </c>
      <c r="Y589" s="12" t="s">
        <v>74</v>
      </c>
      <c r="Z589" s="12" t="s">
        <v>137</v>
      </c>
      <c r="AA589" s="12" t="s">
        <v>221</v>
      </c>
      <c r="AB589" s="12" t="s">
        <v>237</v>
      </c>
      <c r="AC589" s="12" t="s">
        <v>137</v>
      </c>
      <c r="AD589" s="12"/>
      <c r="AE589" s="12"/>
      <c r="AF589" s="12" t="s">
        <v>704</v>
      </c>
      <c r="AG589" s="12" t="s">
        <v>1931</v>
      </c>
      <c r="AH589" s="12" t="s">
        <v>1932</v>
      </c>
      <c r="AI589" s="12" t="s">
        <v>74</v>
      </c>
      <c r="AJ589" s="12" t="s">
        <v>74</v>
      </c>
      <c r="AK589" s="12" t="s">
        <v>74</v>
      </c>
      <c r="AL589" s="12"/>
      <c r="AM589" s="12"/>
      <c r="AN589" s="73"/>
      <c r="AO589" s="12"/>
      <c r="AP589" s="12"/>
      <c r="AQ589" s="44"/>
      <c r="AR589" s="12"/>
      <c r="AS589" s="12"/>
      <c r="AT589" s="12"/>
      <c r="AU589" s="12"/>
      <c r="AV589" s="12"/>
    </row>
    <row r="590" spans="1:48" ht="15.75" customHeight="1">
      <c r="A590" s="71">
        <v>2025527</v>
      </c>
      <c r="B590" s="12"/>
      <c r="C590" s="12">
        <v>35</v>
      </c>
      <c r="D590" s="12" t="s">
        <v>134</v>
      </c>
      <c r="E590" s="12" t="s">
        <v>224</v>
      </c>
      <c r="F590" s="12" t="s">
        <v>110</v>
      </c>
      <c r="G590" s="72" t="s">
        <v>4</v>
      </c>
      <c r="H590" s="12" t="s">
        <v>309</v>
      </c>
      <c r="I590" s="12" t="s">
        <v>236</v>
      </c>
      <c r="J590" s="72"/>
      <c r="K590" s="12" t="s">
        <v>62</v>
      </c>
      <c r="L590" s="12" t="s">
        <v>137</v>
      </c>
      <c r="M590" s="12" t="s">
        <v>137</v>
      </c>
      <c r="N590" s="12" t="s">
        <v>74</v>
      </c>
      <c r="O590" s="12" t="s">
        <v>137</v>
      </c>
      <c r="P590" s="12" t="s">
        <v>74</v>
      </c>
      <c r="Q590" s="74">
        <v>5</v>
      </c>
      <c r="R590" s="12" t="s">
        <v>137</v>
      </c>
      <c r="S590" s="12"/>
      <c r="T590" s="12" t="s">
        <v>74</v>
      </c>
      <c r="U590" s="12" t="s">
        <v>1934</v>
      </c>
      <c r="V590" s="12" t="s">
        <v>137</v>
      </c>
      <c r="W590" s="12" t="s">
        <v>220</v>
      </c>
      <c r="X590" s="12" t="s">
        <v>74</v>
      </c>
      <c r="Y590" s="12" t="s">
        <v>74</v>
      </c>
      <c r="Z590" s="12" t="s">
        <v>137</v>
      </c>
      <c r="AA590" s="12" t="s">
        <v>221</v>
      </c>
      <c r="AB590" s="12" t="s">
        <v>237</v>
      </c>
      <c r="AC590" s="12" t="s">
        <v>137</v>
      </c>
      <c r="AD590" s="12"/>
      <c r="AE590" s="12"/>
      <c r="AF590" s="12" t="s">
        <v>1192</v>
      </c>
      <c r="AG590" s="12" t="s">
        <v>269</v>
      </c>
      <c r="AH590" s="12" t="s">
        <v>804</v>
      </c>
      <c r="AI590" s="12" t="s">
        <v>74</v>
      </c>
      <c r="AJ590" s="12" t="s">
        <v>74</v>
      </c>
      <c r="AK590" s="12" t="s">
        <v>74</v>
      </c>
      <c r="AL590" s="12"/>
      <c r="AM590" s="12" t="s">
        <v>136</v>
      </c>
      <c r="AN590" s="73"/>
      <c r="AO590" s="12"/>
      <c r="AP590" s="12"/>
      <c r="AQ590" s="44"/>
      <c r="AR590" s="12"/>
      <c r="AS590" s="12"/>
      <c r="AT590" s="12"/>
      <c r="AU590" s="12"/>
      <c r="AV590" s="12"/>
    </row>
    <row r="591" spans="1:48" ht="15.75" customHeight="1">
      <c r="A591" s="71">
        <v>2025517</v>
      </c>
      <c r="B591" s="12"/>
      <c r="C591" s="12">
        <v>38</v>
      </c>
      <c r="D591" s="12" t="s">
        <v>134</v>
      </c>
      <c r="E591" s="12" t="s">
        <v>224</v>
      </c>
      <c r="F591" s="12" t="s">
        <v>110</v>
      </c>
      <c r="G591" s="72" t="s">
        <v>4</v>
      </c>
      <c r="H591" s="12" t="s">
        <v>359</v>
      </c>
      <c r="I591" s="12" t="s">
        <v>236</v>
      </c>
      <c r="J591" s="72"/>
      <c r="K591" s="12" t="s">
        <v>62</v>
      </c>
      <c r="L591" s="12" t="s">
        <v>137</v>
      </c>
      <c r="M591" s="12" t="s">
        <v>137</v>
      </c>
      <c r="N591" s="12" t="s">
        <v>74</v>
      </c>
      <c r="O591" s="12" t="s">
        <v>137</v>
      </c>
      <c r="P591" s="12" t="s">
        <v>137</v>
      </c>
      <c r="Q591" s="74">
        <v>11</v>
      </c>
      <c r="R591" s="12" t="s">
        <v>137</v>
      </c>
      <c r="S591" s="12" t="s">
        <v>220</v>
      </c>
      <c r="T591" s="12" t="s">
        <v>137</v>
      </c>
      <c r="U591" s="12" t="s">
        <v>220</v>
      </c>
      <c r="V591" s="12" t="s">
        <v>137</v>
      </c>
      <c r="W591" s="12" t="s">
        <v>220</v>
      </c>
      <c r="X591" s="12" t="s">
        <v>137</v>
      </c>
      <c r="Y591" s="12" t="s">
        <v>137</v>
      </c>
      <c r="Z591" s="12" t="s">
        <v>137</v>
      </c>
      <c r="AA591" s="12" t="s">
        <v>221</v>
      </c>
      <c r="AB591" s="12" t="s">
        <v>237</v>
      </c>
      <c r="AC591" s="12" t="s">
        <v>74</v>
      </c>
      <c r="AD591" s="12" t="s">
        <v>23</v>
      </c>
      <c r="AE591" s="12"/>
      <c r="AF591" s="12" t="s">
        <v>459</v>
      </c>
      <c r="AG591" s="12" t="s">
        <v>1343</v>
      </c>
      <c r="AH591" s="12" t="s">
        <v>658</v>
      </c>
      <c r="AI591" s="12" t="s">
        <v>74</v>
      </c>
      <c r="AJ591" s="12" t="s">
        <v>74</v>
      </c>
      <c r="AK591" s="12" t="s">
        <v>74</v>
      </c>
      <c r="AL591" s="12"/>
      <c r="AM591" s="12"/>
      <c r="AN591" s="73"/>
      <c r="AO591" s="12"/>
      <c r="AP591" s="12"/>
      <c r="AQ591" s="44"/>
      <c r="AR591" s="12"/>
      <c r="AS591" s="12"/>
      <c r="AT591" s="12"/>
      <c r="AU591" s="12"/>
      <c r="AV591" s="12"/>
    </row>
    <row r="592" spans="1:48" ht="15.75" customHeight="1">
      <c r="A592" s="71">
        <v>2025668</v>
      </c>
      <c r="B592" s="12"/>
      <c r="C592" s="12">
        <v>41</v>
      </c>
      <c r="D592" s="12" t="s">
        <v>134</v>
      </c>
      <c r="E592" s="12" t="s">
        <v>224</v>
      </c>
      <c r="F592" s="12" t="s">
        <v>88</v>
      </c>
      <c r="G592" s="73" t="s">
        <v>4</v>
      </c>
      <c r="H592" s="12" t="s">
        <v>327</v>
      </c>
      <c r="I592" s="12" t="s">
        <v>373</v>
      </c>
      <c r="J592" s="72"/>
      <c r="K592" s="12" t="s">
        <v>52</v>
      </c>
      <c r="L592" s="12" t="s">
        <v>137</v>
      </c>
      <c r="M592" s="12" t="s">
        <v>137</v>
      </c>
      <c r="N592" s="12" t="s">
        <v>137</v>
      </c>
      <c r="O592" s="12" t="s">
        <v>137</v>
      </c>
      <c r="P592" s="12" t="s">
        <v>137</v>
      </c>
      <c r="Q592" s="74">
        <v>6</v>
      </c>
      <c r="R592" s="12" t="s">
        <v>137</v>
      </c>
      <c r="S592" s="12"/>
      <c r="T592" s="12" t="s">
        <v>137</v>
      </c>
      <c r="U592" s="12" t="s">
        <v>220</v>
      </c>
      <c r="V592" s="12" t="s">
        <v>74</v>
      </c>
      <c r="W592" s="12" t="s">
        <v>243</v>
      </c>
      <c r="X592" s="12" t="s">
        <v>137</v>
      </c>
      <c r="Y592" s="12" t="s">
        <v>137</v>
      </c>
      <c r="Z592" s="12" t="s">
        <v>137</v>
      </c>
      <c r="AA592" s="12" t="s">
        <v>221</v>
      </c>
      <c r="AB592" s="12" t="s">
        <v>237</v>
      </c>
      <c r="AC592" s="12" t="s">
        <v>74</v>
      </c>
      <c r="AD592" s="12" t="s">
        <v>25</v>
      </c>
      <c r="AE592" s="12"/>
      <c r="AF592" s="12" t="s">
        <v>336</v>
      </c>
      <c r="AG592" s="12" t="s">
        <v>287</v>
      </c>
      <c r="AH592" s="12" t="s">
        <v>655</v>
      </c>
      <c r="AI592" s="12" t="s">
        <v>74</v>
      </c>
      <c r="AJ592" s="12" t="s">
        <v>74</v>
      </c>
      <c r="AK592" s="12" t="s">
        <v>74</v>
      </c>
      <c r="AL592" s="12"/>
      <c r="AM592" s="12"/>
      <c r="AN592" s="73"/>
      <c r="AO592" s="12"/>
      <c r="AP592" s="12"/>
      <c r="AQ592" s="44"/>
      <c r="AR592" s="12"/>
      <c r="AS592" s="12"/>
      <c r="AT592" s="12"/>
      <c r="AU592" s="12"/>
      <c r="AV592" s="12"/>
    </row>
    <row r="593" spans="1:48" ht="15.75" customHeight="1">
      <c r="A593" s="71">
        <v>2025673</v>
      </c>
      <c r="B593" s="12"/>
      <c r="C593" s="12">
        <v>37</v>
      </c>
      <c r="D593" s="12" t="s">
        <v>134</v>
      </c>
      <c r="E593" s="12" t="s">
        <v>224</v>
      </c>
      <c r="F593" s="12" t="s">
        <v>88</v>
      </c>
      <c r="G593" s="73" t="s">
        <v>4</v>
      </c>
      <c r="H593" s="12" t="s">
        <v>1938</v>
      </c>
      <c r="I593" s="12" t="s">
        <v>373</v>
      </c>
      <c r="J593" s="72"/>
      <c r="K593" s="12" t="s">
        <v>52</v>
      </c>
      <c r="L593" s="12" t="s">
        <v>137</v>
      </c>
      <c r="M593" s="12" t="s">
        <v>137</v>
      </c>
      <c r="N593" s="12" t="s">
        <v>74</v>
      </c>
      <c r="O593" s="12" t="s">
        <v>137</v>
      </c>
      <c r="P593" s="12" t="s">
        <v>137</v>
      </c>
      <c r="Q593" s="74">
        <v>6</v>
      </c>
      <c r="R593" s="12" t="s">
        <v>137</v>
      </c>
      <c r="S593" s="12"/>
      <c r="T593" s="12" t="s">
        <v>137</v>
      </c>
      <c r="U593" s="12" t="s">
        <v>220</v>
      </c>
      <c r="V593" s="12" t="s">
        <v>137</v>
      </c>
      <c r="W593" s="12" t="s">
        <v>220</v>
      </c>
      <c r="X593" s="12" t="s">
        <v>137</v>
      </c>
      <c r="Y593" s="12" t="s">
        <v>137</v>
      </c>
      <c r="Z593" s="12" t="s">
        <v>74</v>
      </c>
      <c r="AA593" s="12" t="s">
        <v>244</v>
      </c>
      <c r="AB593" s="12" t="s">
        <v>237</v>
      </c>
      <c r="AC593" s="12" t="s">
        <v>137</v>
      </c>
      <c r="AD593" s="12"/>
      <c r="AE593" s="12"/>
      <c r="AF593" s="12" t="s">
        <v>287</v>
      </c>
      <c r="AG593" s="12" t="s">
        <v>669</v>
      </c>
      <c r="AH593" s="12" t="s">
        <v>655</v>
      </c>
      <c r="AI593" s="12" t="s">
        <v>74</v>
      </c>
      <c r="AJ593" s="12" t="s">
        <v>74</v>
      </c>
      <c r="AK593" s="12" t="s">
        <v>74</v>
      </c>
      <c r="AL593" s="12"/>
      <c r="AM593" s="12"/>
      <c r="AN593" s="73"/>
      <c r="AO593" s="12"/>
      <c r="AP593" s="12"/>
      <c r="AQ593" s="44"/>
      <c r="AR593" s="12"/>
      <c r="AS593" s="12"/>
      <c r="AT593" s="12"/>
      <c r="AU593" s="12"/>
      <c r="AV593" s="12"/>
    </row>
    <row r="594" spans="1:48" ht="15.75" customHeight="1">
      <c r="A594" s="71">
        <v>2025565</v>
      </c>
      <c r="B594" s="12"/>
      <c r="C594" s="12">
        <v>28</v>
      </c>
      <c r="D594" s="12" t="s">
        <v>134</v>
      </c>
      <c r="E594" s="12" t="s">
        <v>217</v>
      </c>
      <c r="F594" s="12" t="s">
        <v>106</v>
      </c>
      <c r="G594" s="72" t="s">
        <v>50</v>
      </c>
      <c r="H594" s="12" t="s">
        <v>225</v>
      </c>
      <c r="I594" s="12" t="s">
        <v>1404</v>
      </c>
      <c r="J594" s="72"/>
      <c r="K594" s="12" t="s">
        <v>58</v>
      </c>
      <c r="L594" s="12" t="s">
        <v>137</v>
      </c>
      <c r="M594" s="12" t="s">
        <v>137</v>
      </c>
      <c r="N594" s="12" t="s">
        <v>74</v>
      </c>
      <c r="O594" s="12" t="s">
        <v>137</v>
      </c>
      <c r="P594" s="12" t="s">
        <v>137</v>
      </c>
      <c r="Q594" s="74">
        <v>4</v>
      </c>
      <c r="R594" s="12" t="s">
        <v>137</v>
      </c>
      <c r="S594" s="12" t="s">
        <v>220</v>
      </c>
      <c r="T594" s="12" t="s">
        <v>137</v>
      </c>
      <c r="U594" s="12" t="s">
        <v>220</v>
      </c>
      <c r="V594" s="12" t="s">
        <v>137</v>
      </c>
      <c r="W594" s="12" t="s">
        <v>220</v>
      </c>
      <c r="X594" s="12" t="s">
        <v>137</v>
      </c>
      <c r="Y594" s="12" t="s">
        <v>137</v>
      </c>
      <c r="Z594" s="12" t="s">
        <v>74</v>
      </c>
      <c r="AA594" s="12" t="s">
        <v>244</v>
      </c>
      <c r="AB594" s="12" t="s">
        <v>237</v>
      </c>
      <c r="AC594" s="12" t="s">
        <v>137</v>
      </c>
      <c r="AD594" s="12"/>
      <c r="AE594" s="12"/>
      <c r="AF594" s="12" t="s">
        <v>252</v>
      </c>
      <c r="AG594" s="12" t="s">
        <v>666</v>
      </c>
      <c r="AH594" s="12" t="s">
        <v>1940</v>
      </c>
      <c r="AI594" s="12" t="s">
        <v>74</v>
      </c>
      <c r="AJ594" s="12" t="s">
        <v>74</v>
      </c>
      <c r="AK594" s="12" t="s">
        <v>74</v>
      </c>
      <c r="AL594" s="12"/>
      <c r="AM594" s="12"/>
      <c r="AN594" s="73"/>
      <c r="AO594" s="12"/>
      <c r="AP594" s="12"/>
      <c r="AQ594" s="44"/>
      <c r="AR594" s="12"/>
      <c r="AS594" s="12"/>
      <c r="AT594" s="12"/>
      <c r="AU594" s="12"/>
      <c r="AV594" s="12"/>
    </row>
    <row r="595" spans="1:48" ht="15.75" customHeight="1">
      <c r="A595" s="71">
        <v>2025209</v>
      </c>
      <c r="B595" s="12">
        <v>36</v>
      </c>
      <c r="C595" s="12"/>
      <c r="D595" s="12" t="s">
        <v>135</v>
      </c>
      <c r="E595" s="12" t="s">
        <v>224</v>
      </c>
      <c r="F595" s="12" t="s">
        <v>100</v>
      </c>
      <c r="G595" s="12" t="s">
        <v>4</v>
      </c>
      <c r="H595" s="12" t="s">
        <v>225</v>
      </c>
      <c r="I595" s="12" t="s">
        <v>236</v>
      </c>
      <c r="J595" s="12" t="s">
        <v>227</v>
      </c>
      <c r="K595" s="12" t="s">
        <v>52</v>
      </c>
      <c r="L595" s="12" t="s">
        <v>137</v>
      </c>
      <c r="M595" s="12" t="s">
        <v>74</v>
      </c>
      <c r="N595" s="12" t="s">
        <v>137</v>
      </c>
      <c r="O595" s="12" t="s">
        <v>74</v>
      </c>
      <c r="P595" s="12" t="s">
        <v>137</v>
      </c>
      <c r="Q595" s="78">
        <v>5</v>
      </c>
      <c r="R595" s="12" t="s">
        <v>74</v>
      </c>
      <c r="S595" s="12"/>
      <c r="T595" s="12" t="s">
        <v>137</v>
      </c>
      <c r="U595" s="12" t="s">
        <v>220</v>
      </c>
      <c r="V595" s="12" t="s">
        <v>137</v>
      </c>
      <c r="W595" s="12" t="s">
        <v>220</v>
      </c>
      <c r="X595" s="12" t="s">
        <v>137</v>
      </c>
      <c r="Y595" s="12" t="s">
        <v>137</v>
      </c>
      <c r="Z595" s="12" t="s">
        <v>137</v>
      </c>
      <c r="AA595" s="12" t="s">
        <v>221</v>
      </c>
      <c r="AB595" s="12" t="s">
        <v>376</v>
      </c>
      <c r="AC595" s="72" t="s">
        <v>137</v>
      </c>
      <c r="AD595" s="12"/>
      <c r="AE595" s="12"/>
      <c r="AF595" s="12" t="s">
        <v>239</v>
      </c>
      <c r="AG595" s="12" t="s">
        <v>252</v>
      </c>
      <c r="AH595" s="12" t="s">
        <v>1942</v>
      </c>
      <c r="AI595" s="12" t="s">
        <v>74</v>
      </c>
      <c r="AJ595" s="12" t="s">
        <v>74</v>
      </c>
      <c r="AK595" s="12" t="s">
        <v>74</v>
      </c>
      <c r="AL595" s="12" t="s">
        <v>74</v>
      </c>
      <c r="AM595" s="12" t="s">
        <v>74</v>
      </c>
      <c r="AN595" s="73"/>
      <c r="AO595" s="74" t="s">
        <v>1943</v>
      </c>
      <c r="AP595" s="12" t="s">
        <v>290</v>
      </c>
      <c r="AQ595" s="12"/>
      <c r="AR595" s="12"/>
      <c r="AS595" s="12"/>
      <c r="AT595" s="76"/>
      <c r="AU595" s="76"/>
      <c r="AV595" s="12"/>
    </row>
    <row r="596" spans="1:48" ht="15.75" customHeight="1">
      <c r="A596" s="71">
        <v>2025122</v>
      </c>
      <c r="B596" s="12">
        <v>40</v>
      </c>
      <c r="C596" s="92"/>
      <c r="D596" s="12" t="s">
        <v>135</v>
      </c>
      <c r="E596" s="12" t="s">
        <v>224</v>
      </c>
      <c r="F596" s="12" t="s">
        <v>105</v>
      </c>
      <c r="G596" s="12" t="s">
        <v>4</v>
      </c>
      <c r="H596" s="12" t="s">
        <v>746</v>
      </c>
      <c r="I596" s="12" t="s">
        <v>324</v>
      </c>
      <c r="J596" s="12" t="s">
        <v>227</v>
      </c>
      <c r="K596" s="12" t="s">
        <v>62</v>
      </c>
      <c r="L596" s="12" t="s">
        <v>137</v>
      </c>
      <c r="M596" s="12" t="s">
        <v>74</v>
      </c>
      <c r="N596" s="12" t="s">
        <v>74</v>
      </c>
      <c r="O596" s="12" t="s">
        <v>74</v>
      </c>
      <c r="P596" s="12" t="s">
        <v>74</v>
      </c>
      <c r="Q596" s="78">
        <v>6</v>
      </c>
      <c r="R596" s="12" t="s">
        <v>137</v>
      </c>
      <c r="S596" s="12" t="str">
        <f>IF(R596="YES",YES,"Not Working")</f>
        <v>Not Working</v>
      </c>
      <c r="T596" s="12" t="s">
        <v>74</v>
      </c>
      <c r="U596" s="12" t="s">
        <v>889</v>
      </c>
      <c r="V596" s="12" t="s">
        <v>137</v>
      </c>
      <c r="W596" s="12" t="s">
        <v>220</v>
      </c>
      <c r="X596" s="12" t="s">
        <v>74</v>
      </c>
      <c r="Y596" s="12" t="s">
        <v>74</v>
      </c>
      <c r="Z596" s="12" t="s">
        <v>74</v>
      </c>
      <c r="AA596" s="12" t="s">
        <v>244</v>
      </c>
      <c r="AB596" s="12" t="s">
        <v>376</v>
      </c>
      <c r="AC596" s="72" t="s">
        <v>137</v>
      </c>
      <c r="AD596" s="72"/>
      <c r="AE596" s="12"/>
      <c r="AF596" s="12" t="s">
        <v>1945</v>
      </c>
      <c r="AG596" s="12" t="s">
        <v>276</v>
      </c>
      <c r="AH596" s="12" t="s">
        <v>1887</v>
      </c>
      <c r="AI596" s="12" t="s">
        <v>74</v>
      </c>
      <c r="AJ596" s="12" t="s">
        <v>74</v>
      </c>
      <c r="AK596" s="12" t="s">
        <v>74</v>
      </c>
      <c r="AL596" s="12" t="s">
        <v>74</v>
      </c>
      <c r="AM596" s="12" t="s">
        <v>74</v>
      </c>
      <c r="AN596" s="73"/>
      <c r="AO596" s="74" t="s">
        <v>1946</v>
      </c>
      <c r="AP596" s="12" t="s">
        <v>248</v>
      </c>
      <c r="AQ596" s="12"/>
      <c r="AR596" s="12"/>
      <c r="AS596" s="12"/>
      <c r="AT596" s="12"/>
      <c r="AU596" s="12"/>
      <c r="AV596" s="12"/>
    </row>
    <row r="597" spans="1:48" ht="15.75" customHeight="1">
      <c r="A597" s="71">
        <v>2025225</v>
      </c>
      <c r="B597" s="12">
        <v>36</v>
      </c>
      <c r="C597" s="12"/>
      <c r="D597" s="12" t="s">
        <v>135</v>
      </c>
      <c r="E597" s="12" t="s">
        <v>224</v>
      </c>
      <c r="F597" s="74" t="s">
        <v>116</v>
      </c>
      <c r="G597" s="12" t="s">
        <v>4</v>
      </c>
      <c r="H597" s="12" t="s">
        <v>225</v>
      </c>
      <c r="I597" s="12" t="s">
        <v>328</v>
      </c>
      <c r="J597" s="12" t="s">
        <v>227</v>
      </c>
      <c r="K597" s="72" t="s">
        <v>58</v>
      </c>
      <c r="L597" s="12" t="s">
        <v>137</v>
      </c>
      <c r="M597" s="12" t="s">
        <v>74</v>
      </c>
      <c r="N597" s="12" t="s">
        <v>74</v>
      </c>
      <c r="O597" s="12" t="s">
        <v>74</v>
      </c>
      <c r="P597" s="12" t="s">
        <v>137</v>
      </c>
      <c r="Q597" s="78">
        <v>5</v>
      </c>
      <c r="R597" s="12" t="s">
        <v>137</v>
      </c>
      <c r="S597" s="12" t="s">
        <v>471</v>
      </c>
      <c r="T597" s="12" t="s">
        <v>74</v>
      </c>
      <c r="U597" s="12" t="s">
        <v>477</v>
      </c>
      <c r="V597" s="12" t="s">
        <v>137</v>
      </c>
      <c r="W597" s="12" t="s">
        <v>220</v>
      </c>
      <c r="X597" s="12" t="s">
        <v>137</v>
      </c>
      <c r="Y597" s="12" t="s">
        <v>137</v>
      </c>
      <c r="Z597" s="12" t="s">
        <v>74</v>
      </c>
      <c r="AA597" s="12" t="s">
        <v>251</v>
      </c>
      <c r="AB597" s="12" t="s">
        <v>376</v>
      </c>
      <c r="AC597" s="72" t="s">
        <v>137</v>
      </c>
      <c r="AD597" s="72"/>
      <c r="AE597" s="12"/>
      <c r="AF597" s="12"/>
      <c r="AG597" s="12"/>
      <c r="AH597" s="12"/>
      <c r="AI597" s="12" t="s">
        <v>74</v>
      </c>
      <c r="AJ597" s="12" t="s">
        <v>74</v>
      </c>
      <c r="AK597" s="12" t="s">
        <v>74</v>
      </c>
      <c r="AL597" s="12" t="s">
        <v>74</v>
      </c>
      <c r="AM597" s="12" t="s">
        <v>74</v>
      </c>
      <c r="AN597" s="73"/>
      <c r="AO597" s="74" t="s">
        <v>1948</v>
      </c>
      <c r="AP597" s="12" t="s">
        <v>290</v>
      </c>
      <c r="AQ597" s="12"/>
      <c r="AR597" s="12"/>
      <c r="AS597" s="12"/>
      <c r="AT597" s="76"/>
      <c r="AU597" s="76"/>
      <c r="AV597" s="12"/>
    </row>
    <row r="598" spans="1:48" ht="15.75" customHeight="1">
      <c r="A598" s="71">
        <v>2025144</v>
      </c>
      <c r="B598" s="12">
        <v>48</v>
      </c>
      <c r="C598" s="12"/>
      <c r="D598" s="12" t="s">
        <v>135</v>
      </c>
      <c r="E598" s="12" t="s">
        <v>224</v>
      </c>
      <c r="F598" s="12" t="s">
        <v>110</v>
      </c>
      <c r="G598" s="12" t="s">
        <v>4</v>
      </c>
      <c r="H598" s="12" t="s">
        <v>372</v>
      </c>
      <c r="I598" s="12" t="s">
        <v>236</v>
      </c>
      <c r="J598" s="12" t="s">
        <v>227</v>
      </c>
      <c r="K598" s="12" t="s">
        <v>62</v>
      </c>
      <c r="L598" s="12" t="s">
        <v>137</v>
      </c>
      <c r="M598" s="12" t="s">
        <v>74</v>
      </c>
      <c r="N598" s="12" t="s">
        <v>74</v>
      </c>
      <c r="O598" s="12" t="s">
        <v>74</v>
      </c>
      <c r="P598" s="12" t="s">
        <v>137</v>
      </c>
      <c r="Q598" s="74">
        <v>3</v>
      </c>
      <c r="R598" s="12" t="s">
        <v>74</v>
      </c>
      <c r="S598" s="12" t="s">
        <v>1950</v>
      </c>
      <c r="T598" s="12" t="s">
        <v>137</v>
      </c>
      <c r="U598" s="12" t="s">
        <v>220</v>
      </c>
      <c r="V598" s="12" t="s">
        <v>137</v>
      </c>
      <c r="W598" s="12" t="s">
        <v>220</v>
      </c>
      <c r="X598" s="12" t="s">
        <v>74</v>
      </c>
      <c r="Y598" s="12" t="s">
        <v>74</v>
      </c>
      <c r="Z598" s="12" t="s">
        <v>137</v>
      </c>
      <c r="AA598" s="12" t="s">
        <v>221</v>
      </c>
      <c r="AB598" s="12" t="s">
        <v>376</v>
      </c>
      <c r="AC598" s="72" t="s">
        <v>137</v>
      </c>
      <c r="AD598" s="72"/>
      <c r="AE598" s="12"/>
      <c r="AF598" s="12" t="s">
        <v>1951</v>
      </c>
      <c r="AG598" s="12" t="s">
        <v>424</v>
      </c>
      <c r="AH598" s="12" t="s">
        <v>507</v>
      </c>
      <c r="AI598" s="12" t="s">
        <v>74</v>
      </c>
      <c r="AJ598" s="12" t="s">
        <v>74</v>
      </c>
      <c r="AK598" s="12" t="s">
        <v>74</v>
      </c>
      <c r="AL598" s="12" t="s">
        <v>74</v>
      </c>
      <c r="AM598" s="12" t="s">
        <v>74</v>
      </c>
      <c r="AN598" s="73"/>
      <c r="AO598" s="74" t="s">
        <v>1952</v>
      </c>
      <c r="AP598" s="12" t="s">
        <v>248</v>
      </c>
      <c r="AQ598" s="12"/>
      <c r="AR598" s="12"/>
      <c r="AS598" s="12"/>
      <c r="AT598" s="76"/>
      <c r="AU598" s="76"/>
      <c r="AV598" s="12"/>
    </row>
    <row r="599" spans="1:48" ht="15.75" customHeight="1">
      <c r="A599" s="71">
        <v>2025029</v>
      </c>
      <c r="B599" s="12">
        <v>36</v>
      </c>
      <c r="C599" s="12"/>
      <c r="D599" s="12" t="s">
        <v>135</v>
      </c>
      <c r="E599" s="12" t="s">
        <v>224</v>
      </c>
      <c r="F599" s="74" t="s">
        <v>77</v>
      </c>
      <c r="G599" s="12" t="s">
        <v>4</v>
      </c>
      <c r="H599" s="12" t="s">
        <v>235</v>
      </c>
      <c r="I599" s="12" t="s">
        <v>236</v>
      </c>
      <c r="J599" s="12" t="s">
        <v>74</v>
      </c>
      <c r="K599" s="12" t="s">
        <v>60</v>
      </c>
      <c r="L599" s="12" t="s">
        <v>74</v>
      </c>
      <c r="M599" s="12" t="s">
        <v>74</v>
      </c>
      <c r="N599" s="12" t="s">
        <v>74</v>
      </c>
      <c r="O599" s="12" t="s">
        <v>74</v>
      </c>
      <c r="P599" s="12" t="s">
        <v>137</v>
      </c>
      <c r="Q599" s="74">
        <v>7</v>
      </c>
      <c r="R599" s="12" t="s">
        <v>74</v>
      </c>
      <c r="S599" s="12" t="s">
        <v>1954</v>
      </c>
      <c r="T599" s="12" t="s">
        <v>74</v>
      </c>
      <c r="U599" s="12" t="s">
        <v>1955</v>
      </c>
      <c r="V599" s="12" t="s">
        <v>137</v>
      </c>
      <c r="W599" s="12" t="s">
        <v>220</v>
      </c>
      <c r="X599" s="12" t="s">
        <v>74</v>
      </c>
      <c r="Y599" s="12" t="s">
        <v>74</v>
      </c>
      <c r="Z599" s="12" t="s">
        <v>137</v>
      </c>
      <c r="AA599" s="12" t="s">
        <v>221</v>
      </c>
      <c r="AB599" s="12" t="s">
        <v>237</v>
      </c>
      <c r="AC599" s="72" t="s">
        <v>137</v>
      </c>
      <c r="AD599" s="72" t="s">
        <v>23</v>
      </c>
      <c r="AE599" s="12"/>
      <c r="AF599" s="12" t="s">
        <v>385</v>
      </c>
      <c r="AG599" s="12" t="s">
        <v>336</v>
      </c>
      <c r="AH599" s="12" t="s">
        <v>1956</v>
      </c>
      <c r="AI599" s="12" t="s">
        <v>74</v>
      </c>
      <c r="AJ599" s="12" t="s">
        <v>74</v>
      </c>
      <c r="AK599" s="12" t="s">
        <v>74</v>
      </c>
      <c r="AL599" s="76" t="s">
        <v>74</v>
      </c>
      <c r="AM599" s="12" t="s">
        <v>74</v>
      </c>
      <c r="AN599" s="73"/>
      <c r="AO599" s="74" t="s">
        <v>929</v>
      </c>
      <c r="AP599" s="12" t="s">
        <v>248</v>
      </c>
      <c r="AQ599" s="12"/>
      <c r="AR599" s="12"/>
      <c r="AS599" s="12"/>
      <c r="AT599" s="76"/>
      <c r="AU599" s="76"/>
      <c r="AV599" s="12"/>
    </row>
    <row r="600" spans="1:48" ht="15.75" customHeight="1">
      <c r="A600" s="71">
        <v>2025111</v>
      </c>
      <c r="B600" s="12">
        <v>35</v>
      </c>
      <c r="C600" s="92"/>
      <c r="D600" s="12" t="s">
        <v>135</v>
      </c>
      <c r="E600" s="12" t="s">
        <v>224</v>
      </c>
      <c r="F600" s="74" t="s">
        <v>88</v>
      </c>
      <c r="G600" s="12" t="s">
        <v>4</v>
      </c>
      <c r="H600" s="12" t="s">
        <v>372</v>
      </c>
      <c r="I600" s="12" t="s">
        <v>904</v>
      </c>
      <c r="J600" s="12" t="s">
        <v>227</v>
      </c>
      <c r="K600" s="12" t="s">
        <v>52</v>
      </c>
      <c r="L600" s="12" t="s">
        <v>137</v>
      </c>
      <c r="M600" s="12" t="s">
        <v>74</v>
      </c>
      <c r="N600" s="12" t="s">
        <v>74</v>
      </c>
      <c r="O600" s="12" t="s">
        <v>74</v>
      </c>
      <c r="P600" s="12" t="s">
        <v>137</v>
      </c>
      <c r="Q600" s="78">
        <v>2</v>
      </c>
      <c r="R600" s="12" t="s">
        <v>137</v>
      </c>
      <c r="S600" s="12" t="s">
        <v>220</v>
      </c>
      <c r="T600" s="12" t="s">
        <v>137</v>
      </c>
      <c r="U600" s="12" t="s">
        <v>220</v>
      </c>
      <c r="V600" s="12" t="s">
        <v>137</v>
      </c>
      <c r="W600" s="12" t="s">
        <v>220</v>
      </c>
      <c r="X600" s="12" t="s">
        <v>74</v>
      </c>
      <c r="Y600" s="12" t="s">
        <v>137</v>
      </c>
      <c r="Z600" s="12" t="s">
        <v>74</v>
      </c>
      <c r="AA600" s="12" t="s">
        <v>244</v>
      </c>
      <c r="AB600" s="12" t="s">
        <v>376</v>
      </c>
      <c r="AC600" s="72" t="s">
        <v>137</v>
      </c>
      <c r="AD600" s="72"/>
      <c r="AE600" s="12"/>
      <c r="AF600" s="12" t="s">
        <v>296</v>
      </c>
      <c r="AG600" s="12" t="s">
        <v>1132</v>
      </c>
      <c r="AH600" s="12" t="s">
        <v>459</v>
      </c>
      <c r="AI600" s="12" t="s">
        <v>74</v>
      </c>
      <c r="AJ600" s="12" t="s">
        <v>74</v>
      </c>
      <c r="AK600" s="12" t="s">
        <v>74</v>
      </c>
      <c r="AL600" s="12" t="s">
        <v>74</v>
      </c>
      <c r="AM600" s="73" t="s">
        <v>136</v>
      </c>
      <c r="AN600" s="73"/>
      <c r="AO600" s="74" t="s">
        <v>1958</v>
      </c>
      <c r="AP600" s="12" t="s">
        <v>248</v>
      </c>
      <c r="AQ600" s="12"/>
      <c r="AR600" s="12"/>
      <c r="AS600" s="12"/>
      <c r="AT600" s="12"/>
      <c r="AU600" s="12"/>
      <c r="AV600" s="12"/>
    </row>
    <row r="601" spans="1:48" ht="15.75" customHeight="1">
      <c r="A601" s="139">
        <v>2025226</v>
      </c>
      <c r="B601" s="72">
        <v>35</v>
      </c>
      <c r="C601" s="72"/>
      <c r="D601" s="72" t="s">
        <v>135</v>
      </c>
      <c r="E601" s="72" t="s">
        <v>217</v>
      </c>
      <c r="F601" s="77" t="s">
        <v>116</v>
      </c>
      <c r="G601" s="72" t="s">
        <v>4</v>
      </c>
      <c r="H601" s="72" t="s">
        <v>225</v>
      </c>
      <c r="I601" s="72" t="s">
        <v>328</v>
      </c>
      <c r="J601" s="12" t="s">
        <v>137</v>
      </c>
      <c r="K601" s="72" t="s">
        <v>58</v>
      </c>
      <c r="L601" s="12" t="s">
        <v>137</v>
      </c>
      <c r="M601" s="73" t="s">
        <v>74</v>
      </c>
      <c r="N601" s="73" t="s">
        <v>74</v>
      </c>
      <c r="O601" s="73" t="s">
        <v>74</v>
      </c>
      <c r="P601" s="73" t="s">
        <v>74</v>
      </c>
      <c r="Q601" s="80">
        <v>5</v>
      </c>
      <c r="R601" s="12" t="s">
        <v>74</v>
      </c>
      <c r="S601" s="73" t="s">
        <v>334</v>
      </c>
      <c r="T601" s="12" t="s">
        <v>74</v>
      </c>
      <c r="U601" s="72" t="s">
        <v>1960</v>
      </c>
      <c r="V601" s="12" t="s">
        <v>137</v>
      </c>
      <c r="W601" s="12" t="s">
        <v>220</v>
      </c>
      <c r="X601" s="12" t="s">
        <v>74</v>
      </c>
      <c r="Y601" s="12" t="s">
        <v>74</v>
      </c>
      <c r="Z601" s="12" t="s">
        <v>74</v>
      </c>
      <c r="AA601" s="12" t="s">
        <v>244</v>
      </c>
      <c r="AB601" s="73" t="s">
        <v>376</v>
      </c>
      <c r="AC601" s="72" t="s">
        <v>137</v>
      </c>
      <c r="AD601" s="72"/>
      <c r="AE601" s="73"/>
      <c r="AF601" s="73" t="s">
        <v>550</v>
      </c>
      <c r="AG601" s="72" t="s">
        <v>1961</v>
      </c>
      <c r="AH601" s="72"/>
      <c r="AI601" s="72" t="s">
        <v>74</v>
      </c>
      <c r="AJ601" s="73" t="s">
        <v>137</v>
      </c>
      <c r="AK601" s="73" t="s">
        <v>137</v>
      </c>
      <c r="AL601" s="72" t="s">
        <v>137</v>
      </c>
      <c r="AM601" s="12" t="s">
        <v>137</v>
      </c>
      <c r="AN601" s="73" t="s">
        <v>390</v>
      </c>
      <c r="AO601" s="77"/>
      <c r="AP601" s="72"/>
      <c r="AQ601" s="72"/>
      <c r="AR601" s="72"/>
      <c r="AS601" s="72"/>
      <c r="AT601" s="73"/>
      <c r="AU601" s="73"/>
      <c r="AV601" s="12"/>
    </row>
    <row r="602" spans="1:48" ht="15.75" customHeight="1">
      <c r="A602" s="71">
        <v>2025004</v>
      </c>
      <c r="B602" s="12">
        <v>35</v>
      </c>
      <c r="C602" s="92"/>
      <c r="D602" s="12" t="s">
        <v>135</v>
      </c>
      <c r="E602" s="12" t="s">
        <v>224</v>
      </c>
      <c r="F602" s="77" t="s">
        <v>95</v>
      </c>
      <c r="G602" s="12" t="s">
        <v>4</v>
      </c>
      <c r="H602" s="12" t="s">
        <v>225</v>
      </c>
      <c r="I602" s="12" t="s">
        <v>236</v>
      </c>
      <c r="J602" s="12" t="s">
        <v>74</v>
      </c>
      <c r="K602" s="12" t="s">
        <v>56</v>
      </c>
      <c r="L602" s="12" t="s">
        <v>137</v>
      </c>
      <c r="M602" s="12" t="s">
        <v>74</v>
      </c>
      <c r="N602" s="12" t="s">
        <v>74</v>
      </c>
      <c r="O602" s="12" t="s">
        <v>74</v>
      </c>
      <c r="P602" s="12" t="s">
        <v>137</v>
      </c>
      <c r="Q602" s="74">
        <v>3</v>
      </c>
      <c r="R602" s="12" t="s">
        <v>137</v>
      </c>
      <c r="S602" s="12" t="s">
        <v>220</v>
      </c>
      <c r="T602" s="12" t="s">
        <v>137</v>
      </c>
      <c r="U602" s="12" t="s">
        <v>220</v>
      </c>
      <c r="V602" s="12" t="s">
        <v>137</v>
      </c>
      <c r="W602" s="12" t="s">
        <v>220</v>
      </c>
      <c r="X602" s="12" t="s">
        <v>137</v>
      </c>
      <c r="Y602" s="12" t="s">
        <v>137</v>
      </c>
      <c r="Z602" s="12" t="s">
        <v>137</v>
      </c>
      <c r="AA602" s="12" t="s">
        <v>221</v>
      </c>
      <c r="AB602" s="12" t="s">
        <v>376</v>
      </c>
      <c r="AC602" s="72" t="s">
        <v>137</v>
      </c>
      <c r="AD602" s="12"/>
      <c r="AE602" s="12"/>
      <c r="AF602" s="12" t="s">
        <v>806</v>
      </c>
      <c r="AG602" s="12" t="s">
        <v>1963</v>
      </c>
      <c r="AH602" s="12" t="s">
        <v>1964</v>
      </c>
      <c r="AI602" s="12" t="s">
        <v>74</v>
      </c>
      <c r="AJ602" s="12" t="s">
        <v>74</v>
      </c>
      <c r="AK602" s="12" t="s">
        <v>74</v>
      </c>
      <c r="AL602" s="12" t="s">
        <v>74</v>
      </c>
      <c r="AM602" s="73" t="s">
        <v>136</v>
      </c>
      <c r="AN602" s="73"/>
      <c r="AO602" s="12"/>
      <c r="AP602" s="12"/>
      <c r="AQ602" s="12"/>
      <c r="AR602" s="12"/>
      <c r="AS602" s="12"/>
      <c r="AT602" s="12"/>
      <c r="AU602" s="12"/>
      <c r="AV602" s="12"/>
    </row>
    <row r="603" spans="1:48" ht="15.75" customHeight="1">
      <c r="A603" s="71">
        <v>2025270</v>
      </c>
      <c r="B603" s="12">
        <v>43</v>
      </c>
      <c r="C603" s="12"/>
      <c r="D603" s="12" t="s">
        <v>135</v>
      </c>
      <c r="E603" s="12" t="s">
        <v>224</v>
      </c>
      <c r="F603" s="74" t="s">
        <v>85</v>
      </c>
      <c r="G603" s="12" t="s">
        <v>50</v>
      </c>
      <c r="H603" s="12" t="s">
        <v>415</v>
      </c>
      <c r="I603" s="72" t="s">
        <v>265</v>
      </c>
      <c r="J603" s="12" t="s">
        <v>227</v>
      </c>
      <c r="K603" s="72" t="s">
        <v>58</v>
      </c>
      <c r="L603" s="12" t="s">
        <v>137</v>
      </c>
      <c r="M603" s="12" t="s">
        <v>74</v>
      </c>
      <c r="N603" s="12" t="s">
        <v>137</v>
      </c>
      <c r="O603" s="12" t="s">
        <v>74</v>
      </c>
      <c r="P603" s="12" t="s">
        <v>137</v>
      </c>
      <c r="Q603" s="74">
        <v>3</v>
      </c>
      <c r="R603" s="12" t="s">
        <v>74</v>
      </c>
      <c r="S603" s="12" t="s">
        <v>334</v>
      </c>
      <c r="T603" s="12" t="s">
        <v>137</v>
      </c>
      <c r="U603" s="12" t="s">
        <v>220</v>
      </c>
      <c r="V603" s="12" t="s">
        <v>137</v>
      </c>
      <c r="W603" s="12" t="s">
        <v>220</v>
      </c>
      <c r="X603" s="12" t="s">
        <v>74</v>
      </c>
      <c r="Y603" s="12" t="s">
        <v>137</v>
      </c>
      <c r="Z603" s="12" t="s">
        <v>74</v>
      </c>
      <c r="AA603" s="12" t="s">
        <v>251</v>
      </c>
      <c r="AB603" s="12" t="s">
        <v>376</v>
      </c>
      <c r="AC603" s="12" t="s">
        <v>137</v>
      </c>
      <c r="AD603" s="72"/>
      <c r="AE603" s="12"/>
      <c r="AF603" s="12" t="s">
        <v>412</v>
      </c>
      <c r="AG603" s="12" t="s">
        <v>1966</v>
      </c>
      <c r="AH603" s="12" t="s">
        <v>1967</v>
      </c>
      <c r="AI603" s="12" t="s">
        <v>74</v>
      </c>
      <c r="AJ603" s="12" t="s">
        <v>74</v>
      </c>
      <c r="AK603" s="12" t="s">
        <v>74</v>
      </c>
      <c r="AL603" s="12" t="s">
        <v>74</v>
      </c>
      <c r="AM603" s="12" t="s">
        <v>74</v>
      </c>
      <c r="AN603" s="73"/>
      <c r="AO603" s="74" t="s">
        <v>1968</v>
      </c>
      <c r="AP603" s="12" t="s">
        <v>241</v>
      </c>
      <c r="AQ603" s="12"/>
      <c r="AR603" s="12"/>
      <c r="AS603" s="12"/>
      <c r="AT603" s="76"/>
      <c r="AU603" s="76"/>
      <c r="AV603" s="12"/>
    </row>
    <row r="604" spans="1:48" ht="15.75" customHeight="1">
      <c r="A604" s="71">
        <v>2025056</v>
      </c>
      <c r="B604" s="83">
        <v>42</v>
      </c>
      <c r="C604" s="12"/>
      <c r="D604" s="12" t="s">
        <v>135</v>
      </c>
      <c r="E604" s="12" t="s">
        <v>224</v>
      </c>
      <c r="F604" s="74" t="s">
        <v>81</v>
      </c>
      <c r="G604" s="12" t="s">
        <v>4</v>
      </c>
      <c r="H604" s="12" t="s">
        <v>225</v>
      </c>
      <c r="I604" s="76" t="s">
        <v>236</v>
      </c>
      <c r="J604" s="12" t="s">
        <v>74</v>
      </c>
      <c r="K604" s="12" t="s">
        <v>60</v>
      </c>
      <c r="L604" s="12" t="s">
        <v>74</v>
      </c>
      <c r="M604" s="12" t="s">
        <v>74</v>
      </c>
      <c r="N604" s="12" t="s">
        <v>74</v>
      </c>
      <c r="O604" s="12" t="s">
        <v>74</v>
      </c>
      <c r="P604" s="12" t="s">
        <v>74</v>
      </c>
      <c r="Q604" s="74">
        <v>3</v>
      </c>
      <c r="R604" s="12" t="s">
        <v>74</v>
      </c>
      <c r="S604" s="12" t="s">
        <v>1970</v>
      </c>
      <c r="T604" s="12" t="s">
        <v>137</v>
      </c>
      <c r="U604" s="12" t="s">
        <v>220</v>
      </c>
      <c r="V604" s="12" t="s">
        <v>137</v>
      </c>
      <c r="W604" s="12" t="s">
        <v>220</v>
      </c>
      <c r="X604" s="12" t="s">
        <v>74</v>
      </c>
      <c r="Y604" s="12" t="s">
        <v>137</v>
      </c>
      <c r="Z604" s="12" t="s">
        <v>137</v>
      </c>
      <c r="AA604" s="12" t="s">
        <v>221</v>
      </c>
      <c r="AB604" s="12" t="s">
        <v>237</v>
      </c>
      <c r="AC604" s="12" t="s">
        <v>137</v>
      </c>
      <c r="AD604" s="12"/>
      <c r="AE604" s="12"/>
      <c r="AF604" s="12"/>
      <c r="AG604" s="12"/>
      <c r="AH604" s="12"/>
      <c r="AI604" s="12" t="s">
        <v>74</v>
      </c>
      <c r="AJ604" s="12" t="s">
        <v>74</v>
      </c>
      <c r="AK604" s="12" t="s">
        <v>137</v>
      </c>
      <c r="AL604" s="12" t="s">
        <v>137</v>
      </c>
      <c r="AM604" s="12" t="s">
        <v>137</v>
      </c>
      <c r="AN604" s="76" t="s">
        <v>390</v>
      </c>
      <c r="AO604" s="12"/>
      <c r="AP604" s="12"/>
      <c r="AQ604" s="120"/>
      <c r="AR604" s="12"/>
      <c r="AS604" s="12"/>
      <c r="AT604" s="12"/>
      <c r="AU604" s="12"/>
      <c r="AV604" s="12"/>
    </row>
    <row r="605" spans="1:48" ht="15.75" customHeight="1">
      <c r="A605" s="71">
        <v>2025024</v>
      </c>
      <c r="B605" s="76">
        <v>36</v>
      </c>
      <c r="C605" s="76"/>
      <c r="D605" s="12" t="s">
        <v>135</v>
      </c>
      <c r="E605" s="76" t="s">
        <v>224</v>
      </c>
      <c r="F605" s="74" t="s">
        <v>77</v>
      </c>
      <c r="G605" s="12" t="s">
        <v>4</v>
      </c>
      <c r="H605" s="12" t="s">
        <v>264</v>
      </c>
      <c r="I605" s="12" t="s">
        <v>236</v>
      </c>
      <c r="J605" s="12" t="s">
        <v>74</v>
      </c>
      <c r="K605" s="12" t="s">
        <v>60</v>
      </c>
      <c r="L605" s="12" t="s">
        <v>137</v>
      </c>
      <c r="M605" s="76" t="s">
        <v>74</v>
      </c>
      <c r="N605" s="76" t="s">
        <v>74</v>
      </c>
      <c r="O605" s="12" t="s">
        <v>74</v>
      </c>
      <c r="P605" s="76" t="s">
        <v>74</v>
      </c>
      <c r="Q605" s="78">
        <v>5</v>
      </c>
      <c r="R605" s="12" t="s">
        <v>137</v>
      </c>
      <c r="S605" s="12" t="str">
        <f>IF(R605="YES",YES,"Not Working")</f>
        <v>Not Working</v>
      </c>
      <c r="T605" s="12" t="s">
        <v>74</v>
      </c>
      <c r="U605" s="76" t="s">
        <v>1972</v>
      </c>
      <c r="V605" s="12" t="s">
        <v>74</v>
      </c>
      <c r="W605" s="76" t="s">
        <v>1973</v>
      </c>
      <c r="X605" s="12" t="s">
        <v>137</v>
      </c>
      <c r="Y605" s="12" t="s">
        <v>74</v>
      </c>
      <c r="Z605" s="12" t="s">
        <v>74</v>
      </c>
      <c r="AA605" s="12" t="s">
        <v>244</v>
      </c>
      <c r="AB605" s="12" t="s">
        <v>237</v>
      </c>
      <c r="AC605" s="72" t="s">
        <v>74</v>
      </c>
      <c r="AD605" s="72" t="s">
        <v>23</v>
      </c>
      <c r="AE605" s="76"/>
      <c r="AF605" s="76" t="s">
        <v>1974</v>
      </c>
      <c r="AG605" s="76" t="s">
        <v>274</v>
      </c>
      <c r="AH605" s="76" t="s">
        <v>352</v>
      </c>
      <c r="AI605" s="12" t="s">
        <v>74</v>
      </c>
      <c r="AJ605" s="12" t="s">
        <v>74</v>
      </c>
      <c r="AK605" s="76" t="s">
        <v>74</v>
      </c>
      <c r="AL605" s="76" t="s">
        <v>74</v>
      </c>
      <c r="AM605" s="73" t="s">
        <v>136</v>
      </c>
      <c r="AN605" s="73"/>
      <c r="AO605" s="76" t="s">
        <v>277</v>
      </c>
      <c r="AP605" s="76" t="s">
        <v>248</v>
      </c>
      <c r="AQ605" s="76"/>
      <c r="AR605" s="76"/>
      <c r="AS605" s="76"/>
      <c r="AT605" s="76"/>
      <c r="AU605" s="76"/>
      <c r="AV605" s="12"/>
    </row>
    <row r="606" spans="1:48" ht="15.75" customHeight="1">
      <c r="A606" s="71">
        <v>2025297</v>
      </c>
      <c r="B606" s="72">
        <v>31</v>
      </c>
      <c r="C606" s="72"/>
      <c r="D606" s="12" t="s">
        <v>135</v>
      </c>
      <c r="E606" s="72" t="s">
        <v>217</v>
      </c>
      <c r="F606" s="72" t="s">
        <v>93</v>
      </c>
      <c r="G606" s="72" t="s">
        <v>50</v>
      </c>
      <c r="H606" s="72" t="s">
        <v>235</v>
      </c>
      <c r="I606" s="72" t="s">
        <v>256</v>
      </c>
      <c r="J606" s="72" t="s">
        <v>74</v>
      </c>
      <c r="K606" s="72" t="s">
        <v>58</v>
      </c>
      <c r="L606" s="12" t="s">
        <v>137</v>
      </c>
      <c r="M606" s="72" t="s">
        <v>137</v>
      </c>
      <c r="N606" s="72" t="s">
        <v>137</v>
      </c>
      <c r="O606" s="72" t="s">
        <v>137</v>
      </c>
      <c r="P606" s="72" t="s">
        <v>137</v>
      </c>
      <c r="Q606" s="77">
        <v>6</v>
      </c>
      <c r="R606" s="12" t="s">
        <v>137</v>
      </c>
      <c r="S606" s="12" t="s">
        <v>220</v>
      </c>
      <c r="T606" s="12" t="s">
        <v>137</v>
      </c>
      <c r="U606" s="12" t="s">
        <v>220</v>
      </c>
      <c r="V606" s="12" t="s">
        <v>137</v>
      </c>
      <c r="W606" s="12" t="s">
        <v>220</v>
      </c>
      <c r="X606" s="12" t="s">
        <v>137</v>
      </c>
      <c r="Y606" s="12" t="s">
        <v>137</v>
      </c>
      <c r="Z606" s="12" t="s">
        <v>74</v>
      </c>
      <c r="AA606" s="12" t="s">
        <v>244</v>
      </c>
      <c r="AB606" s="12" t="s">
        <v>376</v>
      </c>
      <c r="AC606" s="73" t="s">
        <v>137</v>
      </c>
      <c r="AD606" s="72"/>
      <c r="AE606" s="72"/>
      <c r="AF606" s="72" t="s">
        <v>1976</v>
      </c>
      <c r="AG606" s="72" t="s">
        <v>425</v>
      </c>
      <c r="AH606" s="72"/>
      <c r="AI606" s="12" t="s">
        <v>74</v>
      </c>
      <c r="AJ606" s="73" t="s">
        <v>74</v>
      </c>
      <c r="AK606" s="73" t="s">
        <v>74</v>
      </c>
      <c r="AL606" s="72" t="s">
        <v>74</v>
      </c>
      <c r="AM606" s="12" t="s">
        <v>74</v>
      </c>
      <c r="AN606" s="73"/>
      <c r="AO606" s="74" t="s">
        <v>1977</v>
      </c>
      <c r="AP606" s="72" t="s">
        <v>241</v>
      </c>
      <c r="AQ606" s="72"/>
      <c r="AR606" s="72"/>
      <c r="AS606" s="72"/>
      <c r="AT606" s="72"/>
      <c r="AU606" s="72"/>
      <c r="AV606" s="12"/>
    </row>
    <row r="607" spans="1:48" ht="15.75" customHeight="1">
      <c r="A607" s="71">
        <v>2025279</v>
      </c>
      <c r="B607" s="72">
        <v>40</v>
      </c>
      <c r="C607" s="72"/>
      <c r="D607" s="12" t="s">
        <v>135</v>
      </c>
      <c r="E607" s="73" t="s">
        <v>217</v>
      </c>
      <c r="F607" s="73" t="s">
        <v>90</v>
      </c>
      <c r="G607" s="73" t="s">
        <v>4</v>
      </c>
      <c r="H607" s="73" t="s">
        <v>517</v>
      </c>
      <c r="I607" s="73" t="s">
        <v>333</v>
      </c>
      <c r="J607" s="12" t="s">
        <v>137</v>
      </c>
      <c r="K607" s="12" t="s">
        <v>54</v>
      </c>
      <c r="L607" s="12" t="s">
        <v>137</v>
      </c>
      <c r="M607" s="73" t="s">
        <v>74</v>
      </c>
      <c r="N607" s="73" t="s">
        <v>74</v>
      </c>
      <c r="O607" s="73" t="s">
        <v>74</v>
      </c>
      <c r="P607" s="73" t="s">
        <v>137</v>
      </c>
      <c r="Q607" s="80">
        <v>4</v>
      </c>
      <c r="R607" s="12" t="s">
        <v>137</v>
      </c>
      <c r="S607" s="12" t="s">
        <v>220</v>
      </c>
      <c r="T607" s="12" t="s">
        <v>137</v>
      </c>
      <c r="U607" s="12" t="s">
        <v>220</v>
      </c>
      <c r="V607" s="12" t="s">
        <v>137</v>
      </c>
      <c r="W607" s="12" t="s">
        <v>220</v>
      </c>
      <c r="X607" s="12" t="s">
        <v>74</v>
      </c>
      <c r="Y607" s="12" t="s">
        <v>137</v>
      </c>
      <c r="Z607" s="12" t="s">
        <v>137</v>
      </c>
      <c r="AA607" s="12" t="s">
        <v>221</v>
      </c>
      <c r="AB607" s="73" t="s">
        <v>376</v>
      </c>
      <c r="AC607" s="72" t="s">
        <v>137</v>
      </c>
      <c r="AD607" s="73"/>
      <c r="AE607" s="73"/>
      <c r="AF607" s="73" t="s">
        <v>262</v>
      </c>
      <c r="AG607" s="73" t="s">
        <v>347</v>
      </c>
      <c r="AH607" s="73" t="s">
        <v>486</v>
      </c>
      <c r="AI607" s="73" t="s">
        <v>74</v>
      </c>
      <c r="AJ607" s="73" t="s">
        <v>74</v>
      </c>
      <c r="AK607" s="72" t="s">
        <v>74</v>
      </c>
      <c r="AL607" s="72" t="s">
        <v>74</v>
      </c>
      <c r="AM607" s="12" t="s">
        <v>74</v>
      </c>
      <c r="AN607" s="73"/>
      <c r="AO607" s="73"/>
      <c r="AP607" s="73"/>
      <c r="AQ607" s="73"/>
      <c r="AR607" s="73"/>
      <c r="AS607" s="73"/>
      <c r="AT607" s="73"/>
      <c r="AU607" s="73"/>
      <c r="AV607" s="12"/>
    </row>
    <row r="608" spans="1:48" ht="15.75" customHeight="1">
      <c r="A608" s="71">
        <v>2025131</v>
      </c>
      <c r="B608" s="12">
        <v>42</v>
      </c>
      <c r="C608" s="92"/>
      <c r="D608" s="12" t="s">
        <v>135</v>
      </c>
      <c r="E608" s="12" t="s">
        <v>224</v>
      </c>
      <c r="F608" s="12" t="s">
        <v>110</v>
      </c>
      <c r="G608" s="12" t="s">
        <v>4</v>
      </c>
      <c r="H608" s="12" t="s">
        <v>372</v>
      </c>
      <c r="I608" s="12" t="s">
        <v>236</v>
      </c>
      <c r="J608" s="12" t="s">
        <v>227</v>
      </c>
      <c r="K608" s="12" t="s">
        <v>62</v>
      </c>
      <c r="L608" s="12" t="s">
        <v>137</v>
      </c>
      <c r="M608" s="12" t="s">
        <v>74</v>
      </c>
      <c r="N608" s="12" t="s">
        <v>74</v>
      </c>
      <c r="O608" s="12" t="s">
        <v>74</v>
      </c>
      <c r="P608" s="12" t="s">
        <v>137</v>
      </c>
      <c r="Q608" s="74">
        <v>2</v>
      </c>
      <c r="R608" s="12" t="s">
        <v>137</v>
      </c>
      <c r="S608" s="12" t="s">
        <v>220</v>
      </c>
      <c r="T608" s="12" t="s">
        <v>137</v>
      </c>
      <c r="U608" s="12" t="s">
        <v>220</v>
      </c>
      <c r="V608" s="12" t="s">
        <v>74</v>
      </c>
      <c r="W608" s="12" t="s">
        <v>243</v>
      </c>
      <c r="X608" s="12" t="s">
        <v>74</v>
      </c>
      <c r="Y608" s="12" t="s">
        <v>137</v>
      </c>
      <c r="Z608" s="12" t="s">
        <v>74</v>
      </c>
      <c r="AA608" s="12" t="s">
        <v>244</v>
      </c>
      <c r="AB608" s="12" t="s">
        <v>376</v>
      </c>
      <c r="AC608" s="72" t="s">
        <v>137</v>
      </c>
      <c r="AD608" s="72"/>
      <c r="AE608" s="12"/>
      <c r="AF608" s="12" t="s">
        <v>301</v>
      </c>
      <c r="AG608" s="12" t="s">
        <v>1148</v>
      </c>
      <c r="AH608" s="12"/>
      <c r="AI608" s="12" t="s">
        <v>74</v>
      </c>
      <c r="AJ608" s="12" t="s">
        <v>74</v>
      </c>
      <c r="AK608" s="12" t="s">
        <v>74</v>
      </c>
      <c r="AL608" s="12" t="s">
        <v>74</v>
      </c>
      <c r="AM608" s="12" t="s">
        <v>74</v>
      </c>
      <c r="AN608" s="73"/>
      <c r="AO608" s="74" t="s">
        <v>1980</v>
      </c>
      <c r="AP608" s="12" t="s">
        <v>241</v>
      </c>
      <c r="AQ608" s="12"/>
      <c r="AR608" s="12"/>
      <c r="AS608" s="12"/>
      <c r="AT608" s="12"/>
      <c r="AU608" s="12"/>
      <c r="AV608" s="12"/>
    </row>
    <row r="609" spans="1:48" ht="15.75" customHeight="1">
      <c r="A609" s="71">
        <v>2025174</v>
      </c>
      <c r="B609" s="12">
        <v>40</v>
      </c>
      <c r="C609" s="12"/>
      <c r="D609" s="12" t="s">
        <v>135</v>
      </c>
      <c r="E609" s="12" t="s">
        <v>224</v>
      </c>
      <c r="F609" s="12" t="s">
        <v>110</v>
      </c>
      <c r="G609" s="12" t="s">
        <v>4</v>
      </c>
      <c r="H609" s="12" t="s">
        <v>359</v>
      </c>
      <c r="I609" s="12" t="s">
        <v>236</v>
      </c>
      <c r="J609" s="12" t="s">
        <v>137</v>
      </c>
      <c r="K609" s="12" t="s">
        <v>62</v>
      </c>
      <c r="L609" s="12" t="s">
        <v>137</v>
      </c>
      <c r="M609" s="12" t="s">
        <v>74</v>
      </c>
      <c r="N609" s="12" t="s">
        <v>137</v>
      </c>
      <c r="O609" s="12" t="s">
        <v>74</v>
      </c>
      <c r="P609" s="12" t="s">
        <v>137</v>
      </c>
      <c r="Q609" s="74">
        <v>4</v>
      </c>
      <c r="R609" s="12" t="s">
        <v>74</v>
      </c>
      <c r="S609" s="12" t="s">
        <v>743</v>
      </c>
      <c r="T609" s="12"/>
      <c r="U609" s="12" t="str">
        <f>IF(T609="YES",YES,"Not Working")</f>
        <v>Not Working</v>
      </c>
      <c r="V609" s="12" t="s">
        <v>137</v>
      </c>
      <c r="W609" s="12" t="s">
        <v>220</v>
      </c>
      <c r="X609" s="12" t="s">
        <v>74</v>
      </c>
      <c r="Y609" s="12" t="s">
        <v>137</v>
      </c>
      <c r="Z609" s="12" t="s">
        <v>137</v>
      </c>
      <c r="AA609" s="12" t="s">
        <v>221</v>
      </c>
      <c r="AB609" s="12" t="s">
        <v>376</v>
      </c>
      <c r="AC609" s="12" t="s">
        <v>137</v>
      </c>
      <c r="AD609" s="12"/>
      <c r="AE609" s="12"/>
      <c r="AF609" s="12" t="s">
        <v>276</v>
      </c>
      <c r="AG609" s="12" t="s">
        <v>269</v>
      </c>
      <c r="AH609" s="12" t="s">
        <v>1982</v>
      </c>
      <c r="AI609" s="12" t="s">
        <v>74</v>
      </c>
      <c r="AJ609" s="12" t="s">
        <v>74</v>
      </c>
      <c r="AK609" s="12" t="s">
        <v>137</v>
      </c>
      <c r="AL609" s="12" t="s">
        <v>137</v>
      </c>
      <c r="AM609" s="12" t="s">
        <v>137</v>
      </c>
      <c r="AN609" s="76" t="s">
        <v>390</v>
      </c>
      <c r="AO609" s="12"/>
      <c r="AP609" s="12"/>
      <c r="AQ609" s="12"/>
      <c r="AR609" s="12"/>
      <c r="AS609" s="12"/>
      <c r="AT609" s="76"/>
      <c r="AU609" s="76"/>
      <c r="AV609" s="12"/>
    </row>
    <row r="610" spans="1:48" ht="15.75" customHeight="1">
      <c r="A610" s="71">
        <v>2025093</v>
      </c>
      <c r="B610" s="92">
        <v>35</v>
      </c>
      <c r="C610" s="12"/>
      <c r="D610" s="12" t="s">
        <v>135</v>
      </c>
      <c r="E610" s="12" t="s">
        <v>224</v>
      </c>
      <c r="F610" s="74" t="s">
        <v>97</v>
      </c>
      <c r="G610" s="12" t="s">
        <v>4</v>
      </c>
      <c r="H610" s="12" t="s">
        <v>264</v>
      </c>
      <c r="I610" s="12" t="s">
        <v>236</v>
      </c>
      <c r="J610" s="12" t="s">
        <v>137</v>
      </c>
      <c r="K610" s="12" t="s">
        <v>56</v>
      </c>
      <c r="L610" s="12" t="s">
        <v>137</v>
      </c>
      <c r="M610" s="12" t="s">
        <v>74</v>
      </c>
      <c r="N610" s="12" t="s">
        <v>74</v>
      </c>
      <c r="O610" s="12" t="s">
        <v>74</v>
      </c>
      <c r="P610" s="12" t="s">
        <v>137</v>
      </c>
      <c r="Q610" s="74">
        <v>3</v>
      </c>
      <c r="R610" s="12" t="s">
        <v>74</v>
      </c>
      <c r="S610" s="12" t="s">
        <v>1984</v>
      </c>
      <c r="T610" s="12" t="s">
        <v>74</v>
      </c>
      <c r="U610" s="12" t="s">
        <v>1985</v>
      </c>
      <c r="V610" s="12" t="s">
        <v>137</v>
      </c>
      <c r="W610" s="12" t="s">
        <v>220</v>
      </c>
      <c r="X610" s="12" t="s">
        <v>74</v>
      </c>
      <c r="Y610" s="12" t="s">
        <v>74</v>
      </c>
      <c r="Z610" s="12" t="s">
        <v>74</v>
      </c>
      <c r="AA610" s="12" t="s">
        <v>244</v>
      </c>
      <c r="AB610" s="12" t="s">
        <v>376</v>
      </c>
      <c r="AC610" s="12" t="s">
        <v>137</v>
      </c>
      <c r="AD610" s="12"/>
      <c r="AE610" s="12"/>
      <c r="AF610" s="12" t="s">
        <v>287</v>
      </c>
      <c r="AG610" s="12" t="s">
        <v>1986</v>
      </c>
      <c r="AH610" s="12" t="s">
        <v>1987</v>
      </c>
      <c r="AI610" s="12" t="s">
        <v>74</v>
      </c>
      <c r="AJ610" s="12" t="s">
        <v>74</v>
      </c>
      <c r="AK610" s="12" t="s">
        <v>74</v>
      </c>
      <c r="AL610" s="12" t="s">
        <v>74</v>
      </c>
      <c r="AM610" s="12" t="s">
        <v>74</v>
      </c>
      <c r="AN610" s="73"/>
      <c r="AO610" s="12"/>
      <c r="AP610" s="12"/>
      <c r="AQ610" s="93"/>
      <c r="AR610" s="12"/>
      <c r="AS610" s="12"/>
      <c r="AT610" s="12"/>
      <c r="AU610" s="12"/>
      <c r="AV610" s="12"/>
    </row>
    <row r="611" spans="1:48" ht="15.75" customHeight="1">
      <c r="A611" s="71">
        <v>2025260</v>
      </c>
      <c r="B611" s="12">
        <v>33</v>
      </c>
      <c r="C611" s="12"/>
      <c r="D611" s="12" t="s">
        <v>135</v>
      </c>
      <c r="E611" s="12" t="s">
        <v>224</v>
      </c>
      <c r="F611" s="74" t="s">
        <v>85</v>
      </c>
      <c r="G611" s="12" t="s">
        <v>50</v>
      </c>
      <c r="H611" s="12" t="s">
        <v>1989</v>
      </c>
      <c r="I611" s="72" t="s">
        <v>265</v>
      </c>
      <c r="J611" s="72" t="s">
        <v>227</v>
      </c>
      <c r="K611" s="72" t="s">
        <v>58</v>
      </c>
      <c r="L611" s="12" t="s">
        <v>137</v>
      </c>
      <c r="M611" s="12" t="s">
        <v>74</v>
      </c>
      <c r="N611" s="72" t="s">
        <v>74</v>
      </c>
      <c r="O611" s="72" t="s">
        <v>74</v>
      </c>
      <c r="P611" s="72" t="s">
        <v>74</v>
      </c>
      <c r="Q611" s="78">
        <v>6</v>
      </c>
      <c r="R611" s="12" t="s">
        <v>74</v>
      </c>
      <c r="S611" s="12" t="s">
        <v>1990</v>
      </c>
      <c r="T611" s="12" t="s">
        <v>74</v>
      </c>
      <c r="U611" s="12" t="s">
        <v>1991</v>
      </c>
      <c r="V611" s="12" t="s">
        <v>137</v>
      </c>
      <c r="W611" s="12" t="s">
        <v>220</v>
      </c>
      <c r="X611" s="12" t="s">
        <v>74</v>
      </c>
      <c r="Y611" s="12" t="s">
        <v>74</v>
      </c>
      <c r="Z611" s="12" t="s">
        <v>74</v>
      </c>
      <c r="AA611" s="12" t="s">
        <v>244</v>
      </c>
      <c r="AB611" s="12" t="s">
        <v>376</v>
      </c>
      <c r="AC611" s="12" t="s">
        <v>137</v>
      </c>
      <c r="AD611" s="72"/>
      <c r="AE611" s="12"/>
      <c r="AF611" s="12" t="s">
        <v>558</v>
      </c>
      <c r="AG611" s="80" t="s">
        <v>1992</v>
      </c>
      <c r="AH611" s="12" t="s">
        <v>287</v>
      </c>
      <c r="AI611" s="12" t="s">
        <v>74</v>
      </c>
      <c r="AJ611" s="12" t="s">
        <v>74</v>
      </c>
      <c r="AK611" s="12" t="s">
        <v>74</v>
      </c>
      <c r="AL611" s="12" t="s">
        <v>74</v>
      </c>
      <c r="AM611" s="12" t="s">
        <v>74</v>
      </c>
      <c r="AN611" s="73"/>
      <c r="AO611" s="74" t="s">
        <v>1993</v>
      </c>
      <c r="AP611" s="12" t="s">
        <v>248</v>
      </c>
      <c r="AQ611" s="12"/>
      <c r="AR611" s="12"/>
      <c r="AS611" s="12"/>
      <c r="AT611" s="76"/>
      <c r="AU611" s="76"/>
      <c r="AV611" s="12"/>
    </row>
    <row r="612" spans="1:48" ht="15.75" customHeight="1">
      <c r="A612" s="71">
        <v>2025250</v>
      </c>
      <c r="B612" s="92">
        <v>40</v>
      </c>
      <c r="C612" s="12"/>
      <c r="D612" s="12" t="s">
        <v>135</v>
      </c>
      <c r="E612" s="12" t="s">
        <v>224</v>
      </c>
      <c r="F612" s="74" t="s">
        <v>101</v>
      </c>
      <c r="G612" s="12" t="s">
        <v>4</v>
      </c>
      <c r="H612" s="12" t="s">
        <v>383</v>
      </c>
      <c r="I612" s="12" t="s">
        <v>333</v>
      </c>
      <c r="J612" s="12" t="s">
        <v>74</v>
      </c>
      <c r="K612" s="12" t="s">
        <v>54</v>
      </c>
      <c r="L612" s="12" t="s">
        <v>137</v>
      </c>
      <c r="M612" s="12" t="s">
        <v>74</v>
      </c>
      <c r="N612" s="12" t="s">
        <v>74</v>
      </c>
      <c r="O612" s="12" t="s">
        <v>74</v>
      </c>
      <c r="P612" s="12" t="s">
        <v>74</v>
      </c>
      <c r="Q612" s="74">
        <v>4</v>
      </c>
      <c r="R612" s="12" t="s">
        <v>74</v>
      </c>
      <c r="S612" s="12" t="s">
        <v>1995</v>
      </c>
      <c r="T612" s="12" t="s">
        <v>74</v>
      </c>
      <c r="U612" s="12" t="s">
        <v>1996</v>
      </c>
      <c r="V612" s="12" t="s">
        <v>137</v>
      </c>
      <c r="W612" s="12" t="s">
        <v>220</v>
      </c>
      <c r="X612" s="12" t="s">
        <v>74</v>
      </c>
      <c r="Y612" s="12" t="s">
        <v>74</v>
      </c>
      <c r="Z612" s="12" t="s">
        <v>137</v>
      </c>
      <c r="AA612" s="12" t="s">
        <v>221</v>
      </c>
      <c r="AB612" s="12" t="s">
        <v>376</v>
      </c>
      <c r="AC612" s="12" t="s">
        <v>137</v>
      </c>
      <c r="AD612" s="12"/>
      <c r="AE612" s="12"/>
      <c r="AF612" s="12"/>
      <c r="AG612" s="12"/>
      <c r="AH612" s="12"/>
      <c r="AI612" s="12" t="s">
        <v>74</v>
      </c>
      <c r="AJ612" s="12" t="s">
        <v>74</v>
      </c>
      <c r="AK612" s="12" t="s">
        <v>74</v>
      </c>
      <c r="AL612" s="12" t="s">
        <v>74</v>
      </c>
      <c r="AM612" s="12" t="s">
        <v>74</v>
      </c>
      <c r="AN612" s="73"/>
      <c r="AO612" s="74" t="s">
        <v>1997</v>
      </c>
      <c r="AP612" s="12" t="s">
        <v>248</v>
      </c>
      <c r="AQ612" s="12"/>
      <c r="AR612" s="12"/>
      <c r="AS612" s="12"/>
      <c r="AT612" s="12"/>
      <c r="AU612" s="12"/>
      <c r="AV612" s="12"/>
    </row>
    <row r="613" spans="1:48" ht="15.75" customHeight="1">
      <c r="A613" s="71">
        <v>2025117</v>
      </c>
      <c r="B613" s="12">
        <v>35</v>
      </c>
      <c r="C613" s="92"/>
      <c r="D613" s="12" t="s">
        <v>135</v>
      </c>
      <c r="E613" s="12" t="s">
        <v>224</v>
      </c>
      <c r="F613" s="12" t="s">
        <v>96</v>
      </c>
      <c r="G613" s="12" t="s">
        <v>4</v>
      </c>
      <c r="H613" s="12" t="s">
        <v>321</v>
      </c>
      <c r="I613" s="12" t="s">
        <v>236</v>
      </c>
      <c r="J613" s="12" t="s">
        <v>137</v>
      </c>
      <c r="K613" s="12" t="s">
        <v>62</v>
      </c>
      <c r="L613" s="12" t="s">
        <v>137</v>
      </c>
      <c r="M613" s="12" t="s">
        <v>74</v>
      </c>
      <c r="N613" s="12" t="s">
        <v>74</v>
      </c>
      <c r="O613" s="12" t="s">
        <v>74</v>
      </c>
      <c r="P613" s="12" t="s">
        <v>137</v>
      </c>
      <c r="Q613" s="78">
        <v>5</v>
      </c>
      <c r="R613" s="12" t="s">
        <v>74</v>
      </c>
      <c r="S613" s="12" t="s">
        <v>1999</v>
      </c>
      <c r="T613" s="12" t="s">
        <v>74</v>
      </c>
      <c r="U613" s="12" t="s">
        <v>2000</v>
      </c>
      <c r="V613" s="12" t="s">
        <v>137</v>
      </c>
      <c r="W613" s="12" t="s">
        <v>220</v>
      </c>
      <c r="X613" s="12" t="s">
        <v>74</v>
      </c>
      <c r="Y613" s="12" t="s">
        <v>74</v>
      </c>
      <c r="Z613" s="12" t="s">
        <v>74</v>
      </c>
      <c r="AA613" s="12" t="s">
        <v>244</v>
      </c>
      <c r="AB613" s="12" t="s">
        <v>376</v>
      </c>
      <c r="AC613" s="72" t="s">
        <v>137</v>
      </c>
      <c r="AD613" s="72"/>
      <c r="AE613" s="12"/>
      <c r="AF613" s="12" t="s">
        <v>2001</v>
      </c>
      <c r="AG613" s="12" t="s">
        <v>269</v>
      </c>
      <c r="AH613" s="12" t="s">
        <v>276</v>
      </c>
      <c r="AI613" s="12" t="s">
        <v>74</v>
      </c>
      <c r="AJ613" s="12" t="s">
        <v>74</v>
      </c>
      <c r="AK613" s="12" t="s">
        <v>74</v>
      </c>
      <c r="AL613" s="12" t="s">
        <v>74</v>
      </c>
      <c r="AM613" s="12" t="s">
        <v>74</v>
      </c>
      <c r="AN613" s="73"/>
      <c r="AO613" s="74" t="s">
        <v>2002</v>
      </c>
      <c r="AP613" s="12" t="s">
        <v>248</v>
      </c>
      <c r="AQ613" s="12"/>
      <c r="AR613" s="12"/>
      <c r="AS613" s="12"/>
      <c r="AT613" s="12"/>
      <c r="AU613" s="12"/>
      <c r="AV613" s="12"/>
    </row>
    <row r="614" spans="1:48" ht="15.75" customHeight="1">
      <c r="A614" s="71">
        <v>2025211</v>
      </c>
      <c r="B614" s="12">
        <v>36</v>
      </c>
      <c r="C614" s="12"/>
      <c r="D614" s="12" t="s">
        <v>135</v>
      </c>
      <c r="E614" s="12" t="s">
        <v>217</v>
      </c>
      <c r="F614" s="12" t="s">
        <v>100</v>
      </c>
      <c r="G614" s="12" t="s">
        <v>4</v>
      </c>
      <c r="H614" s="12" t="s">
        <v>321</v>
      </c>
      <c r="I614" s="12" t="s">
        <v>236</v>
      </c>
      <c r="J614" s="12" t="s">
        <v>227</v>
      </c>
      <c r="K614" s="12" t="s">
        <v>52</v>
      </c>
      <c r="L614" s="12" t="s">
        <v>137</v>
      </c>
      <c r="M614" s="12" t="s">
        <v>74</v>
      </c>
      <c r="N614" s="12" t="s">
        <v>74</v>
      </c>
      <c r="O614" s="12" t="s">
        <v>137</v>
      </c>
      <c r="P614" s="12" t="s">
        <v>74</v>
      </c>
      <c r="Q614" s="78">
        <v>2</v>
      </c>
      <c r="R614" s="12" t="s">
        <v>74</v>
      </c>
      <c r="S614" s="12" t="s">
        <v>2004</v>
      </c>
      <c r="T614" s="12" t="s">
        <v>74</v>
      </c>
      <c r="U614" s="12" t="s">
        <v>852</v>
      </c>
      <c r="V614" s="12" t="s">
        <v>137</v>
      </c>
      <c r="W614" s="12" t="s">
        <v>220</v>
      </c>
      <c r="X614" s="12" t="s">
        <v>137</v>
      </c>
      <c r="Y614" s="12" t="s">
        <v>137</v>
      </c>
      <c r="Z614" s="12" t="s">
        <v>137</v>
      </c>
      <c r="AA614" s="12" t="s">
        <v>221</v>
      </c>
      <c r="AB614" s="12" t="s">
        <v>376</v>
      </c>
      <c r="AC614" s="72" t="s">
        <v>137</v>
      </c>
      <c r="AD614" s="12"/>
      <c r="AE614" s="12"/>
      <c r="AF614" s="12" t="s">
        <v>905</v>
      </c>
      <c r="AG614" s="12" t="s">
        <v>767</v>
      </c>
      <c r="AH614" s="12" t="s">
        <v>939</v>
      </c>
      <c r="AI614" s="12" t="s">
        <v>74</v>
      </c>
      <c r="AJ614" s="12" t="s">
        <v>74</v>
      </c>
      <c r="AK614" s="12" t="s">
        <v>74</v>
      </c>
      <c r="AL614" s="12" t="s">
        <v>74</v>
      </c>
      <c r="AM614" s="12" t="s">
        <v>74</v>
      </c>
      <c r="AN614" s="73"/>
      <c r="AO614" s="74" t="s">
        <v>2005</v>
      </c>
      <c r="AP614" s="12" t="s">
        <v>248</v>
      </c>
      <c r="AQ614" s="12"/>
      <c r="AR614" s="12"/>
      <c r="AS614" s="12"/>
      <c r="AT614" s="76"/>
      <c r="AU614" s="76"/>
      <c r="AV614" s="12"/>
    </row>
    <row r="615" spans="1:48" ht="15.75" customHeight="1">
      <c r="A615" s="71">
        <v>2025308</v>
      </c>
      <c r="B615" s="72">
        <v>39</v>
      </c>
      <c r="C615" s="72"/>
      <c r="D615" s="12" t="s">
        <v>135</v>
      </c>
      <c r="E615" s="72" t="s">
        <v>224</v>
      </c>
      <c r="F615" s="72" t="s">
        <v>80</v>
      </c>
      <c r="G615" s="72" t="s">
        <v>4</v>
      </c>
      <c r="H615" s="72" t="s">
        <v>383</v>
      </c>
      <c r="I615" s="72" t="s">
        <v>470</v>
      </c>
      <c r="J615" s="12" t="s">
        <v>74</v>
      </c>
      <c r="K615" s="12" t="s">
        <v>54</v>
      </c>
      <c r="L615" s="12" t="s">
        <v>137</v>
      </c>
      <c r="M615" s="72" t="s">
        <v>74</v>
      </c>
      <c r="N615" s="72" t="s">
        <v>74</v>
      </c>
      <c r="O615" s="72" t="s">
        <v>74</v>
      </c>
      <c r="P615" s="72" t="s">
        <v>137</v>
      </c>
      <c r="Q615" s="77">
        <v>5</v>
      </c>
      <c r="R615" s="12" t="s">
        <v>137</v>
      </c>
      <c r="S615" s="72" t="s">
        <v>471</v>
      </c>
      <c r="T615" s="12" t="s">
        <v>74</v>
      </c>
      <c r="U615" s="12" t="s">
        <v>1821</v>
      </c>
      <c r="V615" s="12" t="s">
        <v>137</v>
      </c>
      <c r="W615" s="12" t="s">
        <v>220</v>
      </c>
      <c r="X615" s="12" t="s">
        <v>137</v>
      </c>
      <c r="Y615" s="12" t="s">
        <v>74</v>
      </c>
      <c r="Z615" s="12" t="s">
        <v>137</v>
      </c>
      <c r="AA615" s="12" t="s">
        <v>221</v>
      </c>
      <c r="AB615" s="72" t="s">
        <v>376</v>
      </c>
      <c r="AC615" s="73" t="s">
        <v>137</v>
      </c>
      <c r="AD615" s="72"/>
      <c r="AE615" s="72"/>
      <c r="AF615" s="72" t="s">
        <v>385</v>
      </c>
      <c r="AG615" s="72" t="s">
        <v>2007</v>
      </c>
      <c r="AH615" s="72" t="s">
        <v>553</v>
      </c>
      <c r="AI615" s="73" t="s">
        <v>74</v>
      </c>
      <c r="AJ615" s="73" t="s">
        <v>74</v>
      </c>
      <c r="AK615" s="73" t="s">
        <v>74</v>
      </c>
      <c r="AL615" s="72"/>
      <c r="AM615" s="73" t="s">
        <v>136</v>
      </c>
      <c r="AN615" s="73"/>
      <c r="AO615" s="72"/>
      <c r="AP615" s="72"/>
      <c r="AQ615" s="72"/>
      <c r="AR615" s="72"/>
      <c r="AS615" s="72"/>
      <c r="AT615" s="72"/>
      <c r="AU615" s="72"/>
      <c r="AV615" s="12"/>
    </row>
    <row r="616" spans="1:48" ht="15.75" customHeight="1">
      <c r="A616" s="71">
        <v>2025265</v>
      </c>
      <c r="B616" s="12">
        <v>32</v>
      </c>
      <c r="C616" s="12"/>
      <c r="D616" s="12" t="s">
        <v>135</v>
      </c>
      <c r="E616" s="12" t="s">
        <v>217</v>
      </c>
      <c r="F616" s="74" t="s">
        <v>85</v>
      </c>
      <c r="G616" s="12" t="s">
        <v>50</v>
      </c>
      <c r="H616" s="12" t="s">
        <v>349</v>
      </c>
      <c r="I616" s="72" t="s">
        <v>265</v>
      </c>
      <c r="J616" s="12" t="s">
        <v>227</v>
      </c>
      <c r="K616" s="72" t="s">
        <v>58</v>
      </c>
      <c r="L616" s="12" t="s">
        <v>137</v>
      </c>
      <c r="M616" s="12" t="s">
        <v>74</v>
      </c>
      <c r="N616" s="72" t="s">
        <v>74</v>
      </c>
      <c r="O616" s="72" t="s">
        <v>74</v>
      </c>
      <c r="P616" s="72" t="s">
        <v>137</v>
      </c>
      <c r="Q616" s="74">
        <v>6</v>
      </c>
      <c r="R616" s="12" t="s">
        <v>74</v>
      </c>
      <c r="S616" s="12" t="s">
        <v>2009</v>
      </c>
      <c r="T616" s="12" t="s">
        <v>137</v>
      </c>
      <c r="U616" s="12" t="s">
        <v>220</v>
      </c>
      <c r="V616" s="12" t="s">
        <v>137</v>
      </c>
      <c r="W616" s="12" t="s">
        <v>220</v>
      </c>
      <c r="X616" s="12" t="s">
        <v>74</v>
      </c>
      <c r="Y616" s="12" t="s">
        <v>137</v>
      </c>
      <c r="Z616" s="12" t="s">
        <v>74</v>
      </c>
      <c r="AA616" s="12" t="s">
        <v>244</v>
      </c>
      <c r="AB616" s="12" t="s">
        <v>376</v>
      </c>
      <c r="AC616" s="72" t="s">
        <v>137</v>
      </c>
      <c r="AD616" s="72"/>
      <c r="AE616" s="12"/>
      <c r="AF616" s="12" t="s">
        <v>275</v>
      </c>
      <c r="AG616" s="12" t="s">
        <v>287</v>
      </c>
      <c r="AH616" s="12" t="s">
        <v>2010</v>
      </c>
      <c r="AI616" s="12" t="s">
        <v>74</v>
      </c>
      <c r="AJ616" s="12" t="s">
        <v>74</v>
      </c>
      <c r="AK616" s="12" t="s">
        <v>74</v>
      </c>
      <c r="AL616" s="12" t="s">
        <v>74</v>
      </c>
      <c r="AM616" s="12" t="s">
        <v>74</v>
      </c>
      <c r="AN616" s="73"/>
      <c r="AO616" s="74" t="s">
        <v>2011</v>
      </c>
      <c r="AP616" s="12" t="s">
        <v>248</v>
      </c>
      <c r="AQ616" s="12"/>
      <c r="AR616" s="12"/>
      <c r="AS616" s="12"/>
      <c r="AT616" s="76"/>
      <c r="AU616" s="76"/>
      <c r="AV616" s="12"/>
    </row>
    <row r="617" spans="1:48" ht="15.75" customHeight="1">
      <c r="A617" s="71">
        <v>2025264</v>
      </c>
      <c r="B617" s="12">
        <v>35</v>
      </c>
      <c r="C617" s="12"/>
      <c r="D617" s="12" t="s">
        <v>135</v>
      </c>
      <c r="E617" s="12" t="s">
        <v>224</v>
      </c>
      <c r="F617" s="74" t="s">
        <v>85</v>
      </c>
      <c r="G617" s="12" t="s">
        <v>50</v>
      </c>
      <c r="H617" s="12" t="s">
        <v>1910</v>
      </c>
      <c r="I617" s="72" t="s">
        <v>265</v>
      </c>
      <c r="J617" s="72" t="s">
        <v>227</v>
      </c>
      <c r="K617" s="72" t="s">
        <v>58</v>
      </c>
      <c r="L617" s="12" t="s">
        <v>137</v>
      </c>
      <c r="M617" s="12" t="s">
        <v>74</v>
      </c>
      <c r="N617" s="12" t="s">
        <v>74</v>
      </c>
      <c r="O617" s="12" t="s">
        <v>74</v>
      </c>
      <c r="P617" s="12" t="s">
        <v>137</v>
      </c>
      <c r="Q617" s="74">
        <v>2</v>
      </c>
      <c r="R617" s="12" t="s">
        <v>137</v>
      </c>
      <c r="S617" s="12" t="s">
        <v>220</v>
      </c>
      <c r="T617" s="12" t="s">
        <v>137</v>
      </c>
      <c r="U617" s="12" t="s">
        <v>220</v>
      </c>
      <c r="V617" s="12" t="s">
        <v>137</v>
      </c>
      <c r="W617" s="12" t="s">
        <v>220</v>
      </c>
      <c r="X617" s="12" t="s">
        <v>74</v>
      </c>
      <c r="Y617" s="12" t="s">
        <v>74</v>
      </c>
      <c r="Z617" s="12" t="s">
        <v>74</v>
      </c>
      <c r="AA617" s="12" t="s">
        <v>244</v>
      </c>
      <c r="AB617" s="12" t="s">
        <v>376</v>
      </c>
      <c r="AC617" s="12" t="s">
        <v>137</v>
      </c>
      <c r="AD617" s="72"/>
      <c r="AE617" s="12"/>
      <c r="AF617" s="12" t="s">
        <v>991</v>
      </c>
      <c r="AG617" s="12" t="s">
        <v>1090</v>
      </c>
      <c r="AH617" s="12" t="s">
        <v>806</v>
      </c>
      <c r="AI617" s="12" t="s">
        <v>74</v>
      </c>
      <c r="AJ617" s="12" t="s">
        <v>74</v>
      </c>
      <c r="AK617" s="12" t="s">
        <v>74</v>
      </c>
      <c r="AL617" s="12" t="s">
        <v>74</v>
      </c>
      <c r="AM617" s="12" t="s">
        <v>74</v>
      </c>
      <c r="AN617" s="73"/>
      <c r="AO617" s="74" t="s">
        <v>2013</v>
      </c>
      <c r="AP617" s="12" t="s">
        <v>241</v>
      </c>
      <c r="AQ617" s="12"/>
      <c r="AR617" s="12"/>
      <c r="AS617" s="12"/>
      <c r="AT617" s="76"/>
      <c r="AU617" s="76"/>
      <c r="AV617" s="12"/>
    </row>
    <row r="618" spans="1:48" ht="15.75" customHeight="1">
      <c r="A618" s="71">
        <v>2025223</v>
      </c>
      <c r="B618" s="12">
        <v>39</v>
      </c>
      <c r="C618" s="12"/>
      <c r="D618" s="12" t="s">
        <v>135</v>
      </c>
      <c r="E618" s="12" t="s">
        <v>224</v>
      </c>
      <c r="F618" s="74" t="s">
        <v>111</v>
      </c>
      <c r="G618" s="12" t="s">
        <v>4</v>
      </c>
      <c r="H618" s="12" t="s">
        <v>235</v>
      </c>
      <c r="I618" s="90" t="s">
        <v>416</v>
      </c>
      <c r="J618" s="12" t="s">
        <v>137</v>
      </c>
      <c r="K618" s="12" t="s">
        <v>52</v>
      </c>
      <c r="L618" s="12" t="s">
        <v>137</v>
      </c>
      <c r="M618" s="12" t="s">
        <v>74</v>
      </c>
      <c r="N618" s="12" t="s">
        <v>74</v>
      </c>
      <c r="O618" s="12" t="s">
        <v>137</v>
      </c>
      <c r="P618" s="12" t="s">
        <v>137</v>
      </c>
      <c r="Q618" s="78">
        <v>7</v>
      </c>
      <c r="R618" s="12" t="s">
        <v>74</v>
      </c>
      <c r="S618" s="12" t="s">
        <v>1162</v>
      </c>
      <c r="T618" s="12" t="s">
        <v>74</v>
      </c>
      <c r="U618" s="12" t="s">
        <v>2015</v>
      </c>
      <c r="V618" s="12" t="s">
        <v>137</v>
      </c>
      <c r="W618" s="12" t="s">
        <v>220</v>
      </c>
      <c r="X618" s="12" t="s">
        <v>74</v>
      </c>
      <c r="Y618" s="12" t="s">
        <v>74</v>
      </c>
      <c r="Z618" s="12" t="s">
        <v>137</v>
      </c>
      <c r="AA618" s="12" t="s">
        <v>221</v>
      </c>
      <c r="AB618" s="12" t="s">
        <v>376</v>
      </c>
      <c r="AC618" s="72" t="s">
        <v>137</v>
      </c>
      <c r="AD618" s="72"/>
      <c r="AE618" s="78"/>
      <c r="AF618" s="78" t="s">
        <v>2016</v>
      </c>
      <c r="AG618" s="12" t="s">
        <v>2017</v>
      </c>
      <c r="AH618" s="12"/>
      <c r="AI618" s="12" t="s">
        <v>74</v>
      </c>
      <c r="AJ618" s="12" t="s">
        <v>74</v>
      </c>
      <c r="AK618" s="12" t="s">
        <v>74</v>
      </c>
      <c r="AL618" s="12" t="s">
        <v>74</v>
      </c>
      <c r="AM618" s="12" t="s">
        <v>74</v>
      </c>
      <c r="AN618" s="73"/>
      <c r="AO618" s="74" t="s">
        <v>2018</v>
      </c>
      <c r="AP618" s="12" t="s">
        <v>248</v>
      </c>
      <c r="AQ618" s="12"/>
      <c r="AR618" s="12"/>
      <c r="AS618" s="12"/>
      <c r="AT618" s="76"/>
      <c r="AU618" s="76"/>
      <c r="AV618" s="12"/>
    </row>
    <row r="619" spans="1:48" ht="15.75" customHeight="1">
      <c r="A619" s="71">
        <v>2025302</v>
      </c>
      <c r="B619" s="72">
        <v>34</v>
      </c>
      <c r="C619" s="72"/>
      <c r="D619" s="12" t="s">
        <v>135</v>
      </c>
      <c r="E619" s="72" t="s">
        <v>224</v>
      </c>
      <c r="F619" s="72" t="s">
        <v>103</v>
      </c>
      <c r="G619" s="72" t="s">
        <v>4</v>
      </c>
      <c r="H619" s="72" t="s">
        <v>321</v>
      </c>
      <c r="I619" s="72" t="s">
        <v>333</v>
      </c>
      <c r="J619" s="12" t="s">
        <v>74</v>
      </c>
      <c r="K619" s="12" t="s">
        <v>54</v>
      </c>
      <c r="L619" s="12" t="s">
        <v>137</v>
      </c>
      <c r="M619" s="12" t="s">
        <v>74</v>
      </c>
      <c r="N619" s="12" t="s">
        <v>74</v>
      </c>
      <c r="O619" s="12" t="s">
        <v>74</v>
      </c>
      <c r="P619" s="12" t="s">
        <v>137</v>
      </c>
      <c r="Q619" s="74">
        <v>3</v>
      </c>
      <c r="R619" s="12" t="s">
        <v>137</v>
      </c>
      <c r="S619" s="12" t="s">
        <v>220</v>
      </c>
      <c r="T619" s="12" t="s">
        <v>137</v>
      </c>
      <c r="U619" s="12" t="s">
        <v>220</v>
      </c>
      <c r="V619" s="12" t="s">
        <v>74</v>
      </c>
      <c r="W619" s="12" t="s">
        <v>243</v>
      </c>
      <c r="X619" s="12" t="s">
        <v>74</v>
      </c>
      <c r="Y619" s="12" t="s">
        <v>74</v>
      </c>
      <c r="Z619" s="12" t="s">
        <v>137</v>
      </c>
      <c r="AA619" s="12" t="s">
        <v>221</v>
      </c>
      <c r="AB619" s="12" t="s">
        <v>376</v>
      </c>
      <c r="AC619" s="12" t="s">
        <v>74</v>
      </c>
      <c r="AD619" s="12"/>
      <c r="AE619" s="12"/>
      <c r="AF619" s="12" t="s">
        <v>429</v>
      </c>
      <c r="AG619" s="12" t="s">
        <v>270</v>
      </c>
      <c r="AH619" s="12" t="s">
        <v>351</v>
      </c>
      <c r="AI619" s="12" t="s">
        <v>74</v>
      </c>
      <c r="AJ619" s="73" t="s">
        <v>74</v>
      </c>
      <c r="AK619" s="73" t="s">
        <v>74</v>
      </c>
      <c r="AL619" s="72"/>
      <c r="AM619" s="73" t="s">
        <v>136</v>
      </c>
      <c r="AN619" s="73"/>
      <c r="AO619" s="72"/>
      <c r="AP619" s="72"/>
      <c r="AQ619" s="72"/>
      <c r="AR619" s="72"/>
      <c r="AS619" s="72"/>
      <c r="AT619" s="72"/>
      <c r="AU619" s="72"/>
      <c r="AV619" s="12"/>
    </row>
    <row r="620" spans="1:48" ht="15.75" customHeight="1">
      <c r="A620" s="71">
        <v>2025044</v>
      </c>
      <c r="B620" s="12">
        <v>36</v>
      </c>
      <c r="C620" s="12"/>
      <c r="D620" s="12" t="s">
        <v>135</v>
      </c>
      <c r="E620" s="12" t="s">
        <v>224</v>
      </c>
      <c r="F620" s="74" t="s">
        <v>79</v>
      </c>
      <c r="G620" s="12" t="s">
        <v>4</v>
      </c>
      <c r="H620" s="12" t="s">
        <v>1745</v>
      </c>
      <c r="I620" s="76" t="s">
        <v>236</v>
      </c>
      <c r="J620" s="12" t="s">
        <v>137</v>
      </c>
      <c r="K620" s="12" t="s">
        <v>56</v>
      </c>
      <c r="L620" s="12" t="s">
        <v>137</v>
      </c>
      <c r="M620" s="12" t="s">
        <v>74</v>
      </c>
      <c r="N620" s="12" t="s">
        <v>74</v>
      </c>
      <c r="O620" s="12" t="s">
        <v>74</v>
      </c>
      <c r="P620" s="12" t="s">
        <v>137</v>
      </c>
      <c r="Q620" s="74">
        <v>4</v>
      </c>
      <c r="R620" s="12" t="s">
        <v>74</v>
      </c>
      <c r="S620" s="12"/>
      <c r="T620" s="12" t="s">
        <v>74</v>
      </c>
      <c r="U620" s="12" t="s">
        <v>243</v>
      </c>
      <c r="V620" s="12" t="s">
        <v>137</v>
      </c>
      <c r="W620" s="12" t="s">
        <v>220</v>
      </c>
      <c r="X620" s="12" t="s">
        <v>74</v>
      </c>
      <c r="Y620" s="12" t="s">
        <v>137</v>
      </c>
      <c r="Z620" s="12" t="s">
        <v>74</v>
      </c>
      <c r="AA620" s="12" t="s">
        <v>244</v>
      </c>
      <c r="AB620" s="12" t="s">
        <v>376</v>
      </c>
      <c r="AC620" s="72" t="s">
        <v>137</v>
      </c>
      <c r="AD620" s="72"/>
      <c r="AE620" s="12"/>
      <c r="AF620" s="12" t="s">
        <v>301</v>
      </c>
      <c r="AG620" s="12" t="s">
        <v>1956</v>
      </c>
      <c r="AH620" s="12" t="s">
        <v>2021</v>
      </c>
      <c r="AI620" s="12" t="s">
        <v>74</v>
      </c>
      <c r="AJ620" s="12" t="s">
        <v>74</v>
      </c>
      <c r="AK620" s="76" t="s">
        <v>74</v>
      </c>
      <c r="AL620" s="76" t="s">
        <v>74</v>
      </c>
      <c r="AM620" s="12" t="s">
        <v>136</v>
      </c>
      <c r="AN620" s="73"/>
      <c r="AO620" s="74" t="s">
        <v>2022</v>
      </c>
      <c r="AP620" s="12" t="s">
        <v>248</v>
      </c>
      <c r="AQ620" s="76"/>
      <c r="AR620" s="12"/>
      <c r="AS620" s="12"/>
      <c r="AT620" s="76"/>
      <c r="AU620" s="76"/>
      <c r="AV620" s="12"/>
    </row>
    <row r="621" spans="1:48" ht="15.75" customHeight="1">
      <c r="A621" s="71">
        <v>2025295</v>
      </c>
      <c r="B621" s="72">
        <v>36</v>
      </c>
      <c r="C621" s="72"/>
      <c r="D621" s="12" t="s">
        <v>135</v>
      </c>
      <c r="E621" s="73" t="s">
        <v>217</v>
      </c>
      <c r="F621" s="73" t="s">
        <v>83</v>
      </c>
      <c r="G621" s="73" t="s">
        <v>4</v>
      </c>
      <c r="H621" s="73" t="s">
        <v>218</v>
      </c>
      <c r="I621" s="73" t="s">
        <v>470</v>
      </c>
      <c r="J621" s="12" t="s">
        <v>137</v>
      </c>
      <c r="K621" s="12" t="s">
        <v>54</v>
      </c>
      <c r="L621" s="12" t="s">
        <v>137</v>
      </c>
      <c r="M621" s="73" t="s">
        <v>74</v>
      </c>
      <c r="N621" s="73" t="s">
        <v>74</v>
      </c>
      <c r="O621" s="73" t="s">
        <v>74</v>
      </c>
      <c r="P621" s="73" t="s">
        <v>74</v>
      </c>
      <c r="Q621" s="80">
        <v>5</v>
      </c>
      <c r="R621" s="12" t="s">
        <v>137</v>
      </c>
      <c r="S621" s="73" t="s">
        <v>471</v>
      </c>
      <c r="T621" s="12" t="s">
        <v>74</v>
      </c>
      <c r="U621" s="12" t="s">
        <v>2024</v>
      </c>
      <c r="V621" s="12" t="s">
        <v>137</v>
      </c>
      <c r="W621" s="12" t="s">
        <v>220</v>
      </c>
      <c r="X621" s="12" t="s">
        <v>137</v>
      </c>
      <c r="Y621" s="12" t="s">
        <v>74</v>
      </c>
      <c r="Z621" s="12" t="s">
        <v>137</v>
      </c>
      <c r="AA621" s="12" t="s">
        <v>221</v>
      </c>
      <c r="AB621" s="73" t="s">
        <v>376</v>
      </c>
      <c r="AC621" s="73" t="s">
        <v>137</v>
      </c>
      <c r="AD621" s="73"/>
      <c r="AE621" s="73"/>
      <c r="AF621" s="73"/>
      <c r="AG621" s="73"/>
      <c r="AH621" s="73"/>
      <c r="AI621" s="73" t="s">
        <v>74</v>
      </c>
      <c r="AJ621" s="73" t="s">
        <v>74</v>
      </c>
      <c r="AK621" s="73" t="s">
        <v>74</v>
      </c>
      <c r="AL621" s="73"/>
      <c r="AM621" s="73" t="s">
        <v>136</v>
      </c>
      <c r="AN621" s="73"/>
      <c r="AO621" s="73"/>
      <c r="AP621" s="73"/>
      <c r="AQ621" s="73"/>
      <c r="AR621" s="73"/>
      <c r="AS621" s="73"/>
      <c r="AT621" s="73"/>
      <c r="AU621" s="73"/>
      <c r="AV621" s="12"/>
    </row>
    <row r="622" spans="1:48" ht="15.75" customHeight="1">
      <c r="A622" s="71">
        <v>2025045</v>
      </c>
      <c r="B622" s="12">
        <v>39</v>
      </c>
      <c r="C622" s="12"/>
      <c r="D622" s="12" t="s">
        <v>135</v>
      </c>
      <c r="E622" s="12" t="s">
        <v>224</v>
      </c>
      <c r="F622" s="74" t="s">
        <v>79</v>
      </c>
      <c r="G622" s="12" t="s">
        <v>4</v>
      </c>
      <c r="H622" s="12" t="s">
        <v>1745</v>
      </c>
      <c r="I622" s="76" t="s">
        <v>236</v>
      </c>
      <c r="J622" s="12" t="s">
        <v>137</v>
      </c>
      <c r="K622" s="12" t="s">
        <v>56</v>
      </c>
      <c r="L622" s="12" t="s">
        <v>74</v>
      </c>
      <c r="M622" s="12" t="s">
        <v>137</v>
      </c>
      <c r="N622" s="12" t="s">
        <v>137</v>
      </c>
      <c r="O622" s="12" t="s">
        <v>137</v>
      </c>
      <c r="P622" s="12" t="s">
        <v>137</v>
      </c>
      <c r="Q622" s="74">
        <v>4</v>
      </c>
      <c r="R622" s="12" t="s">
        <v>137</v>
      </c>
      <c r="S622" s="12" t="s">
        <v>220</v>
      </c>
      <c r="T622" s="12" t="s">
        <v>137</v>
      </c>
      <c r="U622" s="12" t="s">
        <v>220</v>
      </c>
      <c r="V622" s="12" t="s">
        <v>137</v>
      </c>
      <c r="W622" s="12" t="s">
        <v>220</v>
      </c>
      <c r="X622" s="12" t="s">
        <v>74</v>
      </c>
      <c r="Y622" s="12" t="s">
        <v>137</v>
      </c>
      <c r="Z622" s="12" t="s">
        <v>74</v>
      </c>
      <c r="AA622" s="12" t="s">
        <v>244</v>
      </c>
      <c r="AB622" s="12" t="s">
        <v>376</v>
      </c>
      <c r="AC622" s="72" t="s">
        <v>137</v>
      </c>
      <c r="AD622" s="72"/>
      <c r="AE622" s="12"/>
      <c r="AF622" s="12" t="s">
        <v>269</v>
      </c>
      <c r="AG622" s="12" t="s">
        <v>276</v>
      </c>
      <c r="AH622" s="12" t="s">
        <v>301</v>
      </c>
      <c r="AI622" s="12" t="s">
        <v>74</v>
      </c>
      <c r="AJ622" s="12" t="s">
        <v>74</v>
      </c>
      <c r="AK622" s="76" t="s">
        <v>74</v>
      </c>
      <c r="AL622" s="76" t="s">
        <v>74</v>
      </c>
      <c r="AM622" s="12" t="s">
        <v>74</v>
      </c>
      <c r="AN622" s="73"/>
      <c r="AO622" s="12" t="s">
        <v>2026</v>
      </c>
      <c r="AP622" s="12" t="s">
        <v>248</v>
      </c>
      <c r="AQ622" s="76"/>
      <c r="AR622" s="12"/>
      <c r="AS622" s="12"/>
      <c r="AT622" s="76"/>
      <c r="AU622" s="76"/>
      <c r="AV622" s="12"/>
    </row>
    <row r="623" spans="1:48" ht="15.75" customHeight="1">
      <c r="A623" s="71">
        <v>2025633</v>
      </c>
      <c r="B623" s="12"/>
      <c r="C623" s="12">
        <v>30</v>
      </c>
      <c r="D623" s="12" t="s">
        <v>134</v>
      </c>
      <c r="E623" s="12" t="s">
        <v>224</v>
      </c>
      <c r="F623" s="12" t="s">
        <v>106</v>
      </c>
      <c r="G623" s="72" t="s">
        <v>50</v>
      </c>
      <c r="H623" s="12" t="s">
        <v>359</v>
      </c>
      <c r="I623" s="12" t="s">
        <v>1404</v>
      </c>
      <c r="J623" s="72"/>
      <c r="K623" s="12" t="s">
        <v>58</v>
      </c>
      <c r="L623" s="12" t="s">
        <v>137</v>
      </c>
      <c r="M623" s="12" t="s">
        <v>74</v>
      </c>
      <c r="N623" s="12" t="s">
        <v>74</v>
      </c>
      <c r="O623" s="12" t="s">
        <v>74</v>
      </c>
      <c r="P623" s="12" t="s">
        <v>137</v>
      </c>
      <c r="Q623" s="74">
        <v>9</v>
      </c>
      <c r="R623" s="12" t="s">
        <v>137</v>
      </c>
      <c r="S623" s="12" t="s">
        <v>220</v>
      </c>
      <c r="T623" s="12" t="s">
        <v>137</v>
      </c>
      <c r="U623" s="12" t="s">
        <v>220</v>
      </c>
      <c r="V623" s="12" t="s">
        <v>137</v>
      </c>
      <c r="W623" s="12" t="s">
        <v>220</v>
      </c>
      <c r="X623" s="12" t="s">
        <v>74</v>
      </c>
      <c r="Y623" s="12" t="s">
        <v>137</v>
      </c>
      <c r="Z623" s="12" t="s">
        <v>137</v>
      </c>
      <c r="AA623" s="12" t="s">
        <v>221</v>
      </c>
      <c r="AB623" s="12" t="s">
        <v>376</v>
      </c>
      <c r="AC623" s="12" t="s">
        <v>74</v>
      </c>
      <c r="AD623" s="12" t="s">
        <v>2028</v>
      </c>
      <c r="AE623" s="12"/>
      <c r="AF623" s="12" t="s">
        <v>429</v>
      </c>
      <c r="AG623" s="12" t="s">
        <v>276</v>
      </c>
      <c r="AH623" s="12" t="s">
        <v>1280</v>
      </c>
      <c r="AI623" s="12" t="s">
        <v>74</v>
      </c>
      <c r="AJ623" s="12" t="s">
        <v>74</v>
      </c>
      <c r="AK623" s="12" t="s">
        <v>74</v>
      </c>
      <c r="AL623" s="12"/>
      <c r="AM623" s="12" t="s">
        <v>136</v>
      </c>
      <c r="AN623" s="73"/>
      <c r="AO623" s="12"/>
      <c r="AP623" s="12"/>
      <c r="AQ623" s="44"/>
      <c r="AR623" s="12"/>
      <c r="AS623" s="12"/>
      <c r="AT623" s="12"/>
      <c r="AU623" s="12"/>
      <c r="AV623" s="12"/>
    </row>
    <row r="624" spans="1:48" ht="15.75" customHeight="1">
      <c r="A624" s="71">
        <v>2025727</v>
      </c>
      <c r="B624" s="12"/>
      <c r="C624" s="12">
        <v>39</v>
      </c>
      <c r="D624" s="12" t="s">
        <v>134</v>
      </c>
      <c r="E624" s="12" t="s">
        <v>224</v>
      </c>
      <c r="F624" s="12" t="s">
        <v>102</v>
      </c>
      <c r="G624" s="73" t="s">
        <v>4</v>
      </c>
      <c r="H624" s="12" t="s">
        <v>599</v>
      </c>
      <c r="I624" s="12" t="s">
        <v>470</v>
      </c>
      <c r="J624" s="72"/>
      <c r="K624" s="12" t="s">
        <v>56</v>
      </c>
      <c r="L624" s="12" t="s">
        <v>137</v>
      </c>
      <c r="M624" s="12" t="s">
        <v>74</v>
      </c>
      <c r="N624" s="12" t="s">
        <v>74</v>
      </c>
      <c r="O624" s="12" t="s">
        <v>74</v>
      </c>
      <c r="P624" s="12" t="s">
        <v>137</v>
      </c>
      <c r="Q624" s="74">
        <v>3</v>
      </c>
      <c r="R624" s="12" t="s">
        <v>74</v>
      </c>
      <c r="S624" s="12" t="s">
        <v>2030</v>
      </c>
      <c r="T624" s="12" t="s">
        <v>137</v>
      </c>
      <c r="U624" s="12" t="s">
        <v>220</v>
      </c>
      <c r="V624" s="12" t="s">
        <v>137</v>
      </c>
      <c r="W624" s="12" t="s">
        <v>220</v>
      </c>
      <c r="X624" s="12" t="s">
        <v>74</v>
      </c>
      <c r="Y624" s="12" t="s">
        <v>137</v>
      </c>
      <c r="Z624" s="12" t="s">
        <v>137</v>
      </c>
      <c r="AA624" s="12" t="s">
        <v>221</v>
      </c>
      <c r="AB624" s="12" t="s">
        <v>376</v>
      </c>
      <c r="AC624" s="12" t="s">
        <v>74</v>
      </c>
      <c r="AD624" s="12" t="s">
        <v>2031</v>
      </c>
      <c r="AE624" s="12"/>
      <c r="AF624" s="12" t="s">
        <v>233</v>
      </c>
      <c r="AG624" s="12" t="s">
        <v>301</v>
      </c>
      <c r="AH624" s="12" t="s">
        <v>252</v>
      </c>
      <c r="AI624" s="12" t="s">
        <v>74</v>
      </c>
      <c r="AJ624" s="12" t="s">
        <v>74</v>
      </c>
      <c r="AK624" s="12" t="s">
        <v>74</v>
      </c>
      <c r="AL624" s="12"/>
      <c r="AM624" s="12"/>
      <c r="AN624" s="73"/>
      <c r="AO624" s="12"/>
      <c r="AP624" s="12"/>
      <c r="AQ624" s="44"/>
      <c r="AR624" s="12"/>
      <c r="AS624" s="12"/>
      <c r="AT624" s="12"/>
      <c r="AU624" s="12"/>
      <c r="AV624" s="12"/>
    </row>
    <row r="625" spans="1:48" ht="15.75" customHeight="1">
      <c r="A625" s="71">
        <v>2025341</v>
      </c>
      <c r="B625" s="12"/>
      <c r="C625" s="12">
        <v>35</v>
      </c>
      <c r="D625" s="12" t="s">
        <v>134</v>
      </c>
      <c r="E625" s="12" t="s">
        <v>224</v>
      </c>
      <c r="F625" s="74" t="s">
        <v>116</v>
      </c>
      <c r="G625" s="72" t="s">
        <v>4</v>
      </c>
      <c r="H625" s="12" t="s">
        <v>327</v>
      </c>
      <c r="I625" s="12" t="s">
        <v>328</v>
      </c>
      <c r="J625" s="12" t="s">
        <v>74</v>
      </c>
      <c r="K625" s="12" t="s">
        <v>58</v>
      </c>
      <c r="L625" s="12" t="s">
        <v>137</v>
      </c>
      <c r="M625" s="12" t="s">
        <v>74</v>
      </c>
      <c r="N625" s="12" t="s">
        <v>137</v>
      </c>
      <c r="O625" s="12" t="s">
        <v>74</v>
      </c>
      <c r="P625" s="12" t="s">
        <v>137</v>
      </c>
      <c r="Q625" s="74">
        <v>5</v>
      </c>
      <c r="R625" s="12" t="s">
        <v>137</v>
      </c>
      <c r="S625" s="12" t="s">
        <v>220</v>
      </c>
      <c r="T625" s="12" t="s">
        <v>137</v>
      </c>
      <c r="U625" s="12" t="s">
        <v>220</v>
      </c>
      <c r="V625" s="12" t="s">
        <v>137</v>
      </c>
      <c r="W625" s="12" t="s">
        <v>220</v>
      </c>
      <c r="X625" s="12" t="s">
        <v>137</v>
      </c>
      <c r="Y625" s="12" t="s">
        <v>137</v>
      </c>
      <c r="Z625" s="12" t="s">
        <v>74</v>
      </c>
      <c r="AA625" s="12" t="s">
        <v>244</v>
      </c>
      <c r="AB625" s="12" t="s">
        <v>376</v>
      </c>
      <c r="AC625" s="12" t="s">
        <v>137</v>
      </c>
      <c r="AD625" s="12"/>
      <c r="AE625" s="12"/>
      <c r="AF625" s="12" t="s">
        <v>252</v>
      </c>
      <c r="AG625" s="12" t="s">
        <v>429</v>
      </c>
      <c r="AH625" s="12"/>
      <c r="AI625" s="12" t="s">
        <v>74</v>
      </c>
      <c r="AJ625" s="12" t="s">
        <v>74</v>
      </c>
      <c r="AK625" s="12" t="s">
        <v>74</v>
      </c>
      <c r="AL625" s="12"/>
      <c r="AM625" s="12" t="s">
        <v>74</v>
      </c>
      <c r="AN625" s="73"/>
      <c r="AO625" s="12"/>
      <c r="AP625" s="12"/>
      <c r="AQ625" s="12"/>
      <c r="AR625" s="12"/>
      <c r="AS625" s="12"/>
      <c r="AT625" s="12"/>
      <c r="AU625" s="12"/>
      <c r="AV625" s="12"/>
    </row>
    <row r="626" spans="1:48" ht="15.75" customHeight="1">
      <c r="A626" s="71">
        <v>2025830</v>
      </c>
      <c r="B626" s="12"/>
      <c r="C626" s="12">
        <v>37</v>
      </c>
      <c r="D626" s="12" t="s">
        <v>134</v>
      </c>
      <c r="E626" s="12" t="s">
        <v>224</v>
      </c>
      <c r="F626" s="12" t="s">
        <v>120</v>
      </c>
      <c r="G626" s="117" t="s">
        <v>4</v>
      </c>
      <c r="H626" s="12" t="s">
        <v>746</v>
      </c>
      <c r="I626" s="12" t="s">
        <v>1360</v>
      </c>
      <c r="J626" s="72"/>
      <c r="K626" s="12" t="s">
        <v>54</v>
      </c>
      <c r="L626" s="12" t="s">
        <v>137</v>
      </c>
      <c r="M626" s="12" t="s">
        <v>74</v>
      </c>
      <c r="N626" s="12" t="s">
        <v>74</v>
      </c>
      <c r="O626" s="12" t="s">
        <v>74</v>
      </c>
      <c r="P626" s="12" t="s">
        <v>137</v>
      </c>
      <c r="Q626" s="74">
        <v>8</v>
      </c>
      <c r="R626" s="12" t="s">
        <v>74</v>
      </c>
      <c r="S626" s="12" t="s">
        <v>2034</v>
      </c>
      <c r="T626" s="12" t="s">
        <v>137</v>
      </c>
      <c r="U626" s="12" t="s">
        <v>220</v>
      </c>
      <c r="V626" s="12" t="s">
        <v>137</v>
      </c>
      <c r="W626" s="12" t="s">
        <v>220</v>
      </c>
      <c r="X626" s="12" t="s">
        <v>74</v>
      </c>
      <c r="Y626" s="12" t="s">
        <v>137</v>
      </c>
      <c r="Z626" s="12" t="s">
        <v>137</v>
      </c>
      <c r="AA626" s="12" t="s">
        <v>251</v>
      </c>
      <c r="AB626" s="12" t="s">
        <v>376</v>
      </c>
      <c r="AC626" s="12" t="s">
        <v>137</v>
      </c>
      <c r="AD626" s="12"/>
      <c r="AE626" s="12"/>
      <c r="AF626" s="12" t="s">
        <v>340</v>
      </c>
      <c r="AG626" s="12" t="s">
        <v>351</v>
      </c>
      <c r="AH626" s="12" t="s">
        <v>276</v>
      </c>
      <c r="AI626" s="12" t="s">
        <v>74</v>
      </c>
      <c r="AJ626" s="12" t="s">
        <v>74</v>
      </c>
      <c r="AK626" s="12" t="s">
        <v>74</v>
      </c>
      <c r="AL626" s="12"/>
      <c r="AM626" s="12" t="s">
        <v>136</v>
      </c>
      <c r="AN626" s="73"/>
      <c r="AO626" s="12"/>
      <c r="AP626" s="12"/>
      <c r="AQ626" s="44"/>
      <c r="AR626" s="12"/>
      <c r="AS626" s="12"/>
      <c r="AT626" s="12"/>
      <c r="AU626" s="12"/>
      <c r="AV626" s="12"/>
    </row>
    <row r="627" spans="1:48" ht="15.75" customHeight="1">
      <c r="A627" s="71">
        <v>2025485</v>
      </c>
      <c r="B627" s="12"/>
      <c r="C627" s="12">
        <v>35</v>
      </c>
      <c r="D627" s="12" t="s">
        <v>134</v>
      </c>
      <c r="E627" s="12" t="s">
        <v>217</v>
      </c>
      <c r="F627" s="76" t="s">
        <v>82</v>
      </c>
      <c r="G627" s="114" t="s">
        <v>4</v>
      </c>
      <c r="H627" s="12" t="s">
        <v>372</v>
      </c>
      <c r="I627" s="12" t="s">
        <v>619</v>
      </c>
      <c r="J627" s="12" t="s">
        <v>74</v>
      </c>
      <c r="K627" s="12" t="s">
        <v>62</v>
      </c>
      <c r="L627" s="12" t="s">
        <v>137</v>
      </c>
      <c r="M627" s="12" t="s">
        <v>74</v>
      </c>
      <c r="N627" s="12" t="s">
        <v>74</v>
      </c>
      <c r="O627" s="12" t="s">
        <v>74</v>
      </c>
      <c r="P627" s="12" t="s">
        <v>137</v>
      </c>
      <c r="Q627" s="74">
        <v>5</v>
      </c>
      <c r="R627" s="12" t="s">
        <v>137</v>
      </c>
      <c r="S627" s="12"/>
      <c r="T627" s="12" t="s">
        <v>137</v>
      </c>
      <c r="U627" s="12" t="s">
        <v>220</v>
      </c>
      <c r="V627" s="12" t="s">
        <v>137</v>
      </c>
      <c r="W627" s="12" t="s">
        <v>220</v>
      </c>
      <c r="X627" s="12" t="s">
        <v>74</v>
      </c>
      <c r="Y627" s="12" t="s">
        <v>137</v>
      </c>
      <c r="Z627" s="12" t="s">
        <v>137</v>
      </c>
      <c r="AA627" s="12" t="s">
        <v>221</v>
      </c>
      <c r="AB627" s="12" t="s">
        <v>376</v>
      </c>
      <c r="AC627" s="12" t="s">
        <v>74</v>
      </c>
      <c r="AD627" s="12" t="s">
        <v>2036</v>
      </c>
      <c r="AE627" s="12"/>
      <c r="AF627" s="12" t="s">
        <v>1099</v>
      </c>
      <c r="AG627" s="12" t="s">
        <v>1038</v>
      </c>
      <c r="AH627" s="12"/>
      <c r="AI627" s="12" t="s">
        <v>74</v>
      </c>
      <c r="AJ627" s="12" t="s">
        <v>74</v>
      </c>
      <c r="AK627" s="12" t="s">
        <v>74</v>
      </c>
      <c r="AL627" s="12"/>
      <c r="AM627" s="73" t="s">
        <v>136</v>
      </c>
      <c r="AN627" s="73"/>
      <c r="AO627" s="12"/>
      <c r="AP627" s="12"/>
      <c r="AQ627" s="103"/>
      <c r="AR627" s="12"/>
      <c r="AS627" s="12"/>
      <c r="AT627" s="12"/>
      <c r="AU627" s="12"/>
      <c r="AV627" s="12"/>
    </row>
    <row r="628" spans="1:48" ht="15.75" customHeight="1">
      <c r="A628" s="71">
        <v>2025369</v>
      </c>
      <c r="B628" s="12"/>
      <c r="C628" s="12">
        <v>38</v>
      </c>
      <c r="D628" s="12" t="s">
        <v>134</v>
      </c>
      <c r="E628" s="12" t="s">
        <v>217</v>
      </c>
      <c r="F628" s="12" t="s">
        <v>116</v>
      </c>
      <c r="G628" s="97" t="s">
        <v>4</v>
      </c>
      <c r="H628" s="12" t="s">
        <v>327</v>
      </c>
      <c r="I628" s="12" t="s">
        <v>328</v>
      </c>
      <c r="J628" s="12" t="s">
        <v>74</v>
      </c>
      <c r="K628" s="12" t="s">
        <v>58</v>
      </c>
      <c r="L628" s="12" t="s">
        <v>137</v>
      </c>
      <c r="M628" s="12" t="s">
        <v>74</v>
      </c>
      <c r="N628" s="12" t="s">
        <v>74</v>
      </c>
      <c r="O628" s="12" t="s">
        <v>74</v>
      </c>
      <c r="P628" s="12" t="s">
        <v>137</v>
      </c>
      <c r="Q628" s="74">
        <v>4</v>
      </c>
      <c r="R628" s="12" t="s">
        <v>74</v>
      </c>
      <c r="S628" s="12" t="s">
        <v>329</v>
      </c>
      <c r="T628" s="12" t="s">
        <v>137</v>
      </c>
      <c r="U628" s="12" t="s">
        <v>220</v>
      </c>
      <c r="V628" s="12" t="s">
        <v>137</v>
      </c>
      <c r="W628" s="12" t="s">
        <v>220</v>
      </c>
      <c r="X628" s="12" t="s">
        <v>74</v>
      </c>
      <c r="Y628" s="12" t="s">
        <v>137</v>
      </c>
      <c r="Z628" s="12" t="s">
        <v>137</v>
      </c>
      <c r="AA628" s="12" t="s">
        <v>221</v>
      </c>
      <c r="AB628" s="12" t="s">
        <v>376</v>
      </c>
      <c r="AC628" s="12" t="s">
        <v>74</v>
      </c>
      <c r="AD628" s="12" t="s">
        <v>1492</v>
      </c>
      <c r="AE628" s="12"/>
      <c r="AF628" s="12" t="s">
        <v>429</v>
      </c>
      <c r="AG628" s="12" t="s">
        <v>252</v>
      </c>
      <c r="AH628" s="12" t="s">
        <v>270</v>
      </c>
      <c r="AI628" s="12" t="s">
        <v>74</v>
      </c>
      <c r="AJ628" s="12" t="s">
        <v>74</v>
      </c>
      <c r="AK628" s="12" t="s">
        <v>137</v>
      </c>
      <c r="AL628" s="12"/>
      <c r="AM628" s="12"/>
      <c r="AN628" s="76"/>
      <c r="AO628" s="12"/>
      <c r="AP628" s="12"/>
      <c r="AQ628" s="12"/>
      <c r="AR628" s="12"/>
      <c r="AS628" s="12"/>
      <c r="AT628" s="12"/>
      <c r="AU628" s="12"/>
      <c r="AV628" s="12"/>
    </row>
    <row r="629" spans="1:48" ht="15.75" customHeight="1">
      <c r="A629" s="71">
        <v>2025372</v>
      </c>
      <c r="B629" s="12"/>
      <c r="C629" s="12">
        <v>40</v>
      </c>
      <c r="D629" s="12" t="s">
        <v>134</v>
      </c>
      <c r="E629" s="12" t="s">
        <v>224</v>
      </c>
      <c r="F629" s="12" t="s">
        <v>116</v>
      </c>
      <c r="G629" s="114" t="s">
        <v>4</v>
      </c>
      <c r="H629" s="12" t="s">
        <v>327</v>
      </c>
      <c r="I629" s="12" t="s">
        <v>328</v>
      </c>
      <c r="J629" s="72"/>
      <c r="K629" s="12" t="s">
        <v>58</v>
      </c>
      <c r="L629" s="12" t="s">
        <v>137</v>
      </c>
      <c r="M629" s="12" t="s">
        <v>74</v>
      </c>
      <c r="N629" s="12" t="s">
        <v>74</v>
      </c>
      <c r="O629" s="12" t="s">
        <v>74</v>
      </c>
      <c r="P629" s="12" t="s">
        <v>137</v>
      </c>
      <c r="Q629" s="74">
        <v>6</v>
      </c>
      <c r="R629" s="12" t="s">
        <v>74</v>
      </c>
      <c r="S629" s="12" t="s">
        <v>2039</v>
      </c>
      <c r="T629" s="12" t="s">
        <v>74</v>
      </c>
      <c r="U629" s="12"/>
      <c r="V629" s="12" t="s">
        <v>137</v>
      </c>
      <c r="W629" s="12" t="s">
        <v>220</v>
      </c>
      <c r="X629" s="12" t="s">
        <v>74</v>
      </c>
      <c r="Y629" s="12" t="s">
        <v>74</v>
      </c>
      <c r="Z629" s="12" t="s">
        <v>137</v>
      </c>
      <c r="AA629" s="12" t="s">
        <v>221</v>
      </c>
      <c r="AB629" s="12" t="s">
        <v>376</v>
      </c>
      <c r="AC629" s="12" t="s">
        <v>137</v>
      </c>
      <c r="AD629" s="12"/>
      <c r="AE629" s="12"/>
      <c r="AF629" s="12" t="s">
        <v>2040</v>
      </c>
      <c r="AG629" s="12" t="s">
        <v>897</v>
      </c>
      <c r="AH629" s="12"/>
      <c r="AI629" s="12" t="s">
        <v>74</v>
      </c>
      <c r="AJ629" s="12" t="s">
        <v>74</v>
      </c>
      <c r="AK629" s="12" t="s">
        <v>74</v>
      </c>
      <c r="AL629" s="12"/>
      <c r="AM629" s="12" t="s">
        <v>74</v>
      </c>
      <c r="AN629" s="73"/>
      <c r="AO629" s="12"/>
      <c r="AP629" s="12"/>
      <c r="AQ629" s="12"/>
      <c r="AR629" s="12"/>
      <c r="AS629" s="12"/>
      <c r="AT629" s="12"/>
      <c r="AU629" s="12"/>
      <c r="AV629" s="12"/>
    </row>
    <row r="630" spans="1:48" ht="15.75" customHeight="1">
      <c r="A630" s="71">
        <v>2025603</v>
      </c>
      <c r="B630" s="12"/>
      <c r="C630" s="12">
        <v>37</v>
      </c>
      <c r="D630" s="12" t="s">
        <v>134</v>
      </c>
      <c r="E630" s="12" t="s">
        <v>224</v>
      </c>
      <c r="F630" s="12" t="s">
        <v>91</v>
      </c>
      <c r="G630" s="114" t="s">
        <v>4</v>
      </c>
      <c r="H630" s="12" t="s">
        <v>225</v>
      </c>
      <c r="I630" s="12" t="s">
        <v>333</v>
      </c>
      <c r="J630" s="72"/>
      <c r="K630" s="12" t="s">
        <v>52</v>
      </c>
      <c r="L630" s="12" t="s">
        <v>137</v>
      </c>
      <c r="M630" s="12" t="s">
        <v>74</v>
      </c>
      <c r="N630" s="12" t="s">
        <v>74</v>
      </c>
      <c r="O630" s="12" t="s">
        <v>74</v>
      </c>
      <c r="P630" s="12" t="s">
        <v>74</v>
      </c>
      <c r="Q630" s="74">
        <v>4</v>
      </c>
      <c r="R630" s="12" t="s">
        <v>137</v>
      </c>
      <c r="S630" s="12" t="s">
        <v>471</v>
      </c>
      <c r="T630" s="12" t="s">
        <v>74</v>
      </c>
      <c r="U630" s="12" t="s">
        <v>243</v>
      </c>
      <c r="V630" s="12" t="s">
        <v>137</v>
      </c>
      <c r="W630" s="12" t="s">
        <v>220</v>
      </c>
      <c r="X630" s="12" t="s">
        <v>74</v>
      </c>
      <c r="Y630" s="12" t="s">
        <v>74</v>
      </c>
      <c r="Z630" s="12" t="s">
        <v>137</v>
      </c>
      <c r="AA630" s="12" t="s">
        <v>221</v>
      </c>
      <c r="AB630" s="12" t="s">
        <v>376</v>
      </c>
      <c r="AC630" s="12" t="s">
        <v>74</v>
      </c>
      <c r="AD630" s="12" t="s">
        <v>2042</v>
      </c>
      <c r="AE630" s="12"/>
      <c r="AF630" s="12" t="s">
        <v>252</v>
      </c>
      <c r="AG630" s="12" t="s">
        <v>301</v>
      </c>
      <c r="AH630" s="12" t="s">
        <v>2043</v>
      </c>
      <c r="AI630" s="12" t="s">
        <v>74</v>
      </c>
      <c r="AJ630" s="12" t="s">
        <v>74</v>
      </c>
      <c r="AK630" s="12" t="s">
        <v>74</v>
      </c>
      <c r="AL630" s="12"/>
      <c r="AM630" s="12" t="s">
        <v>136</v>
      </c>
      <c r="AN630" s="73"/>
      <c r="AO630" s="12"/>
      <c r="AP630" s="12"/>
      <c r="AQ630" s="44"/>
      <c r="AR630" s="12"/>
      <c r="AS630" s="12"/>
      <c r="AT630" s="12"/>
      <c r="AU630" s="12"/>
      <c r="AV630" s="12"/>
    </row>
    <row r="631" spans="1:48" ht="15.75" customHeight="1">
      <c r="A631" s="71">
        <v>2025370</v>
      </c>
      <c r="B631" s="12"/>
      <c r="C631" s="12">
        <v>43</v>
      </c>
      <c r="D631" s="12" t="s">
        <v>134</v>
      </c>
      <c r="E631" s="12" t="s">
        <v>224</v>
      </c>
      <c r="F631" s="12" t="s">
        <v>116</v>
      </c>
      <c r="G631" s="114" t="s">
        <v>4</v>
      </c>
      <c r="H631" s="12" t="s">
        <v>321</v>
      </c>
      <c r="I631" s="12" t="s">
        <v>328</v>
      </c>
      <c r="J631" s="12" t="s">
        <v>74</v>
      </c>
      <c r="K631" s="12" t="s">
        <v>58</v>
      </c>
      <c r="L631" s="12" t="s">
        <v>137</v>
      </c>
      <c r="M631" s="12" t="s">
        <v>74</v>
      </c>
      <c r="N631" s="12" t="s">
        <v>74</v>
      </c>
      <c r="O631" s="12" t="s">
        <v>74</v>
      </c>
      <c r="P631" s="12" t="s">
        <v>74</v>
      </c>
      <c r="Q631" s="74">
        <v>5</v>
      </c>
      <c r="R631" s="12" t="s">
        <v>74</v>
      </c>
      <c r="S631" s="12" t="s">
        <v>2045</v>
      </c>
      <c r="T631" s="12" t="s">
        <v>137</v>
      </c>
      <c r="U631" s="12" t="s">
        <v>220</v>
      </c>
      <c r="V631" s="12" t="s">
        <v>137</v>
      </c>
      <c r="W631" s="12" t="s">
        <v>220</v>
      </c>
      <c r="X631" s="12" t="s">
        <v>74</v>
      </c>
      <c r="Y631" s="12" t="s">
        <v>137</v>
      </c>
      <c r="Z631" s="12" t="s">
        <v>74</v>
      </c>
      <c r="AA631" s="12" t="s">
        <v>244</v>
      </c>
      <c r="AB631" s="12" t="s">
        <v>376</v>
      </c>
      <c r="AC631" s="12" t="s">
        <v>74</v>
      </c>
      <c r="AD631" s="12" t="s">
        <v>2046</v>
      </c>
      <c r="AE631" s="12"/>
      <c r="AF631" s="12" t="s">
        <v>1459</v>
      </c>
      <c r="AG631" s="12" t="s">
        <v>2047</v>
      </c>
      <c r="AH631" s="12" t="s">
        <v>655</v>
      </c>
      <c r="AI631" s="12" t="s">
        <v>74</v>
      </c>
      <c r="AJ631" s="12" t="s">
        <v>74</v>
      </c>
      <c r="AK631" s="12" t="s">
        <v>74</v>
      </c>
      <c r="AL631" s="12"/>
      <c r="AM631" s="73" t="s">
        <v>136</v>
      </c>
      <c r="AN631" s="73"/>
      <c r="AO631" s="12"/>
      <c r="AP631" s="12"/>
      <c r="AQ631" s="12"/>
      <c r="AR631" s="12"/>
      <c r="AS631" s="12"/>
      <c r="AT631" s="12"/>
      <c r="AU631" s="12"/>
      <c r="AV631" s="12"/>
    </row>
    <row r="632" spans="1:48" ht="15.75" customHeight="1">
      <c r="A632" s="71">
        <v>2025606</v>
      </c>
      <c r="B632" s="12"/>
      <c r="C632" s="12">
        <v>36</v>
      </c>
      <c r="D632" s="12" t="s">
        <v>134</v>
      </c>
      <c r="E632" s="12" t="s">
        <v>224</v>
      </c>
      <c r="F632" s="12" t="s">
        <v>91</v>
      </c>
      <c r="G632" s="114" t="s">
        <v>4</v>
      </c>
      <c r="H632" s="12" t="s">
        <v>327</v>
      </c>
      <c r="I632" s="12" t="s">
        <v>333</v>
      </c>
      <c r="J632" s="72"/>
      <c r="K632" s="12" t="s">
        <v>52</v>
      </c>
      <c r="L632" s="12" t="s">
        <v>137</v>
      </c>
      <c r="M632" s="12" t="s">
        <v>74</v>
      </c>
      <c r="N632" s="12" t="s">
        <v>74</v>
      </c>
      <c r="O632" s="12" t="s">
        <v>74</v>
      </c>
      <c r="P632" s="12" t="s">
        <v>137</v>
      </c>
      <c r="Q632" s="74">
        <v>5</v>
      </c>
      <c r="R632" s="12" t="s">
        <v>74</v>
      </c>
      <c r="S632" s="12" t="s">
        <v>329</v>
      </c>
      <c r="T632" s="12" t="s">
        <v>137</v>
      </c>
      <c r="U632" s="12" t="s">
        <v>220</v>
      </c>
      <c r="V632" s="12" t="s">
        <v>74</v>
      </c>
      <c r="W632" s="12" t="s">
        <v>2049</v>
      </c>
      <c r="X632" s="12" t="s">
        <v>74</v>
      </c>
      <c r="Y632" s="12" t="s">
        <v>137</v>
      </c>
      <c r="Z632" s="12" t="s">
        <v>137</v>
      </c>
      <c r="AA632" s="12" t="s">
        <v>221</v>
      </c>
      <c r="AB632" s="12" t="s">
        <v>376</v>
      </c>
      <c r="AC632" s="12" t="s">
        <v>74</v>
      </c>
      <c r="AD632" s="12" t="s">
        <v>317</v>
      </c>
      <c r="AE632" s="12"/>
      <c r="AF632" s="12" t="s">
        <v>252</v>
      </c>
      <c r="AG632" s="12" t="s">
        <v>276</v>
      </c>
      <c r="AH632" s="12" t="s">
        <v>804</v>
      </c>
      <c r="AI632" s="12" t="s">
        <v>74</v>
      </c>
      <c r="AJ632" s="12" t="s">
        <v>74</v>
      </c>
      <c r="AK632" s="12" t="s">
        <v>74</v>
      </c>
      <c r="AL632" s="12"/>
      <c r="AM632" s="12"/>
      <c r="AN632" s="73"/>
      <c r="AO632" s="12"/>
      <c r="AP632" s="12"/>
      <c r="AQ632" s="44"/>
      <c r="AR632" s="12"/>
      <c r="AS632" s="12"/>
      <c r="AT632" s="12"/>
      <c r="AU632" s="12"/>
      <c r="AV632" s="12"/>
    </row>
    <row r="633" spans="1:48" ht="15.75" customHeight="1">
      <c r="A633" s="71">
        <v>2025772</v>
      </c>
      <c r="B633" s="12"/>
      <c r="C633" s="12">
        <v>44</v>
      </c>
      <c r="D633" s="12" t="s">
        <v>134</v>
      </c>
      <c r="E633" s="12" t="s">
        <v>224</v>
      </c>
      <c r="F633" s="74" t="s">
        <v>101</v>
      </c>
      <c r="G633" s="117" t="s">
        <v>4</v>
      </c>
      <c r="H633" s="12" t="s">
        <v>264</v>
      </c>
      <c r="I633" s="12" t="s">
        <v>333</v>
      </c>
      <c r="J633" s="12" t="s">
        <v>74</v>
      </c>
      <c r="K633" s="12" t="s">
        <v>54</v>
      </c>
      <c r="L633" s="12" t="s">
        <v>137</v>
      </c>
      <c r="M633" s="12" t="s">
        <v>74</v>
      </c>
      <c r="N633" s="12" t="s">
        <v>74</v>
      </c>
      <c r="O633" s="12" t="s">
        <v>137</v>
      </c>
      <c r="P633" s="12" t="s">
        <v>137</v>
      </c>
      <c r="Q633" s="74">
        <v>7</v>
      </c>
      <c r="R633" s="12" t="s">
        <v>74</v>
      </c>
      <c r="S633" s="12"/>
      <c r="T633" s="12" t="s">
        <v>137</v>
      </c>
      <c r="U633" s="12" t="s">
        <v>220</v>
      </c>
      <c r="V633" s="12" t="s">
        <v>137</v>
      </c>
      <c r="W633" s="12" t="s">
        <v>220</v>
      </c>
      <c r="X633" s="12" t="s">
        <v>74</v>
      </c>
      <c r="Y633" s="12" t="s">
        <v>137</v>
      </c>
      <c r="Z633" s="12" t="s">
        <v>74</v>
      </c>
      <c r="AA633" s="12" t="s">
        <v>244</v>
      </c>
      <c r="AB633" s="12" t="s">
        <v>376</v>
      </c>
      <c r="AC633" s="12"/>
      <c r="AD633" s="12"/>
      <c r="AE633" s="12"/>
      <c r="AF633" s="12" t="s">
        <v>319</v>
      </c>
      <c r="AG633" s="12" t="s">
        <v>638</v>
      </c>
      <c r="AH633" s="12" t="s">
        <v>687</v>
      </c>
      <c r="AI633" s="12" t="s">
        <v>74</v>
      </c>
      <c r="AJ633" s="12" t="s">
        <v>74</v>
      </c>
      <c r="AK633" s="12" t="s">
        <v>74</v>
      </c>
      <c r="AL633" s="12"/>
      <c r="AM633" s="12"/>
      <c r="AN633" s="73"/>
      <c r="AO633" s="12"/>
      <c r="AP633" s="12"/>
      <c r="AQ633" s="44"/>
      <c r="AR633" s="12"/>
      <c r="AS633" s="12"/>
      <c r="AT633" s="12"/>
      <c r="AU633" s="12"/>
      <c r="AV633" s="12"/>
    </row>
    <row r="634" spans="1:48" ht="15.75" customHeight="1">
      <c r="A634" s="71">
        <v>2025544</v>
      </c>
      <c r="B634" s="12"/>
      <c r="C634" s="12">
        <v>37</v>
      </c>
      <c r="D634" s="12" t="s">
        <v>134</v>
      </c>
      <c r="E634" s="12" t="s">
        <v>224</v>
      </c>
      <c r="F634" s="12" t="s">
        <v>110</v>
      </c>
      <c r="G634" s="114" t="s">
        <v>4</v>
      </c>
      <c r="H634" s="12" t="s">
        <v>359</v>
      </c>
      <c r="I634" s="12" t="s">
        <v>236</v>
      </c>
      <c r="J634" s="72"/>
      <c r="K634" s="12" t="s">
        <v>62</v>
      </c>
      <c r="L634" s="12" t="s">
        <v>137</v>
      </c>
      <c r="M634" s="12" t="s">
        <v>74</v>
      </c>
      <c r="N634" s="12" t="s">
        <v>74</v>
      </c>
      <c r="O634" s="12" t="s">
        <v>74</v>
      </c>
      <c r="P634" s="12" t="s">
        <v>137</v>
      </c>
      <c r="Q634" s="74">
        <v>3</v>
      </c>
      <c r="R634" s="12" t="s">
        <v>74</v>
      </c>
      <c r="S634" s="12"/>
      <c r="T634" s="12" t="s">
        <v>137</v>
      </c>
      <c r="U634" s="12" t="s">
        <v>220</v>
      </c>
      <c r="V634" s="12" t="s">
        <v>137</v>
      </c>
      <c r="W634" s="12" t="s">
        <v>220</v>
      </c>
      <c r="X634" s="12" t="s">
        <v>74</v>
      </c>
      <c r="Y634" s="12" t="s">
        <v>137</v>
      </c>
      <c r="Z634" s="12" t="s">
        <v>137</v>
      </c>
      <c r="AA634" s="12" t="s">
        <v>221</v>
      </c>
      <c r="AB634" s="12" t="s">
        <v>376</v>
      </c>
      <c r="AC634" s="12" t="s">
        <v>74</v>
      </c>
      <c r="AD634" s="12" t="s">
        <v>2052</v>
      </c>
      <c r="AE634" s="12"/>
      <c r="AF634" s="12" t="s">
        <v>658</v>
      </c>
      <c r="AG634" s="12" t="s">
        <v>1894</v>
      </c>
      <c r="AH634" s="12"/>
      <c r="AI634" s="12" t="s">
        <v>74</v>
      </c>
      <c r="AJ634" s="12" t="s">
        <v>74</v>
      </c>
      <c r="AK634" s="12" t="s">
        <v>74</v>
      </c>
      <c r="AL634" s="12"/>
      <c r="AM634" s="12" t="s">
        <v>136</v>
      </c>
      <c r="AN634" s="73"/>
      <c r="AO634" s="12"/>
      <c r="AP634" s="12"/>
      <c r="AQ634" s="44"/>
      <c r="AR634" s="12"/>
      <c r="AS634" s="12"/>
      <c r="AT634" s="12"/>
      <c r="AU634" s="12"/>
      <c r="AV634" s="12"/>
    </row>
    <row r="635" spans="1:48" ht="15.75" customHeight="1">
      <c r="A635" s="71">
        <v>2025423</v>
      </c>
      <c r="B635" s="12"/>
      <c r="C635" s="83">
        <v>40</v>
      </c>
      <c r="D635" s="12" t="s">
        <v>134</v>
      </c>
      <c r="E635" s="76" t="s">
        <v>224</v>
      </c>
      <c r="F635" s="12" t="s">
        <v>115</v>
      </c>
      <c r="G635" s="114" t="s">
        <v>4</v>
      </c>
      <c r="H635" s="12" t="s">
        <v>225</v>
      </c>
      <c r="I635" s="12" t="s">
        <v>236</v>
      </c>
      <c r="J635" s="72"/>
      <c r="K635" s="12" t="s">
        <v>60</v>
      </c>
      <c r="L635" s="12"/>
      <c r="M635" s="12"/>
      <c r="N635" s="12"/>
      <c r="O635" s="12"/>
      <c r="P635" s="12"/>
      <c r="Q635" s="74"/>
      <c r="R635" s="72"/>
      <c r="S635" s="12"/>
      <c r="T635" s="12"/>
      <c r="U635" s="12"/>
      <c r="V635" s="7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72" t="s">
        <v>137</v>
      </c>
      <c r="AJ635" s="12"/>
      <c r="AK635" s="12" t="s">
        <v>137</v>
      </c>
      <c r="AL635" s="12"/>
      <c r="AM635" s="12" t="s">
        <v>137</v>
      </c>
      <c r="AN635" s="73" t="s">
        <v>390</v>
      </c>
      <c r="AO635" s="12"/>
      <c r="AP635" s="12"/>
      <c r="AQ635" s="12"/>
      <c r="AR635" s="12"/>
      <c r="AS635" s="12"/>
      <c r="AT635" s="12"/>
      <c r="AU635" s="12"/>
      <c r="AV635" s="12"/>
    </row>
    <row r="636" spans="1:48" ht="15.75" customHeight="1">
      <c r="A636" s="71">
        <v>2025334</v>
      </c>
      <c r="B636" s="12"/>
      <c r="C636" s="12">
        <v>38</v>
      </c>
      <c r="D636" s="12" t="s">
        <v>134</v>
      </c>
      <c r="E636" s="12" t="s">
        <v>224</v>
      </c>
      <c r="F636" s="12" t="s">
        <v>85</v>
      </c>
      <c r="G636" s="114" t="s">
        <v>50</v>
      </c>
      <c r="H636" s="12" t="s">
        <v>2055</v>
      </c>
      <c r="I636" s="72" t="s">
        <v>265</v>
      </c>
      <c r="J636" s="12" t="s">
        <v>137</v>
      </c>
      <c r="K636" s="12" t="s">
        <v>58</v>
      </c>
      <c r="L636" s="12" t="s">
        <v>137</v>
      </c>
      <c r="M636" s="12" t="s">
        <v>74</v>
      </c>
      <c r="N636" s="12" t="s">
        <v>74</v>
      </c>
      <c r="O636" s="12" t="s">
        <v>74</v>
      </c>
      <c r="P636" s="12" t="s">
        <v>74</v>
      </c>
      <c r="Q636" s="74">
        <v>7</v>
      </c>
      <c r="R636" s="12" t="s">
        <v>137</v>
      </c>
      <c r="S636" s="12" t="s">
        <v>220</v>
      </c>
      <c r="T636" s="12" t="s">
        <v>137</v>
      </c>
      <c r="U636" s="12" t="s">
        <v>220</v>
      </c>
      <c r="V636" s="12" t="s">
        <v>137</v>
      </c>
      <c r="W636" s="12" t="s">
        <v>220</v>
      </c>
      <c r="X636" s="12" t="s">
        <v>137</v>
      </c>
      <c r="Y636" s="12" t="s">
        <v>74</v>
      </c>
      <c r="Z636" s="12" t="s">
        <v>137</v>
      </c>
      <c r="AA636" s="12" t="s">
        <v>221</v>
      </c>
      <c r="AB636" s="12" t="s">
        <v>376</v>
      </c>
      <c r="AC636" s="12" t="s">
        <v>74</v>
      </c>
      <c r="AD636" s="12" t="s">
        <v>2056</v>
      </c>
      <c r="AE636" s="12"/>
      <c r="AF636" s="12" t="s">
        <v>257</v>
      </c>
      <c r="AG636" s="12" t="s">
        <v>276</v>
      </c>
      <c r="AH636" s="12" t="s">
        <v>2057</v>
      </c>
      <c r="AI636" s="12" t="s">
        <v>74</v>
      </c>
      <c r="AJ636" s="12" t="s">
        <v>74</v>
      </c>
      <c r="AK636" s="12" t="s">
        <v>74</v>
      </c>
      <c r="AL636" s="12"/>
      <c r="AM636" s="73" t="s">
        <v>136</v>
      </c>
      <c r="AN636" s="73"/>
      <c r="AO636" s="12"/>
      <c r="AP636" s="12"/>
      <c r="AQ636" s="12"/>
      <c r="AR636" s="12"/>
      <c r="AS636" s="12"/>
      <c r="AT636" s="12"/>
      <c r="AU636" s="12"/>
      <c r="AV636" s="12"/>
    </row>
    <row r="637" spans="1:48" ht="15.75" customHeight="1">
      <c r="A637" s="71">
        <v>2025393</v>
      </c>
      <c r="B637" s="12"/>
      <c r="C637" s="12">
        <v>41</v>
      </c>
      <c r="D637" s="12" t="s">
        <v>134</v>
      </c>
      <c r="E637" s="12" t="s">
        <v>224</v>
      </c>
      <c r="F637" s="12" t="s">
        <v>92</v>
      </c>
      <c r="G637" s="114" t="s">
        <v>4</v>
      </c>
      <c r="H637" s="12" t="s">
        <v>225</v>
      </c>
      <c r="I637" s="12" t="s">
        <v>619</v>
      </c>
      <c r="J637" s="12" t="s">
        <v>137</v>
      </c>
      <c r="K637" s="12" t="s">
        <v>60</v>
      </c>
      <c r="L637" s="12" t="s">
        <v>137</v>
      </c>
      <c r="M637" s="12" t="s">
        <v>74</v>
      </c>
      <c r="N637" s="12" t="s">
        <v>137</v>
      </c>
      <c r="O637" s="12" t="s">
        <v>74</v>
      </c>
      <c r="P637" s="12" t="s">
        <v>137</v>
      </c>
      <c r="Q637" s="74">
        <v>7</v>
      </c>
      <c r="R637" s="12" t="s">
        <v>74</v>
      </c>
      <c r="S637" s="12" t="s">
        <v>889</v>
      </c>
      <c r="T637" s="12" t="s">
        <v>137</v>
      </c>
      <c r="U637" s="12" t="s">
        <v>220</v>
      </c>
      <c r="V637" s="12" t="s">
        <v>74</v>
      </c>
      <c r="W637" s="12" t="s">
        <v>889</v>
      </c>
      <c r="X637" s="12" t="s">
        <v>74</v>
      </c>
      <c r="Y637" s="12" t="s">
        <v>137</v>
      </c>
      <c r="Z637" s="12" t="s">
        <v>137</v>
      </c>
      <c r="AA637" s="12" t="s">
        <v>251</v>
      </c>
      <c r="AB637" s="12" t="s">
        <v>384</v>
      </c>
      <c r="AC637" s="12" t="s">
        <v>74</v>
      </c>
      <c r="AD637" s="12" t="s">
        <v>2059</v>
      </c>
      <c r="AE637" s="12"/>
      <c r="AF637" s="12" t="s">
        <v>245</v>
      </c>
      <c r="AG637" s="12" t="s">
        <v>1389</v>
      </c>
      <c r="AH637" s="12" t="s">
        <v>252</v>
      </c>
      <c r="AI637" s="12" t="s">
        <v>74</v>
      </c>
      <c r="AJ637" s="12" t="s">
        <v>74</v>
      </c>
      <c r="AK637" s="12" t="s">
        <v>74</v>
      </c>
      <c r="AL637" s="12"/>
      <c r="AM637" s="12" t="s">
        <v>136</v>
      </c>
      <c r="AN637" s="73"/>
      <c r="AO637" s="12"/>
      <c r="AP637" s="12"/>
      <c r="AQ637" s="12"/>
      <c r="AR637" s="12"/>
      <c r="AS637" s="12"/>
      <c r="AT637" s="12"/>
      <c r="AU637" s="12"/>
      <c r="AV637" s="12"/>
    </row>
    <row r="638" spans="1:48" ht="15.75" customHeight="1">
      <c r="A638" s="71">
        <v>2025368</v>
      </c>
      <c r="B638" s="12"/>
      <c r="C638" s="12">
        <v>42</v>
      </c>
      <c r="D638" s="12" t="s">
        <v>134</v>
      </c>
      <c r="E638" s="12" t="s">
        <v>217</v>
      </c>
      <c r="F638" s="12" t="s">
        <v>116</v>
      </c>
      <c r="G638" s="97" t="s">
        <v>4</v>
      </c>
      <c r="H638" s="12" t="s">
        <v>327</v>
      </c>
      <c r="I638" s="12" t="s">
        <v>328</v>
      </c>
      <c r="J638" s="12" t="s">
        <v>74</v>
      </c>
      <c r="K638" s="12" t="s">
        <v>58</v>
      </c>
      <c r="L638" s="12" t="s">
        <v>137</v>
      </c>
      <c r="M638" s="12" t="s">
        <v>74</v>
      </c>
      <c r="N638" s="12" t="s">
        <v>137</v>
      </c>
      <c r="O638" s="12" t="s">
        <v>137</v>
      </c>
      <c r="P638" s="12"/>
      <c r="Q638" s="74">
        <v>2</v>
      </c>
      <c r="R638" s="12" t="s">
        <v>137</v>
      </c>
      <c r="S638" s="12" t="s">
        <v>471</v>
      </c>
      <c r="T638" s="12"/>
      <c r="U638" s="12"/>
      <c r="V638" s="12" t="s">
        <v>74</v>
      </c>
      <c r="W638" s="12" t="s">
        <v>2061</v>
      </c>
      <c r="X638" s="12" t="s">
        <v>137</v>
      </c>
      <c r="Y638" s="12" t="s">
        <v>137</v>
      </c>
      <c r="Z638" s="12" t="s">
        <v>137</v>
      </c>
      <c r="AA638" s="12" t="s">
        <v>221</v>
      </c>
      <c r="AB638" s="12" t="s">
        <v>376</v>
      </c>
      <c r="AC638" s="12" t="s">
        <v>74</v>
      </c>
      <c r="AD638" s="12" t="s">
        <v>29</v>
      </c>
      <c r="AE638" s="12"/>
      <c r="AF638" s="12" t="s">
        <v>2062</v>
      </c>
      <c r="AG638" s="12" t="s">
        <v>655</v>
      </c>
      <c r="AH638" s="12" t="s">
        <v>252</v>
      </c>
      <c r="AI638" s="12" t="s">
        <v>74</v>
      </c>
      <c r="AJ638" s="12" t="s">
        <v>74</v>
      </c>
      <c r="AK638" s="12" t="s">
        <v>137</v>
      </c>
      <c r="AL638" s="12"/>
      <c r="AM638" s="12"/>
      <c r="AN638" s="76"/>
      <c r="AO638" s="12"/>
      <c r="AP638" s="12"/>
      <c r="AQ638" s="12"/>
      <c r="AR638" s="12"/>
      <c r="AS638" s="12"/>
      <c r="AT638" s="12"/>
      <c r="AU638" s="12"/>
      <c r="AV638" s="12"/>
    </row>
    <row r="639" spans="1:48" ht="15.75" customHeight="1">
      <c r="A639" s="71">
        <v>2025842</v>
      </c>
      <c r="B639" s="12"/>
      <c r="C639" s="92">
        <v>36</v>
      </c>
      <c r="D639" s="12" t="s">
        <v>134</v>
      </c>
      <c r="E639" s="12" t="s">
        <v>224</v>
      </c>
      <c r="F639" s="12" t="s">
        <v>95</v>
      </c>
      <c r="G639" s="114" t="s">
        <v>4</v>
      </c>
      <c r="H639" s="12" t="s">
        <v>225</v>
      </c>
      <c r="I639" s="12" t="s">
        <v>236</v>
      </c>
      <c r="J639" s="12"/>
      <c r="K639" s="12" t="s">
        <v>56</v>
      </c>
      <c r="L639" s="12" t="s">
        <v>137</v>
      </c>
      <c r="M639" s="12" t="s">
        <v>74</v>
      </c>
      <c r="N639" s="12" t="s">
        <v>137</v>
      </c>
      <c r="O639" s="12" t="s">
        <v>74</v>
      </c>
      <c r="P639" s="12" t="s">
        <v>137</v>
      </c>
      <c r="Q639" s="85" t="s">
        <v>1760</v>
      </c>
      <c r="R639" s="12" t="s">
        <v>74</v>
      </c>
      <c r="S639" s="12" t="s">
        <v>2064</v>
      </c>
      <c r="T639" s="12" t="s">
        <v>137</v>
      </c>
      <c r="U639" s="12" t="s">
        <v>220</v>
      </c>
      <c r="V639" s="12" t="s">
        <v>137</v>
      </c>
      <c r="W639" s="12" t="s">
        <v>220</v>
      </c>
      <c r="X639" s="12" t="s">
        <v>74</v>
      </c>
      <c r="Y639" s="12" t="s">
        <v>137</v>
      </c>
      <c r="Z639" s="12" t="s">
        <v>137</v>
      </c>
      <c r="AA639" s="12" t="s">
        <v>251</v>
      </c>
      <c r="AB639" s="12" t="s">
        <v>376</v>
      </c>
      <c r="AC639" s="12" t="s">
        <v>137</v>
      </c>
      <c r="AD639" s="12"/>
      <c r="AE639" s="12"/>
      <c r="AF639" s="12" t="s">
        <v>233</v>
      </c>
      <c r="AG639" s="12" t="s">
        <v>2065</v>
      </c>
      <c r="AH639" s="12" t="s">
        <v>252</v>
      </c>
      <c r="AI639" s="12" t="s">
        <v>74</v>
      </c>
      <c r="AJ639" s="12" t="s">
        <v>74</v>
      </c>
      <c r="AK639" s="12" t="s">
        <v>74</v>
      </c>
      <c r="AL639" s="12"/>
      <c r="AM639" s="12" t="s">
        <v>74</v>
      </c>
      <c r="AN639" s="73"/>
      <c r="AO639" s="12"/>
      <c r="AP639" s="12"/>
      <c r="AQ639" s="12"/>
      <c r="AR639" s="12"/>
      <c r="AS639" s="12"/>
      <c r="AT639" s="12"/>
      <c r="AU639" s="12"/>
      <c r="AV639" s="12"/>
    </row>
    <row r="640" spans="1:48" ht="15.75" customHeight="1">
      <c r="A640" s="71">
        <v>2025434</v>
      </c>
      <c r="B640" s="12"/>
      <c r="C640" s="83">
        <v>35</v>
      </c>
      <c r="D640" s="12" t="s">
        <v>134</v>
      </c>
      <c r="E640" s="76" t="s">
        <v>224</v>
      </c>
      <c r="F640" s="74" t="s">
        <v>81</v>
      </c>
      <c r="G640" s="114" t="s">
        <v>4</v>
      </c>
      <c r="H640" s="12"/>
      <c r="I640" s="12" t="s">
        <v>236</v>
      </c>
      <c r="J640" s="72"/>
      <c r="K640" s="12" t="s">
        <v>60</v>
      </c>
      <c r="L640" s="12"/>
      <c r="M640" s="12"/>
      <c r="N640" s="12"/>
      <c r="O640" s="12"/>
      <c r="P640" s="12"/>
      <c r="Q640" s="74"/>
      <c r="R640" s="72"/>
      <c r="S640" s="12"/>
      <c r="T640" s="12"/>
      <c r="U640" s="12"/>
      <c r="V640" s="7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72" t="s">
        <v>137</v>
      </c>
      <c r="AJ640" s="12"/>
      <c r="AK640" s="12" t="s">
        <v>74</v>
      </c>
      <c r="AL640" s="12"/>
      <c r="AM640" s="12" t="s">
        <v>74</v>
      </c>
      <c r="AN640" s="73"/>
      <c r="AO640" s="12"/>
      <c r="AP640" s="12"/>
      <c r="AQ640" s="12"/>
      <c r="AR640" s="12"/>
      <c r="AS640" s="12"/>
      <c r="AT640" s="12"/>
      <c r="AU640" s="12"/>
      <c r="AV640" s="12"/>
    </row>
    <row r="641" spans="1:48" ht="15.75" customHeight="1">
      <c r="A641" s="71">
        <v>2025348</v>
      </c>
      <c r="B641" s="12"/>
      <c r="C641" s="12">
        <v>45</v>
      </c>
      <c r="D641" s="12" t="s">
        <v>134</v>
      </c>
      <c r="E641" s="12" t="s">
        <v>217</v>
      </c>
      <c r="F641" s="12" t="s">
        <v>116</v>
      </c>
      <c r="G641" s="97" t="s">
        <v>4</v>
      </c>
      <c r="H641" s="12" t="s">
        <v>327</v>
      </c>
      <c r="I641" s="12" t="s">
        <v>328</v>
      </c>
      <c r="J641" s="12"/>
      <c r="K641" s="12" t="s">
        <v>58</v>
      </c>
      <c r="L641" s="12" t="s">
        <v>137</v>
      </c>
      <c r="M641" s="12" t="s">
        <v>74</v>
      </c>
      <c r="N641" s="12" t="s">
        <v>74</v>
      </c>
      <c r="O641" s="12" t="s">
        <v>74</v>
      </c>
      <c r="P641" s="12"/>
      <c r="Q641" s="74">
        <v>3</v>
      </c>
      <c r="R641" s="12" t="s">
        <v>137</v>
      </c>
      <c r="S641" s="12" t="s">
        <v>471</v>
      </c>
      <c r="T641" s="12" t="s">
        <v>74</v>
      </c>
      <c r="U641" s="12" t="s">
        <v>1049</v>
      </c>
      <c r="V641" s="12" t="s">
        <v>137</v>
      </c>
      <c r="W641" s="12" t="s">
        <v>220</v>
      </c>
      <c r="X641" s="12" t="s">
        <v>74</v>
      </c>
      <c r="Y641" s="12" t="s">
        <v>74</v>
      </c>
      <c r="Z641" s="12" t="s">
        <v>137</v>
      </c>
      <c r="AA641" s="12" t="s">
        <v>221</v>
      </c>
      <c r="AB641" s="12" t="s">
        <v>376</v>
      </c>
      <c r="AC641" s="12" t="s">
        <v>74</v>
      </c>
      <c r="AD641" s="12" t="s">
        <v>2068</v>
      </c>
      <c r="AE641" s="12"/>
      <c r="AF641" s="12" t="s">
        <v>2069</v>
      </c>
      <c r="AG641" s="12" t="s">
        <v>621</v>
      </c>
      <c r="AH641" s="12" t="s">
        <v>976</v>
      </c>
      <c r="AI641" s="12" t="s">
        <v>74</v>
      </c>
      <c r="AJ641" s="12" t="s">
        <v>74</v>
      </c>
      <c r="AK641" s="12" t="s">
        <v>74</v>
      </c>
      <c r="AL641" s="12"/>
      <c r="AM641" s="12"/>
      <c r="AN641" s="76"/>
      <c r="AO641" s="12"/>
      <c r="AP641" s="12"/>
      <c r="AQ641" s="12"/>
      <c r="AR641" s="12"/>
      <c r="AS641" s="12"/>
      <c r="AT641" s="12"/>
      <c r="AU641" s="12"/>
      <c r="AV641" s="12"/>
    </row>
    <row r="642" spans="1:48" ht="15.75" customHeight="1">
      <c r="A642" s="71">
        <v>2025500</v>
      </c>
      <c r="B642" s="12"/>
      <c r="C642" s="12">
        <v>35</v>
      </c>
      <c r="D642" s="12" t="s">
        <v>134</v>
      </c>
      <c r="E642" s="12" t="s">
        <v>217</v>
      </c>
      <c r="F642" s="12" t="s">
        <v>96</v>
      </c>
      <c r="G642" s="97" t="s">
        <v>4</v>
      </c>
      <c r="H642" s="12" t="s">
        <v>235</v>
      </c>
      <c r="I642" s="12" t="s">
        <v>236</v>
      </c>
      <c r="J642" s="12" t="s">
        <v>74</v>
      </c>
      <c r="K642" s="12" t="s">
        <v>62</v>
      </c>
      <c r="L642" s="12" t="s">
        <v>137</v>
      </c>
      <c r="M642" s="12" t="s">
        <v>74</v>
      </c>
      <c r="N642" s="12" t="s">
        <v>74</v>
      </c>
      <c r="O642" s="12" t="s">
        <v>74</v>
      </c>
      <c r="P642" s="12" t="s">
        <v>137</v>
      </c>
      <c r="Q642" s="74">
        <v>4</v>
      </c>
      <c r="R642" s="12" t="s">
        <v>74</v>
      </c>
      <c r="S642" s="12" t="s">
        <v>2071</v>
      </c>
      <c r="T642" s="12" t="s">
        <v>137</v>
      </c>
      <c r="U642" s="12" t="s">
        <v>220</v>
      </c>
      <c r="V642" s="12" t="s">
        <v>137</v>
      </c>
      <c r="W642" s="12" t="s">
        <v>220</v>
      </c>
      <c r="X642" s="12" t="s">
        <v>74</v>
      </c>
      <c r="Y642" s="12" t="s">
        <v>137</v>
      </c>
      <c r="Z642" s="12" t="s">
        <v>137</v>
      </c>
      <c r="AA642" s="12" t="s">
        <v>221</v>
      </c>
      <c r="AB642" s="12" t="s">
        <v>376</v>
      </c>
      <c r="AC642" s="12" t="s">
        <v>74</v>
      </c>
      <c r="AD642" s="12" t="s">
        <v>1521</v>
      </c>
      <c r="AE642" s="12"/>
      <c r="AF642" s="12" t="s">
        <v>269</v>
      </c>
      <c r="AG642" s="12" t="s">
        <v>245</v>
      </c>
      <c r="AH642" s="12"/>
      <c r="AI642" s="12" t="s">
        <v>74</v>
      </c>
      <c r="AJ642" s="12" t="s">
        <v>74</v>
      </c>
      <c r="AK642" s="12" t="s">
        <v>74</v>
      </c>
      <c r="AL642" s="12"/>
      <c r="AM642" s="76" t="s">
        <v>136</v>
      </c>
      <c r="AN642" s="76"/>
      <c r="AO642" s="12"/>
      <c r="AP642" s="12"/>
      <c r="AQ642" s="12"/>
      <c r="AR642" s="12"/>
      <c r="AS642" s="12"/>
      <c r="AT642" s="12"/>
      <c r="AU642" s="12"/>
      <c r="AV642" s="12"/>
    </row>
    <row r="643" spans="1:48" ht="15.75" customHeight="1">
      <c r="A643" s="71">
        <v>2025339</v>
      </c>
      <c r="B643" s="12"/>
      <c r="C643" s="12">
        <v>47</v>
      </c>
      <c r="D643" s="12" t="s">
        <v>134</v>
      </c>
      <c r="E643" s="12" t="s">
        <v>217</v>
      </c>
      <c r="F643" s="12" t="s">
        <v>116</v>
      </c>
      <c r="G643" s="97" t="s">
        <v>4</v>
      </c>
      <c r="H643" s="12" t="s">
        <v>327</v>
      </c>
      <c r="I643" s="12" t="s">
        <v>328</v>
      </c>
      <c r="J643" s="12"/>
      <c r="K643" s="12" t="s">
        <v>58</v>
      </c>
      <c r="L643" s="12" t="s">
        <v>137</v>
      </c>
      <c r="M643" s="12" t="s">
        <v>74</v>
      </c>
      <c r="N643" s="12" t="s">
        <v>137</v>
      </c>
      <c r="O643" s="12" t="s">
        <v>137</v>
      </c>
      <c r="P643" s="12" t="s">
        <v>137</v>
      </c>
      <c r="Q643" s="74">
        <v>4</v>
      </c>
      <c r="R643" s="12" t="s">
        <v>137</v>
      </c>
      <c r="S643" s="12"/>
      <c r="T643" s="12" t="s">
        <v>137</v>
      </c>
      <c r="U643" s="12" t="s">
        <v>220</v>
      </c>
      <c r="V643" s="12" t="s">
        <v>74</v>
      </c>
      <c r="W643" s="12" t="s">
        <v>605</v>
      </c>
      <c r="X643" s="12" t="s">
        <v>137</v>
      </c>
      <c r="Y643" s="12" t="s">
        <v>137</v>
      </c>
      <c r="Z643" s="12" t="s">
        <v>137</v>
      </c>
      <c r="AA643" s="12" t="s">
        <v>251</v>
      </c>
      <c r="AB643" s="12" t="s">
        <v>376</v>
      </c>
      <c r="AC643" s="12" t="s">
        <v>74</v>
      </c>
      <c r="AD643" s="12" t="s">
        <v>2073</v>
      </c>
      <c r="AE643" s="12"/>
      <c r="AF643" s="12" t="s">
        <v>2074</v>
      </c>
      <c r="AG643" s="12" t="s">
        <v>252</v>
      </c>
      <c r="AH643" s="12" t="s">
        <v>276</v>
      </c>
      <c r="AI643" s="12" t="s">
        <v>74</v>
      </c>
      <c r="AJ643" s="12" t="s">
        <v>74</v>
      </c>
      <c r="AK643" s="12" t="s">
        <v>137</v>
      </c>
      <c r="AL643" s="12"/>
      <c r="AM643" s="12"/>
      <c r="AN643" s="76"/>
      <c r="AO643" s="12"/>
      <c r="AP643" s="12"/>
      <c r="AQ643" s="12"/>
      <c r="AR643" s="12"/>
      <c r="AS643" s="12"/>
      <c r="AT643" s="12"/>
      <c r="AU643" s="12"/>
      <c r="AV643" s="12"/>
    </row>
    <row r="644" spans="1:48" ht="15.75" customHeight="1">
      <c r="A644" s="71">
        <v>2025441</v>
      </c>
      <c r="B644" s="12"/>
      <c r="C644" s="83">
        <v>30</v>
      </c>
      <c r="D644" s="12" t="s">
        <v>134</v>
      </c>
      <c r="E644" s="76" t="s">
        <v>224</v>
      </c>
      <c r="F644" s="12" t="s">
        <v>93</v>
      </c>
      <c r="G644" s="114" t="s">
        <v>50</v>
      </c>
      <c r="H644" s="12" t="s">
        <v>632</v>
      </c>
      <c r="I644" s="76" t="s">
        <v>256</v>
      </c>
      <c r="J644" s="72"/>
      <c r="K644" s="12" t="s">
        <v>58</v>
      </c>
      <c r="L644" s="12" t="s">
        <v>137</v>
      </c>
      <c r="M644" s="12" t="s">
        <v>74</v>
      </c>
      <c r="N644" s="12" t="s">
        <v>137</v>
      </c>
      <c r="O644" s="12" t="s">
        <v>74</v>
      </c>
      <c r="P644" s="12" t="s">
        <v>137</v>
      </c>
      <c r="Q644" s="74">
        <v>3</v>
      </c>
      <c r="R644" s="12" t="s">
        <v>74</v>
      </c>
      <c r="S644" s="12" t="s">
        <v>400</v>
      </c>
      <c r="T644" s="12" t="s">
        <v>137</v>
      </c>
      <c r="U644" s="12" t="s">
        <v>220</v>
      </c>
      <c r="V644" s="12" t="s">
        <v>137</v>
      </c>
      <c r="W644" s="12" t="s">
        <v>220</v>
      </c>
      <c r="X644" s="12" t="s">
        <v>137</v>
      </c>
      <c r="Y644" s="12" t="s">
        <v>137</v>
      </c>
      <c r="Z644" s="12" t="s">
        <v>137</v>
      </c>
      <c r="AA644" s="12" t="s">
        <v>221</v>
      </c>
      <c r="AB644" s="12" t="s">
        <v>376</v>
      </c>
      <c r="AC644" s="12" t="s">
        <v>137</v>
      </c>
      <c r="AD644" s="12"/>
      <c r="AE644" s="12"/>
      <c r="AF644" s="12" t="s">
        <v>245</v>
      </c>
      <c r="AG644" s="12" t="s">
        <v>252</v>
      </c>
      <c r="AH644" s="12" t="s">
        <v>276</v>
      </c>
      <c r="AI644" s="12" t="s">
        <v>74</v>
      </c>
      <c r="AJ644" s="12" t="s">
        <v>74</v>
      </c>
      <c r="AK644" s="12" t="s">
        <v>74</v>
      </c>
      <c r="AL644" s="12"/>
      <c r="AM644" s="12" t="s">
        <v>74</v>
      </c>
      <c r="AN644" s="73"/>
      <c r="AO644" s="12"/>
      <c r="AP644" s="12"/>
      <c r="AQ644" s="12"/>
      <c r="AR644" s="12"/>
      <c r="AS644" s="12"/>
      <c r="AT644" s="12"/>
      <c r="AU644" s="12"/>
      <c r="AV644" s="12"/>
    </row>
    <row r="645" spans="1:48" ht="15.75" customHeight="1">
      <c r="A645" s="71">
        <v>2025363</v>
      </c>
      <c r="B645" s="12"/>
      <c r="C645" s="12">
        <v>42</v>
      </c>
      <c r="D645" s="12" t="s">
        <v>134</v>
      </c>
      <c r="E645" s="12" t="s">
        <v>217</v>
      </c>
      <c r="F645" s="12" t="s">
        <v>116</v>
      </c>
      <c r="G645" s="114" t="s">
        <v>4</v>
      </c>
      <c r="H645" s="12" t="s">
        <v>235</v>
      </c>
      <c r="I645" s="12" t="s">
        <v>328</v>
      </c>
      <c r="J645" s="12" t="s">
        <v>74</v>
      </c>
      <c r="K645" s="12" t="s">
        <v>58</v>
      </c>
      <c r="L645" s="12" t="s">
        <v>137</v>
      </c>
      <c r="M645" s="12" t="s">
        <v>74</v>
      </c>
      <c r="N645" s="12" t="s">
        <v>74</v>
      </c>
      <c r="O645" s="12" t="s">
        <v>74</v>
      </c>
      <c r="P645" s="12" t="s">
        <v>74</v>
      </c>
      <c r="Q645" s="74">
        <v>7</v>
      </c>
      <c r="R645" s="12" t="s">
        <v>137</v>
      </c>
      <c r="S645" s="12" t="s">
        <v>471</v>
      </c>
      <c r="T645" s="12" t="s">
        <v>74</v>
      </c>
      <c r="U645" s="12" t="s">
        <v>2077</v>
      </c>
      <c r="V645" s="12" t="s">
        <v>74</v>
      </c>
      <c r="W645" s="12" t="s">
        <v>2078</v>
      </c>
      <c r="X645" s="12" t="s">
        <v>74</v>
      </c>
      <c r="Y645" s="12" t="s">
        <v>74</v>
      </c>
      <c r="Z645" s="12" t="s">
        <v>74</v>
      </c>
      <c r="AA645" s="12" t="s">
        <v>251</v>
      </c>
      <c r="AB645" s="12" t="s">
        <v>376</v>
      </c>
      <c r="AC645" s="12" t="s">
        <v>74</v>
      </c>
      <c r="AD645" s="12" t="s">
        <v>2079</v>
      </c>
      <c r="AE645" s="12"/>
      <c r="AF645" s="12" t="s">
        <v>1459</v>
      </c>
      <c r="AG645" s="12" t="s">
        <v>336</v>
      </c>
      <c r="AH645" s="12" t="s">
        <v>459</v>
      </c>
      <c r="AI645" s="12" t="s">
        <v>74</v>
      </c>
      <c r="AJ645" s="12" t="s">
        <v>74</v>
      </c>
      <c r="AK645" s="12" t="s">
        <v>74</v>
      </c>
      <c r="AL645" s="12"/>
      <c r="AM645" s="73" t="s">
        <v>136</v>
      </c>
      <c r="AN645" s="73"/>
      <c r="AO645" s="12"/>
      <c r="AP645" s="12"/>
      <c r="AQ645" s="12"/>
      <c r="AR645" s="12"/>
      <c r="AS645" s="12"/>
      <c r="AT645" s="12"/>
      <c r="AU645" s="12"/>
      <c r="AV645" s="12"/>
    </row>
    <row r="646" spans="1:48" ht="15.75" customHeight="1">
      <c r="A646" s="71">
        <v>2025798</v>
      </c>
      <c r="B646" s="12"/>
      <c r="C646" s="12">
        <v>26</v>
      </c>
      <c r="D646" s="12" t="s">
        <v>134</v>
      </c>
      <c r="E646" s="12" t="s">
        <v>217</v>
      </c>
      <c r="F646" s="12" t="s">
        <v>106</v>
      </c>
      <c r="G646" s="117" t="s">
        <v>50</v>
      </c>
      <c r="H646" s="12" t="s">
        <v>359</v>
      </c>
      <c r="I646" s="12" t="s">
        <v>1404</v>
      </c>
      <c r="J646" s="12" t="s">
        <v>74</v>
      </c>
      <c r="K646" s="12" t="s">
        <v>58</v>
      </c>
      <c r="L646" s="12" t="s">
        <v>137</v>
      </c>
      <c r="M646" s="12" t="s">
        <v>74</v>
      </c>
      <c r="N646" s="12" t="s">
        <v>74</v>
      </c>
      <c r="O646" s="12" t="s">
        <v>74</v>
      </c>
      <c r="P646" s="12" t="s">
        <v>74</v>
      </c>
      <c r="Q646" s="74">
        <v>6</v>
      </c>
      <c r="R646" s="12" t="s">
        <v>137</v>
      </c>
      <c r="S646" s="12" t="s">
        <v>471</v>
      </c>
      <c r="T646" s="12" t="s">
        <v>74</v>
      </c>
      <c r="U646" s="12" t="s">
        <v>243</v>
      </c>
      <c r="V646" s="12" t="s">
        <v>74</v>
      </c>
      <c r="W646" s="12" t="s">
        <v>2081</v>
      </c>
      <c r="X646" s="12" t="s">
        <v>74</v>
      </c>
      <c r="Y646" s="12" t="s">
        <v>74</v>
      </c>
      <c r="Z646" s="12" t="s">
        <v>74</v>
      </c>
      <c r="AA646" s="12" t="s">
        <v>251</v>
      </c>
      <c r="AB646" s="12" t="s">
        <v>376</v>
      </c>
      <c r="AC646" s="12" t="s">
        <v>137</v>
      </c>
      <c r="AD646" s="12"/>
      <c r="AE646" s="12"/>
      <c r="AF646" s="12" t="s">
        <v>672</v>
      </c>
      <c r="AG646" s="12" t="s">
        <v>551</v>
      </c>
      <c r="AH646" s="12" t="s">
        <v>403</v>
      </c>
      <c r="AI646" s="12" t="s">
        <v>74</v>
      </c>
      <c r="AJ646" s="12" t="s">
        <v>74</v>
      </c>
      <c r="AK646" s="12" t="s">
        <v>74</v>
      </c>
      <c r="AL646" s="12"/>
      <c r="AM646" s="12"/>
      <c r="AN646" s="73"/>
      <c r="AO646" s="12"/>
      <c r="AP646" s="12"/>
      <c r="AQ646" s="44"/>
      <c r="AR646" s="12"/>
      <c r="AS646" s="12"/>
      <c r="AT646" s="12"/>
      <c r="AU646" s="12"/>
      <c r="AV646" s="12"/>
    </row>
    <row r="647" spans="1:48" ht="15.75" customHeight="1">
      <c r="A647" s="71">
        <v>2025519</v>
      </c>
      <c r="B647" s="12"/>
      <c r="C647" s="12">
        <v>36</v>
      </c>
      <c r="D647" s="12" t="s">
        <v>134</v>
      </c>
      <c r="E647" s="12" t="s">
        <v>224</v>
      </c>
      <c r="F647" s="12" t="s">
        <v>110</v>
      </c>
      <c r="G647" s="114" t="s">
        <v>4</v>
      </c>
      <c r="H647" s="12" t="s">
        <v>359</v>
      </c>
      <c r="I647" s="12" t="s">
        <v>236</v>
      </c>
      <c r="J647" s="72"/>
      <c r="K647" s="12" t="s">
        <v>62</v>
      </c>
      <c r="L647" s="12" t="s">
        <v>137</v>
      </c>
      <c r="M647" s="12" t="s">
        <v>74</v>
      </c>
      <c r="N647" s="12" t="s">
        <v>74</v>
      </c>
      <c r="O647" s="12" t="s">
        <v>74</v>
      </c>
      <c r="P647" s="12" t="s">
        <v>137</v>
      </c>
      <c r="Q647" s="74">
        <v>8</v>
      </c>
      <c r="R647" s="12" t="s">
        <v>137</v>
      </c>
      <c r="S647" s="12" t="s">
        <v>220</v>
      </c>
      <c r="T647" s="12" t="s">
        <v>137</v>
      </c>
      <c r="U647" s="12" t="s">
        <v>220</v>
      </c>
      <c r="V647" s="12" t="s">
        <v>137</v>
      </c>
      <c r="W647" s="12" t="s">
        <v>220</v>
      </c>
      <c r="X647" s="12" t="s">
        <v>74</v>
      </c>
      <c r="Y647" s="12" t="s">
        <v>137</v>
      </c>
      <c r="Z647" s="12" t="s">
        <v>137</v>
      </c>
      <c r="AA647" s="12" t="s">
        <v>221</v>
      </c>
      <c r="AB647" s="12" t="s">
        <v>376</v>
      </c>
      <c r="AC647" s="12" t="s">
        <v>137</v>
      </c>
      <c r="AD647" s="12"/>
      <c r="AE647" s="12"/>
      <c r="AF647" s="12" t="s">
        <v>1789</v>
      </c>
      <c r="AG647" s="12" t="s">
        <v>658</v>
      </c>
      <c r="AH647" s="12" t="s">
        <v>1788</v>
      </c>
      <c r="AI647" s="12" t="s">
        <v>74</v>
      </c>
      <c r="AJ647" s="12" t="s">
        <v>74</v>
      </c>
      <c r="AK647" s="12" t="s">
        <v>74</v>
      </c>
      <c r="AL647" s="12"/>
      <c r="AM647" s="12" t="s">
        <v>136</v>
      </c>
      <c r="AN647" s="73"/>
      <c r="AO647" s="12"/>
      <c r="AP647" s="12"/>
      <c r="AQ647" s="44"/>
      <c r="AR647" s="12"/>
      <c r="AS647" s="12"/>
      <c r="AT647" s="12"/>
      <c r="AU647" s="12"/>
      <c r="AV647" s="12"/>
    </row>
    <row r="648" spans="1:48" ht="15.75" customHeight="1">
      <c r="A648" s="71">
        <v>2025752</v>
      </c>
      <c r="B648" s="12"/>
      <c r="C648" s="12">
        <v>34</v>
      </c>
      <c r="D648" s="12" t="s">
        <v>134</v>
      </c>
      <c r="E648" s="12" t="s">
        <v>224</v>
      </c>
      <c r="F648" s="12" t="s">
        <v>145</v>
      </c>
      <c r="G648" s="117" t="s">
        <v>4</v>
      </c>
      <c r="H648" s="12" t="s">
        <v>323</v>
      </c>
      <c r="I648" s="12" t="s">
        <v>324</v>
      </c>
      <c r="J648" s="12" t="s">
        <v>74</v>
      </c>
      <c r="K648" s="12" t="s">
        <v>54</v>
      </c>
      <c r="L648" s="12" t="s">
        <v>137</v>
      </c>
      <c r="M648" s="12" t="s">
        <v>74</v>
      </c>
      <c r="N648" s="12" t="s">
        <v>74</v>
      </c>
      <c r="O648" s="12" t="s">
        <v>74</v>
      </c>
      <c r="P648" s="12" t="s">
        <v>137</v>
      </c>
      <c r="Q648" s="74">
        <v>2</v>
      </c>
      <c r="R648" s="12" t="s">
        <v>137</v>
      </c>
      <c r="S648" s="12" t="s">
        <v>220</v>
      </c>
      <c r="T648" s="12" t="s">
        <v>137</v>
      </c>
      <c r="U648" s="12" t="s">
        <v>220</v>
      </c>
      <c r="V648" s="12" t="s">
        <v>137</v>
      </c>
      <c r="W648" s="12" t="s">
        <v>220</v>
      </c>
      <c r="X648" s="12" t="s">
        <v>74</v>
      </c>
      <c r="Y648" s="12" t="s">
        <v>137</v>
      </c>
      <c r="Z648" s="12" t="s">
        <v>137</v>
      </c>
      <c r="AA648" s="12" t="s">
        <v>221</v>
      </c>
      <c r="AB648" s="12" t="s">
        <v>376</v>
      </c>
      <c r="AC648" s="12" t="s">
        <v>74</v>
      </c>
      <c r="AD648" s="12" t="s">
        <v>23</v>
      </c>
      <c r="AE648" s="12"/>
      <c r="AF648" s="12" t="s">
        <v>2084</v>
      </c>
      <c r="AG648" s="12" t="s">
        <v>2085</v>
      </c>
      <c r="AH648" s="12" t="s">
        <v>368</v>
      </c>
      <c r="AI648" s="12" t="s">
        <v>74</v>
      </c>
      <c r="AJ648" s="12" t="s">
        <v>74</v>
      </c>
      <c r="AK648" s="12" t="s">
        <v>74</v>
      </c>
      <c r="AL648" s="12"/>
      <c r="AM648" s="12"/>
      <c r="AN648" s="73"/>
      <c r="AO648" s="12"/>
      <c r="AP648" s="12"/>
      <c r="AQ648" s="44"/>
      <c r="AR648" s="12"/>
      <c r="AS648" s="12"/>
      <c r="AT648" s="12"/>
      <c r="AU648" s="12"/>
      <c r="AV648" s="12"/>
    </row>
    <row r="649" spans="1:48" ht="15.75" customHeight="1">
      <c r="A649" s="71">
        <v>2025375</v>
      </c>
      <c r="B649" s="12"/>
      <c r="C649" s="12">
        <v>41</v>
      </c>
      <c r="D649" s="12" t="s">
        <v>134</v>
      </c>
      <c r="E649" s="12" t="s">
        <v>224</v>
      </c>
      <c r="F649" s="12" t="s">
        <v>116</v>
      </c>
      <c r="G649" s="114" t="s">
        <v>4</v>
      </c>
      <c r="H649" s="12" t="s">
        <v>327</v>
      </c>
      <c r="I649" s="12" t="s">
        <v>328</v>
      </c>
      <c r="J649" s="72"/>
      <c r="K649" s="12" t="s">
        <v>58</v>
      </c>
      <c r="L649" s="12" t="s">
        <v>137</v>
      </c>
      <c r="M649" s="12" t="s">
        <v>74</v>
      </c>
      <c r="N649" s="12" t="s">
        <v>74</v>
      </c>
      <c r="O649" s="12" t="s">
        <v>74</v>
      </c>
      <c r="P649" s="12" t="s">
        <v>74</v>
      </c>
      <c r="Q649" s="74">
        <v>10</v>
      </c>
      <c r="R649" s="12" t="s">
        <v>137</v>
      </c>
      <c r="S649" s="12" t="s">
        <v>471</v>
      </c>
      <c r="T649" s="12" t="s">
        <v>74</v>
      </c>
      <c r="U649" s="12" t="s">
        <v>2087</v>
      </c>
      <c r="V649" s="12" t="s">
        <v>137</v>
      </c>
      <c r="W649" s="12" t="s">
        <v>220</v>
      </c>
      <c r="X649" s="12" t="s">
        <v>74</v>
      </c>
      <c r="Y649" s="12" t="s">
        <v>74</v>
      </c>
      <c r="Z649" s="12" t="s">
        <v>74</v>
      </c>
      <c r="AA649" s="12" t="s">
        <v>244</v>
      </c>
      <c r="AB649" s="12" t="s">
        <v>376</v>
      </c>
      <c r="AC649" s="12" t="s">
        <v>74</v>
      </c>
      <c r="AD649" s="12" t="s">
        <v>2088</v>
      </c>
      <c r="AE649" s="12"/>
      <c r="AF649" s="12" t="s">
        <v>269</v>
      </c>
      <c r="AG649" s="12" t="s">
        <v>2089</v>
      </c>
      <c r="AH649" s="12" t="s">
        <v>252</v>
      </c>
      <c r="AI649" s="12" t="s">
        <v>74</v>
      </c>
      <c r="AJ649" s="12" t="s">
        <v>74</v>
      </c>
      <c r="AK649" s="12" t="s">
        <v>74</v>
      </c>
      <c r="AL649" s="12"/>
      <c r="AM649" s="73" t="s">
        <v>136</v>
      </c>
      <c r="AN649" s="73"/>
      <c r="AO649" s="12"/>
      <c r="AP649" s="12"/>
      <c r="AQ649" s="12"/>
      <c r="AR649" s="12"/>
      <c r="AS649" s="12"/>
      <c r="AT649" s="12"/>
      <c r="AU649" s="12"/>
      <c r="AV649" s="12"/>
    </row>
    <row r="650" spans="1:48" ht="15.75" customHeight="1">
      <c r="A650" s="71">
        <v>2025535</v>
      </c>
      <c r="B650" s="12"/>
      <c r="C650" s="12">
        <v>35</v>
      </c>
      <c r="D650" s="12" t="s">
        <v>134</v>
      </c>
      <c r="E650" s="12" t="s">
        <v>224</v>
      </c>
      <c r="F650" s="12" t="s">
        <v>110</v>
      </c>
      <c r="G650" s="114" t="s">
        <v>4</v>
      </c>
      <c r="H650" s="12" t="s">
        <v>359</v>
      </c>
      <c r="I650" s="12" t="s">
        <v>236</v>
      </c>
      <c r="J650" s="72"/>
      <c r="K650" s="12" t="s">
        <v>62</v>
      </c>
      <c r="L650" s="12" t="s">
        <v>137</v>
      </c>
      <c r="M650" s="12" t="s">
        <v>74</v>
      </c>
      <c r="N650" s="12" t="s">
        <v>74</v>
      </c>
      <c r="O650" s="12" t="s">
        <v>74</v>
      </c>
      <c r="P650" s="12" t="s">
        <v>137</v>
      </c>
      <c r="Q650" s="74">
        <v>8</v>
      </c>
      <c r="R650" s="12" t="s">
        <v>137</v>
      </c>
      <c r="S650" s="12" t="s">
        <v>220</v>
      </c>
      <c r="T650" s="12" t="s">
        <v>137</v>
      </c>
      <c r="U650" s="12" t="s">
        <v>220</v>
      </c>
      <c r="V650" s="12" t="s">
        <v>74</v>
      </c>
      <c r="W650" s="12" t="s">
        <v>2091</v>
      </c>
      <c r="X650" s="12" t="s">
        <v>137</v>
      </c>
      <c r="Y650" s="12" t="s">
        <v>137</v>
      </c>
      <c r="Z650" s="12" t="s">
        <v>74</v>
      </c>
      <c r="AA650" s="12" t="s">
        <v>244</v>
      </c>
      <c r="AB650" s="12" t="s">
        <v>376</v>
      </c>
      <c r="AC650" s="12" t="s">
        <v>74</v>
      </c>
      <c r="AD650" s="12" t="s">
        <v>2092</v>
      </c>
      <c r="AE650" s="12"/>
      <c r="AF650" s="12" t="s">
        <v>658</v>
      </c>
      <c r="AG650" s="12" t="s">
        <v>655</v>
      </c>
      <c r="AH650" s="12" t="s">
        <v>274</v>
      </c>
      <c r="AI650" s="12" t="s">
        <v>74</v>
      </c>
      <c r="AJ650" s="12" t="s">
        <v>74</v>
      </c>
      <c r="AK650" s="12" t="s">
        <v>74</v>
      </c>
      <c r="AL650" s="12"/>
      <c r="AM650" s="12" t="s">
        <v>136</v>
      </c>
      <c r="AN650" s="73"/>
      <c r="AO650" s="12"/>
      <c r="AP650" s="12"/>
      <c r="AQ650" s="44"/>
      <c r="AR650" s="12"/>
      <c r="AS650" s="12"/>
      <c r="AT650" s="12"/>
      <c r="AU650" s="12"/>
      <c r="AV650" s="12"/>
    </row>
    <row r="651" spans="1:48" ht="15.75" customHeight="1">
      <c r="A651" s="71">
        <v>2025666</v>
      </c>
      <c r="B651" s="12"/>
      <c r="C651" s="12">
        <v>37</v>
      </c>
      <c r="D651" s="12" t="s">
        <v>134</v>
      </c>
      <c r="E651" s="12" t="s">
        <v>224</v>
      </c>
      <c r="F651" s="12" t="s">
        <v>88</v>
      </c>
      <c r="G651" s="117" t="s">
        <v>4</v>
      </c>
      <c r="H651" s="12" t="s">
        <v>359</v>
      </c>
      <c r="I651" s="12" t="s">
        <v>373</v>
      </c>
      <c r="J651" s="72"/>
      <c r="K651" s="12" t="s">
        <v>52</v>
      </c>
      <c r="L651" s="12" t="s">
        <v>137</v>
      </c>
      <c r="M651" s="12" t="s">
        <v>74</v>
      </c>
      <c r="N651" s="12" t="s">
        <v>74</v>
      </c>
      <c r="O651" s="12" t="s">
        <v>74</v>
      </c>
      <c r="P651" s="12" t="s">
        <v>137</v>
      </c>
      <c r="Q651" s="74">
        <v>5</v>
      </c>
      <c r="R651" s="12" t="s">
        <v>74</v>
      </c>
      <c r="S651" s="12" t="s">
        <v>2094</v>
      </c>
      <c r="T651" s="12" t="s">
        <v>137</v>
      </c>
      <c r="U651" s="12" t="s">
        <v>220</v>
      </c>
      <c r="V651" s="12" t="s">
        <v>137</v>
      </c>
      <c r="W651" s="12" t="s">
        <v>220</v>
      </c>
      <c r="X651" s="12" t="s">
        <v>74</v>
      </c>
      <c r="Y651" s="12" t="s">
        <v>137</v>
      </c>
      <c r="Z651" s="12" t="s">
        <v>137</v>
      </c>
      <c r="AA651" s="12" t="s">
        <v>221</v>
      </c>
      <c r="AB651" s="12" t="s">
        <v>376</v>
      </c>
      <c r="AC651" s="12" t="s">
        <v>137</v>
      </c>
      <c r="AD651" s="12"/>
      <c r="AE651" s="12"/>
      <c r="AF651" s="12" t="s">
        <v>669</v>
      </c>
      <c r="AG651" s="12" t="s">
        <v>287</v>
      </c>
      <c r="AH651" s="12" t="s">
        <v>347</v>
      </c>
      <c r="AI651" s="12" t="s">
        <v>74</v>
      </c>
      <c r="AJ651" s="12" t="s">
        <v>74</v>
      </c>
      <c r="AK651" s="12" t="s">
        <v>74</v>
      </c>
      <c r="AL651" s="12"/>
      <c r="AM651" s="12"/>
      <c r="AN651" s="73"/>
      <c r="AO651" s="12"/>
      <c r="AP651" s="12"/>
      <c r="AQ651" s="44"/>
      <c r="AR651" s="12"/>
      <c r="AS651" s="12"/>
      <c r="AT651" s="12"/>
      <c r="AU651" s="12"/>
      <c r="AV651" s="12"/>
    </row>
    <row r="652" spans="1:48" ht="15.75" customHeight="1">
      <c r="A652" s="71">
        <v>2025342</v>
      </c>
      <c r="B652" s="12"/>
      <c r="C652" s="12">
        <v>45</v>
      </c>
      <c r="D652" s="12" t="s">
        <v>134</v>
      </c>
      <c r="E652" s="12" t="s">
        <v>224</v>
      </c>
      <c r="F652" s="12" t="s">
        <v>116</v>
      </c>
      <c r="G652" s="114" t="s">
        <v>4</v>
      </c>
      <c r="H652" s="12" t="s">
        <v>632</v>
      </c>
      <c r="I652" s="12" t="s">
        <v>328</v>
      </c>
      <c r="J652" s="12" t="s">
        <v>74</v>
      </c>
      <c r="K652" s="12" t="s">
        <v>58</v>
      </c>
      <c r="L652" s="12" t="s">
        <v>137</v>
      </c>
      <c r="M652" s="12" t="s">
        <v>74</v>
      </c>
      <c r="N652" s="12" t="s">
        <v>137</v>
      </c>
      <c r="O652" s="12" t="s">
        <v>137</v>
      </c>
      <c r="P652" s="12" t="s">
        <v>137</v>
      </c>
      <c r="Q652" s="74">
        <v>6</v>
      </c>
      <c r="R652" s="12" t="s">
        <v>137</v>
      </c>
      <c r="S652" s="12" t="s">
        <v>220</v>
      </c>
      <c r="T652" s="12" t="s">
        <v>137</v>
      </c>
      <c r="U652" s="12" t="s">
        <v>220</v>
      </c>
      <c r="V652" s="12" t="s">
        <v>137</v>
      </c>
      <c r="W652" s="12" t="s">
        <v>220</v>
      </c>
      <c r="X652" s="12" t="s">
        <v>137</v>
      </c>
      <c r="Y652" s="12" t="s">
        <v>137</v>
      </c>
      <c r="Z652" s="12" t="s">
        <v>137</v>
      </c>
      <c r="AA652" s="12" t="s">
        <v>221</v>
      </c>
      <c r="AB652" s="12" t="s">
        <v>376</v>
      </c>
      <c r="AC652" s="12" t="s">
        <v>74</v>
      </c>
      <c r="AD652" s="12" t="s">
        <v>2096</v>
      </c>
      <c r="AE652" s="12"/>
      <c r="AF652" s="12" t="s">
        <v>2097</v>
      </c>
      <c r="AG652" s="12" t="s">
        <v>2098</v>
      </c>
      <c r="AH652" s="12" t="s">
        <v>2099</v>
      </c>
      <c r="AI652" s="12" t="s">
        <v>74</v>
      </c>
      <c r="AJ652" s="12" t="s">
        <v>74</v>
      </c>
      <c r="AK652" s="12" t="s">
        <v>74</v>
      </c>
      <c r="AL652" s="12"/>
      <c r="AM652" s="73" t="s">
        <v>136</v>
      </c>
      <c r="AN652" s="73"/>
      <c r="AO652" s="12"/>
      <c r="AP652" s="12"/>
      <c r="AQ652" s="12"/>
      <c r="AR652" s="12"/>
      <c r="AS652" s="12"/>
      <c r="AT652" s="12"/>
      <c r="AU652" s="12"/>
      <c r="AV652" s="12"/>
    </row>
    <row r="653" spans="1:48" ht="15.75" customHeight="1">
      <c r="A653" s="71">
        <v>2025437</v>
      </c>
      <c r="B653" s="12"/>
      <c r="C653" s="83">
        <v>38</v>
      </c>
      <c r="D653" s="12" t="s">
        <v>134</v>
      </c>
      <c r="E653" s="76" t="s">
        <v>224</v>
      </c>
      <c r="F653" s="74" t="s">
        <v>81</v>
      </c>
      <c r="G653" s="114" t="s">
        <v>4</v>
      </c>
      <c r="H653" s="12"/>
      <c r="I653" s="12" t="s">
        <v>236</v>
      </c>
      <c r="J653" s="72"/>
      <c r="K653" s="12" t="s">
        <v>60</v>
      </c>
      <c r="L653" s="12"/>
      <c r="M653" s="12"/>
      <c r="N653" s="12"/>
      <c r="O653" s="12"/>
      <c r="P653" s="12"/>
      <c r="Q653" s="74"/>
      <c r="R653" s="72"/>
      <c r="S653" s="12"/>
      <c r="T653" s="12"/>
      <c r="U653" s="12"/>
      <c r="V653" s="7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72" t="s">
        <v>137</v>
      </c>
      <c r="AJ653" s="12"/>
      <c r="AK653" s="12" t="s">
        <v>137</v>
      </c>
      <c r="AL653" s="12"/>
      <c r="AM653" s="12" t="s">
        <v>137</v>
      </c>
      <c r="AN653" s="73" t="s">
        <v>390</v>
      </c>
      <c r="AO653" s="12"/>
      <c r="AP653" s="12"/>
      <c r="AQ653" s="12"/>
      <c r="AR653" s="12"/>
      <c r="AS653" s="12"/>
      <c r="AT653" s="12"/>
      <c r="AU653" s="12"/>
      <c r="AV653" s="12"/>
    </row>
    <row r="654" spans="1:48" ht="15.75" customHeight="1">
      <c r="A654" s="71">
        <v>2025439</v>
      </c>
      <c r="B654" s="12"/>
      <c r="C654" s="83">
        <v>31</v>
      </c>
      <c r="D654" s="12" t="s">
        <v>134</v>
      </c>
      <c r="E654" s="76" t="s">
        <v>217</v>
      </c>
      <c r="F654" s="12" t="s">
        <v>93</v>
      </c>
      <c r="G654" s="114" t="s">
        <v>50</v>
      </c>
      <c r="H654" s="12" t="s">
        <v>327</v>
      </c>
      <c r="I654" s="12" t="s">
        <v>256</v>
      </c>
      <c r="J654" s="72" t="s">
        <v>74</v>
      </c>
      <c r="K654" s="12" t="s">
        <v>58</v>
      </c>
      <c r="L654" s="12" t="s">
        <v>137</v>
      </c>
      <c r="M654" s="12" t="s">
        <v>74</v>
      </c>
      <c r="N654" s="12" t="s">
        <v>74</v>
      </c>
      <c r="O654" s="12" t="s">
        <v>74</v>
      </c>
      <c r="P654" s="12" t="s">
        <v>74</v>
      </c>
      <c r="Q654" s="74">
        <v>4</v>
      </c>
      <c r="R654" s="12" t="s">
        <v>74</v>
      </c>
      <c r="S654" s="12" t="s">
        <v>400</v>
      </c>
      <c r="T654" s="12" t="s">
        <v>74</v>
      </c>
      <c r="U654" s="12" t="s">
        <v>957</v>
      </c>
      <c r="V654" s="12" t="s">
        <v>137</v>
      </c>
      <c r="W654" s="12" t="s">
        <v>220</v>
      </c>
      <c r="X654" s="12" t="s">
        <v>74</v>
      </c>
      <c r="Y654" s="12" t="s">
        <v>74</v>
      </c>
      <c r="Z654" s="12" t="s">
        <v>137</v>
      </c>
      <c r="AA654" s="12" t="s">
        <v>251</v>
      </c>
      <c r="AB654" s="12" t="s">
        <v>376</v>
      </c>
      <c r="AC654" s="12" t="s">
        <v>74</v>
      </c>
      <c r="AD654" s="12" t="s">
        <v>2102</v>
      </c>
      <c r="AE654" s="12"/>
      <c r="AF654" s="12" t="s">
        <v>2103</v>
      </c>
      <c r="AG654" s="12" t="s">
        <v>1192</v>
      </c>
      <c r="AH654" s="12" t="s">
        <v>2104</v>
      </c>
      <c r="AI654" s="12" t="s">
        <v>74</v>
      </c>
      <c r="AJ654" s="12" t="s">
        <v>74</v>
      </c>
      <c r="AK654" s="12" t="s">
        <v>74</v>
      </c>
      <c r="AL654" s="12"/>
      <c r="AM654" s="73" t="s">
        <v>136</v>
      </c>
      <c r="AN654" s="73"/>
      <c r="AO654" s="12"/>
      <c r="AP654" s="12"/>
      <c r="AQ654" s="12"/>
      <c r="AR654" s="12"/>
      <c r="AS654" s="12"/>
      <c r="AT654" s="12"/>
      <c r="AU654" s="12"/>
      <c r="AV654" s="12"/>
    </row>
    <row r="655" spans="1:48" ht="15.75" customHeight="1">
      <c r="A655" s="71">
        <v>2025377</v>
      </c>
      <c r="B655" s="12"/>
      <c r="C655" s="12">
        <v>39</v>
      </c>
      <c r="D655" s="12" t="s">
        <v>134</v>
      </c>
      <c r="E655" s="12" t="s">
        <v>217</v>
      </c>
      <c r="F655" s="12" t="s">
        <v>116</v>
      </c>
      <c r="G655" s="114" t="s">
        <v>4</v>
      </c>
      <c r="H655" s="12" t="s">
        <v>467</v>
      </c>
      <c r="I655" s="12" t="s">
        <v>328</v>
      </c>
      <c r="J655" s="12" t="s">
        <v>74</v>
      </c>
      <c r="K655" s="12" t="s">
        <v>58</v>
      </c>
      <c r="L655" s="12" t="s">
        <v>137</v>
      </c>
      <c r="M655" s="12" t="s">
        <v>74</v>
      </c>
      <c r="N655" s="12" t="s">
        <v>74</v>
      </c>
      <c r="O655" s="12" t="s">
        <v>137</v>
      </c>
      <c r="P655" s="12" t="s">
        <v>137</v>
      </c>
      <c r="Q655" s="74">
        <v>3</v>
      </c>
      <c r="R655" s="12" t="s">
        <v>137</v>
      </c>
      <c r="S655" s="12" t="s">
        <v>220</v>
      </c>
      <c r="T655" s="12" t="s">
        <v>137</v>
      </c>
      <c r="U655" s="12" t="s">
        <v>220</v>
      </c>
      <c r="V655" s="12" t="s">
        <v>74</v>
      </c>
      <c r="W655" s="12" t="s">
        <v>1097</v>
      </c>
      <c r="X655" s="12" t="s">
        <v>137</v>
      </c>
      <c r="Y655" s="12" t="s">
        <v>137</v>
      </c>
      <c r="Z655" s="12" t="s">
        <v>137</v>
      </c>
      <c r="AA655" s="12" t="s">
        <v>221</v>
      </c>
      <c r="AB655" s="12" t="s">
        <v>376</v>
      </c>
      <c r="AC655" s="12" t="s">
        <v>74</v>
      </c>
      <c r="AD655" s="12" t="s">
        <v>2107</v>
      </c>
      <c r="AE655" s="12"/>
      <c r="AF655" s="12" t="s">
        <v>274</v>
      </c>
      <c r="AG655" s="12" t="s">
        <v>429</v>
      </c>
      <c r="AH655" s="12" t="s">
        <v>1156</v>
      </c>
      <c r="AI655" s="12" t="s">
        <v>74</v>
      </c>
      <c r="AJ655" s="12" t="s">
        <v>74</v>
      </c>
      <c r="AK655" s="12" t="s">
        <v>74</v>
      </c>
      <c r="AL655" s="12"/>
      <c r="AM655" s="73" t="s">
        <v>136</v>
      </c>
      <c r="AN655" s="73"/>
      <c r="AO655" s="12"/>
      <c r="AP655" s="12"/>
      <c r="AQ655" s="12"/>
      <c r="AR655" s="12"/>
      <c r="AS655" s="12"/>
      <c r="AT655" s="12"/>
      <c r="AU655" s="12"/>
      <c r="AV655" s="12"/>
    </row>
    <row r="656" spans="1:48" ht="15.75" customHeight="1">
      <c r="A656" s="71">
        <v>2025828</v>
      </c>
      <c r="B656" s="12"/>
      <c r="C656" s="12">
        <v>40</v>
      </c>
      <c r="D656" s="12" t="s">
        <v>134</v>
      </c>
      <c r="E656" s="12" t="s">
        <v>224</v>
      </c>
      <c r="F656" s="74" t="s">
        <v>81</v>
      </c>
      <c r="G656" s="117" t="s">
        <v>4</v>
      </c>
      <c r="H656" s="12" t="s">
        <v>321</v>
      </c>
      <c r="I656" s="12" t="s">
        <v>236</v>
      </c>
      <c r="J656" s="72"/>
      <c r="K656" s="12" t="s">
        <v>60</v>
      </c>
      <c r="L656" s="12" t="s">
        <v>137</v>
      </c>
      <c r="M656" s="12" t="s">
        <v>74</v>
      </c>
      <c r="N656" s="12" t="s">
        <v>74</v>
      </c>
      <c r="O656" s="12" t="s">
        <v>137</v>
      </c>
      <c r="P656" s="12" t="s">
        <v>137</v>
      </c>
      <c r="Q656" s="74">
        <v>2</v>
      </c>
      <c r="R656" s="12" t="s">
        <v>137</v>
      </c>
      <c r="S656" s="12"/>
      <c r="T656" s="12" t="s">
        <v>74</v>
      </c>
      <c r="U656" s="12" t="s">
        <v>243</v>
      </c>
      <c r="V656" s="12" t="s">
        <v>74</v>
      </c>
      <c r="W656" s="12" t="s">
        <v>2109</v>
      </c>
      <c r="X656" s="12" t="s">
        <v>137</v>
      </c>
      <c r="Y656" s="12" t="s">
        <v>137</v>
      </c>
      <c r="Z656" s="12" t="s">
        <v>74</v>
      </c>
      <c r="AA656" s="12" t="s">
        <v>251</v>
      </c>
      <c r="AB656" s="12" t="s">
        <v>237</v>
      </c>
      <c r="AC656" s="12" t="s">
        <v>137</v>
      </c>
      <c r="AD656" s="12"/>
      <c r="AE656" s="12"/>
      <c r="AF656" s="12" t="s">
        <v>1511</v>
      </c>
      <c r="AG656" s="12" t="s">
        <v>2110</v>
      </c>
      <c r="AH656" s="12" t="s">
        <v>2111</v>
      </c>
      <c r="AI656" s="12" t="s">
        <v>74</v>
      </c>
      <c r="AJ656" s="12" t="s">
        <v>74</v>
      </c>
      <c r="AK656" s="12" t="s">
        <v>74</v>
      </c>
      <c r="AL656" s="12"/>
      <c r="AM656" s="12" t="s">
        <v>136</v>
      </c>
      <c r="AN656" s="73"/>
      <c r="AO656" s="12"/>
      <c r="AP656" s="12"/>
      <c r="AQ656" s="44"/>
      <c r="AR656" s="12"/>
      <c r="AS656" s="12"/>
      <c r="AT656" s="12"/>
      <c r="AU656" s="12"/>
      <c r="AV656" s="12"/>
    </row>
    <row r="657" spans="1:48" ht="15.75" customHeight="1">
      <c r="A657" s="71">
        <v>2025737</v>
      </c>
      <c r="B657" s="12"/>
      <c r="C657" s="12">
        <v>39</v>
      </c>
      <c r="D657" s="12" t="s">
        <v>134</v>
      </c>
      <c r="E657" s="12" t="s">
        <v>224</v>
      </c>
      <c r="F657" s="12" t="s">
        <v>111</v>
      </c>
      <c r="G657" s="117" t="s">
        <v>4</v>
      </c>
      <c r="H657" s="12"/>
      <c r="I657" s="12" t="s">
        <v>416</v>
      </c>
      <c r="J657" s="72"/>
      <c r="K657" s="12" t="s">
        <v>52</v>
      </c>
      <c r="L657" s="12" t="s">
        <v>137</v>
      </c>
      <c r="M657" s="12" t="s">
        <v>74</v>
      </c>
      <c r="N657" s="12" t="s">
        <v>137</v>
      </c>
      <c r="O657" s="12" t="s">
        <v>74</v>
      </c>
      <c r="P657" s="12" t="s">
        <v>137</v>
      </c>
      <c r="Q657" s="74">
        <v>3</v>
      </c>
      <c r="R657" s="12" t="s">
        <v>74</v>
      </c>
      <c r="S657" s="12" t="s">
        <v>1162</v>
      </c>
      <c r="T657" s="12" t="s">
        <v>137</v>
      </c>
      <c r="U657" s="12" t="s">
        <v>220</v>
      </c>
      <c r="V657" s="12" t="s">
        <v>137</v>
      </c>
      <c r="W657" s="12" t="s">
        <v>220</v>
      </c>
      <c r="X657" s="12" t="s">
        <v>74</v>
      </c>
      <c r="Y657" s="12" t="s">
        <v>137</v>
      </c>
      <c r="Z657" s="12" t="s">
        <v>74</v>
      </c>
      <c r="AA657" s="12" t="s">
        <v>244</v>
      </c>
      <c r="AB657" s="12" t="s">
        <v>376</v>
      </c>
      <c r="AC657" s="12" t="s">
        <v>74</v>
      </c>
      <c r="AD657" s="12" t="s">
        <v>2113</v>
      </c>
      <c r="AE657" s="12"/>
      <c r="AF657" s="12" t="s">
        <v>2114</v>
      </c>
      <c r="AG657" s="12" t="s">
        <v>2115</v>
      </c>
      <c r="AH657" s="12" t="s">
        <v>634</v>
      </c>
      <c r="AI657" s="12" t="s">
        <v>74</v>
      </c>
      <c r="AJ657" s="12" t="s">
        <v>74</v>
      </c>
      <c r="AK657" s="12" t="s">
        <v>74</v>
      </c>
      <c r="AL657" s="12"/>
      <c r="AM657" s="12"/>
      <c r="AN657" s="73"/>
      <c r="AO657" s="12"/>
      <c r="AP657" s="12"/>
      <c r="AQ657" s="44"/>
      <c r="AR657" s="12"/>
      <c r="AS657" s="12"/>
      <c r="AT657" s="12"/>
      <c r="AU657" s="12"/>
      <c r="AV657" s="12"/>
    </row>
    <row r="658" spans="1:48" ht="15.75" customHeight="1">
      <c r="A658" s="71">
        <v>2025062</v>
      </c>
      <c r="B658" s="12">
        <v>43</v>
      </c>
      <c r="C658" s="12"/>
      <c r="D658" s="12" t="s">
        <v>135</v>
      </c>
      <c r="E658" s="12" t="s">
        <v>217</v>
      </c>
      <c r="F658" s="74" t="s">
        <v>81</v>
      </c>
      <c r="G658" s="97" t="s">
        <v>4</v>
      </c>
      <c r="H658" s="12" t="s">
        <v>235</v>
      </c>
      <c r="I658" s="76" t="s">
        <v>236</v>
      </c>
      <c r="J658" s="12" t="s">
        <v>74</v>
      </c>
      <c r="K658" s="12" t="s">
        <v>60</v>
      </c>
      <c r="L658" s="12" t="s">
        <v>74</v>
      </c>
      <c r="M658" s="12" t="s">
        <v>74</v>
      </c>
      <c r="N658" s="12" t="s">
        <v>74</v>
      </c>
      <c r="O658" s="12" t="s">
        <v>74</v>
      </c>
      <c r="P658" s="12" t="s">
        <v>74</v>
      </c>
      <c r="Q658" s="74">
        <v>9</v>
      </c>
      <c r="R658" s="12" t="s">
        <v>137</v>
      </c>
      <c r="S658" s="12" t="s">
        <v>220</v>
      </c>
      <c r="T658" s="12" t="s">
        <v>137</v>
      </c>
      <c r="U658" s="12" t="s">
        <v>220</v>
      </c>
      <c r="V658" s="12" t="s">
        <v>74</v>
      </c>
      <c r="W658" s="12" t="s">
        <v>2117</v>
      </c>
      <c r="X658" s="12" t="s">
        <v>74</v>
      </c>
      <c r="Y658" s="12" t="s">
        <v>74</v>
      </c>
      <c r="Z658" s="12" t="s">
        <v>137</v>
      </c>
      <c r="AA658" s="12" t="s">
        <v>221</v>
      </c>
      <c r="AB658" s="12" t="s">
        <v>237</v>
      </c>
      <c r="AC658" s="72" t="s">
        <v>137</v>
      </c>
      <c r="AD658" s="12"/>
      <c r="AE658" s="12"/>
      <c r="AF658" s="12" t="s">
        <v>296</v>
      </c>
      <c r="AG658" s="12" t="s">
        <v>551</v>
      </c>
      <c r="AH658" s="12" t="s">
        <v>1074</v>
      </c>
      <c r="AI658" s="12" t="s">
        <v>74</v>
      </c>
      <c r="AJ658" s="12" t="s">
        <v>74</v>
      </c>
      <c r="AK658" s="12" t="s">
        <v>74</v>
      </c>
      <c r="AL658" s="12" t="s">
        <v>74</v>
      </c>
      <c r="AM658" s="12" t="s">
        <v>74</v>
      </c>
      <c r="AN658" s="12" t="s">
        <v>24</v>
      </c>
      <c r="AO658" s="12" t="s">
        <v>984</v>
      </c>
      <c r="AP658" s="12" t="s">
        <v>248</v>
      </c>
      <c r="AQ658" s="12"/>
      <c r="AR658" s="12"/>
      <c r="AS658" s="12"/>
      <c r="AT658" s="12"/>
      <c r="AU658" s="12"/>
      <c r="AV658" s="12"/>
    </row>
    <row r="659" spans="1:48" ht="15.75" customHeight="1">
      <c r="A659" s="71">
        <v>2025426</v>
      </c>
      <c r="B659" s="12"/>
      <c r="C659" s="83">
        <v>41</v>
      </c>
      <c r="D659" s="12" t="s">
        <v>134</v>
      </c>
      <c r="E659" s="76" t="s">
        <v>224</v>
      </c>
      <c r="F659" s="74" t="s">
        <v>81</v>
      </c>
      <c r="G659" s="114" t="s">
        <v>4</v>
      </c>
      <c r="H659" s="12"/>
      <c r="I659" s="12" t="s">
        <v>236</v>
      </c>
      <c r="J659" s="72"/>
      <c r="K659" s="12" t="s">
        <v>60</v>
      </c>
      <c r="L659" s="12"/>
      <c r="M659" s="12"/>
      <c r="N659" s="12"/>
      <c r="O659" s="12"/>
      <c r="P659" s="12"/>
      <c r="Q659" s="74"/>
      <c r="R659" s="72"/>
      <c r="S659" s="12"/>
      <c r="T659" s="12"/>
      <c r="U659" s="12"/>
      <c r="V659" s="7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72" t="s">
        <v>137</v>
      </c>
      <c r="AJ659" s="12"/>
      <c r="AK659" s="12" t="s">
        <v>137</v>
      </c>
      <c r="AL659" s="12"/>
      <c r="AM659" s="12" t="s">
        <v>137</v>
      </c>
      <c r="AN659" s="73" t="s">
        <v>390</v>
      </c>
      <c r="AO659" s="12"/>
      <c r="AP659" s="12"/>
      <c r="AQ659" s="12"/>
      <c r="AR659" s="12"/>
      <c r="AS659" s="12"/>
      <c r="AT659" s="12"/>
      <c r="AU659" s="12"/>
      <c r="AV659" s="12"/>
    </row>
    <row r="660" spans="1:48" ht="15.75" customHeight="1">
      <c r="A660" s="71">
        <v>2025382</v>
      </c>
      <c r="B660" s="12"/>
      <c r="C660" s="12">
        <v>36</v>
      </c>
      <c r="D660" s="12" t="s">
        <v>134</v>
      </c>
      <c r="E660" s="12" t="s">
        <v>224</v>
      </c>
      <c r="F660" s="12" t="s">
        <v>113</v>
      </c>
      <c r="G660" s="114" t="s">
        <v>4</v>
      </c>
      <c r="H660" s="12" t="s">
        <v>264</v>
      </c>
      <c r="I660" s="12" t="s">
        <v>1415</v>
      </c>
      <c r="J660" s="72"/>
      <c r="K660" s="12" t="s">
        <v>60</v>
      </c>
      <c r="L660" s="12" t="s">
        <v>137</v>
      </c>
      <c r="M660" s="12" t="s">
        <v>74</v>
      </c>
      <c r="N660" s="12" t="s">
        <v>137</v>
      </c>
      <c r="O660" s="12" t="s">
        <v>74</v>
      </c>
      <c r="P660" s="12" t="s">
        <v>137</v>
      </c>
      <c r="Q660" s="74">
        <v>2</v>
      </c>
      <c r="R660" s="12" t="s">
        <v>137</v>
      </c>
      <c r="S660" s="12"/>
      <c r="T660" s="12" t="s">
        <v>137</v>
      </c>
      <c r="U660" s="12" t="s">
        <v>220</v>
      </c>
      <c r="V660" s="12" t="s">
        <v>137</v>
      </c>
      <c r="W660" s="12" t="s">
        <v>220</v>
      </c>
      <c r="X660" s="12" t="s">
        <v>137</v>
      </c>
      <c r="Y660" s="12" t="s">
        <v>137</v>
      </c>
      <c r="Z660" s="12" t="s">
        <v>137</v>
      </c>
      <c r="AA660" s="12" t="s">
        <v>221</v>
      </c>
      <c r="AB660" s="12" t="s">
        <v>237</v>
      </c>
      <c r="AC660" s="12" t="s">
        <v>74</v>
      </c>
      <c r="AD660" s="12" t="s">
        <v>23</v>
      </c>
      <c r="AE660" s="12"/>
      <c r="AF660" s="12" t="s">
        <v>269</v>
      </c>
      <c r="AG660" s="12" t="s">
        <v>2120</v>
      </c>
      <c r="AH660" s="12" t="s">
        <v>276</v>
      </c>
      <c r="AI660" s="12" t="s">
        <v>74</v>
      </c>
      <c r="AJ660" s="12" t="s">
        <v>74</v>
      </c>
      <c r="AK660" s="12" t="s">
        <v>74</v>
      </c>
      <c r="AL660" s="12"/>
      <c r="AM660" s="12" t="s">
        <v>136</v>
      </c>
      <c r="AN660" s="73"/>
      <c r="AO660" s="12"/>
      <c r="AP660" s="12"/>
      <c r="AQ660" s="12"/>
      <c r="AR660" s="12"/>
      <c r="AS660" s="12"/>
      <c r="AT660" s="12"/>
      <c r="AU660" s="12"/>
      <c r="AV660" s="12"/>
    </row>
    <row r="661" spans="1:48" ht="15.75" customHeight="1">
      <c r="A661" s="71">
        <v>2025468</v>
      </c>
      <c r="B661" s="12"/>
      <c r="C661" s="83">
        <v>35</v>
      </c>
      <c r="D661" s="12" t="s">
        <v>134</v>
      </c>
      <c r="E661" s="76" t="s">
        <v>224</v>
      </c>
      <c r="F661" s="76" t="s">
        <v>77</v>
      </c>
      <c r="G661" s="114" t="s">
        <v>4</v>
      </c>
      <c r="H661" s="12" t="s">
        <v>362</v>
      </c>
      <c r="I661" s="76" t="s">
        <v>236</v>
      </c>
      <c r="J661" s="72"/>
      <c r="K661" s="12" t="s">
        <v>60</v>
      </c>
      <c r="L661" s="12" t="s">
        <v>137</v>
      </c>
      <c r="M661" s="12" t="s">
        <v>74</v>
      </c>
      <c r="N661" s="12" t="s">
        <v>74</v>
      </c>
      <c r="O661" s="12" t="s">
        <v>74</v>
      </c>
      <c r="P661" s="12" t="s">
        <v>137</v>
      </c>
      <c r="Q661" s="74">
        <v>6</v>
      </c>
      <c r="R661" s="12" t="s">
        <v>137</v>
      </c>
      <c r="S661" s="12"/>
      <c r="T661" s="12" t="s">
        <v>74</v>
      </c>
      <c r="U661" s="12" t="s">
        <v>2122</v>
      </c>
      <c r="V661" s="12" t="s">
        <v>137</v>
      </c>
      <c r="W661" s="12" t="s">
        <v>220</v>
      </c>
      <c r="X661" s="12" t="s">
        <v>137</v>
      </c>
      <c r="Y661" s="12" t="s">
        <v>74</v>
      </c>
      <c r="Z661" s="12" t="s">
        <v>137</v>
      </c>
      <c r="AA661" s="12" t="s">
        <v>221</v>
      </c>
      <c r="AB661" s="12" t="s">
        <v>376</v>
      </c>
      <c r="AC661" s="12" t="s">
        <v>137</v>
      </c>
      <c r="AD661" s="12"/>
      <c r="AE661" s="88"/>
      <c r="AF661" s="12" t="s">
        <v>245</v>
      </c>
      <c r="AG661" s="12" t="s">
        <v>687</v>
      </c>
      <c r="AH661" s="12" t="s">
        <v>287</v>
      </c>
      <c r="AI661" s="12" t="s">
        <v>74</v>
      </c>
      <c r="AJ661" s="12" t="s">
        <v>74</v>
      </c>
      <c r="AK661" s="12" t="s">
        <v>74</v>
      </c>
      <c r="AL661" s="12"/>
      <c r="AM661" s="12" t="s">
        <v>136</v>
      </c>
      <c r="AN661" s="73"/>
      <c r="AO661" s="12"/>
      <c r="AP661" s="12"/>
      <c r="AQ661" s="12"/>
      <c r="AR661" s="12"/>
      <c r="AS661" s="12"/>
      <c r="AT661" s="12"/>
      <c r="AU661" s="12"/>
      <c r="AV661" s="12"/>
    </row>
    <row r="662" spans="1:48" ht="15.75" customHeight="1">
      <c r="A662" s="71">
        <v>2025571</v>
      </c>
      <c r="B662" s="12"/>
      <c r="C662" s="12">
        <v>38</v>
      </c>
      <c r="D662" s="12" t="s">
        <v>134</v>
      </c>
      <c r="E662" s="12" t="s">
        <v>224</v>
      </c>
      <c r="F662" s="12" t="s">
        <v>100</v>
      </c>
      <c r="G662" s="114" t="s">
        <v>4</v>
      </c>
      <c r="H662" s="12" t="s">
        <v>321</v>
      </c>
      <c r="I662" s="12" t="s">
        <v>236</v>
      </c>
      <c r="J662" s="72"/>
      <c r="K662" s="12" t="s">
        <v>52</v>
      </c>
      <c r="L662" s="12" t="s">
        <v>137</v>
      </c>
      <c r="M662" s="12" t="s">
        <v>137</v>
      </c>
      <c r="N662" s="12" t="s">
        <v>74</v>
      </c>
      <c r="O662" s="12" t="s">
        <v>137</v>
      </c>
      <c r="P662" s="12" t="s">
        <v>74</v>
      </c>
      <c r="Q662" s="74">
        <v>6</v>
      </c>
      <c r="R662" s="12" t="s">
        <v>137</v>
      </c>
      <c r="S662" s="12"/>
      <c r="T662" s="12" t="s">
        <v>137</v>
      </c>
      <c r="U662" s="12" t="s">
        <v>220</v>
      </c>
      <c r="V662" s="12" t="s">
        <v>137</v>
      </c>
      <c r="W662" s="12" t="s">
        <v>220</v>
      </c>
      <c r="X662" s="12" t="s">
        <v>137</v>
      </c>
      <c r="Y662" s="12" t="s">
        <v>137</v>
      </c>
      <c r="Z662" s="12" t="s">
        <v>137</v>
      </c>
      <c r="AA662" s="12" t="s">
        <v>221</v>
      </c>
      <c r="AB662" s="12" t="s">
        <v>376</v>
      </c>
      <c r="AC662" s="12" t="s">
        <v>137</v>
      </c>
      <c r="AD662" s="12"/>
      <c r="AE662" s="12"/>
      <c r="AF662" s="12" t="s">
        <v>276</v>
      </c>
      <c r="AG662" s="12" t="s">
        <v>717</v>
      </c>
      <c r="AH662" s="12" t="s">
        <v>274</v>
      </c>
      <c r="AI662" s="12" t="s">
        <v>74</v>
      </c>
      <c r="AJ662" s="12" t="s">
        <v>74</v>
      </c>
      <c r="AK662" s="12" t="s">
        <v>74</v>
      </c>
      <c r="AL662" s="12"/>
      <c r="AM662" s="12"/>
      <c r="AN662" s="73"/>
      <c r="AO662" s="12"/>
      <c r="AP662" s="12"/>
      <c r="AQ662" s="44"/>
      <c r="AR662" s="12"/>
      <c r="AS662" s="12"/>
      <c r="AT662" s="12"/>
      <c r="AU662" s="12"/>
      <c r="AV662" s="12"/>
    </row>
    <row r="663" spans="1:48" ht="15.75" customHeight="1">
      <c r="A663" s="71">
        <v>2025344</v>
      </c>
      <c r="B663" s="12"/>
      <c r="C663" s="12">
        <v>36</v>
      </c>
      <c r="D663" s="12" t="s">
        <v>134</v>
      </c>
      <c r="E663" s="12" t="s">
        <v>224</v>
      </c>
      <c r="F663" s="12" t="s">
        <v>116</v>
      </c>
      <c r="G663" s="114" t="s">
        <v>4</v>
      </c>
      <c r="H663" s="12" t="s">
        <v>467</v>
      </c>
      <c r="I663" s="12" t="s">
        <v>328</v>
      </c>
      <c r="J663" s="12" t="s">
        <v>74</v>
      </c>
      <c r="K663" s="12" t="s">
        <v>58</v>
      </c>
      <c r="L663" s="12" t="s">
        <v>137</v>
      </c>
      <c r="M663" s="12" t="s">
        <v>137</v>
      </c>
      <c r="N663" s="12" t="s">
        <v>137</v>
      </c>
      <c r="O663" s="12" t="s">
        <v>137</v>
      </c>
      <c r="P663" s="12" t="s">
        <v>137</v>
      </c>
      <c r="Q663" s="74">
        <v>4</v>
      </c>
      <c r="R663" s="12" t="s">
        <v>137</v>
      </c>
      <c r="S663" s="12" t="s">
        <v>220</v>
      </c>
      <c r="T663" s="12" t="s">
        <v>137</v>
      </c>
      <c r="U663" s="12" t="s">
        <v>220</v>
      </c>
      <c r="V663" s="12" t="s">
        <v>137</v>
      </c>
      <c r="W663" s="12" t="s">
        <v>220</v>
      </c>
      <c r="X663" s="12" t="s">
        <v>137</v>
      </c>
      <c r="Y663" s="12" t="s">
        <v>137</v>
      </c>
      <c r="Z663" s="12" t="s">
        <v>137</v>
      </c>
      <c r="AA663" s="12" t="s">
        <v>221</v>
      </c>
      <c r="AB663" s="12" t="s">
        <v>376</v>
      </c>
      <c r="AC663" s="12" t="s">
        <v>74</v>
      </c>
      <c r="AD663" s="12" t="s">
        <v>23</v>
      </c>
      <c r="AE663" s="12"/>
      <c r="AF663" s="12" t="s">
        <v>2120</v>
      </c>
      <c r="AG663" s="12" t="s">
        <v>2125</v>
      </c>
      <c r="AH663" s="12" t="s">
        <v>318</v>
      </c>
      <c r="AI663" s="12" t="s">
        <v>74</v>
      </c>
      <c r="AJ663" s="12" t="s">
        <v>74</v>
      </c>
      <c r="AK663" s="12" t="s">
        <v>74</v>
      </c>
      <c r="AL663" s="12"/>
      <c r="AM663" s="73" t="s">
        <v>136</v>
      </c>
      <c r="AN663" s="73"/>
      <c r="AO663" s="12"/>
      <c r="AP663" s="12"/>
      <c r="AQ663" s="12"/>
      <c r="AR663" s="12"/>
      <c r="AS663" s="12"/>
      <c r="AT663" s="12"/>
      <c r="AU663" s="12"/>
      <c r="AV663" s="12"/>
    </row>
    <row r="664" spans="1:48" ht="15.75" customHeight="1">
      <c r="A664" s="71">
        <v>2025577</v>
      </c>
      <c r="B664" s="12"/>
      <c r="C664" s="12">
        <v>38</v>
      </c>
      <c r="D664" s="12" t="s">
        <v>134</v>
      </c>
      <c r="E664" s="12" t="s">
        <v>224</v>
      </c>
      <c r="F664" s="12" t="s">
        <v>98</v>
      </c>
      <c r="G664" s="114" t="s">
        <v>4</v>
      </c>
      <c r="H664" s="12" t="s">
        <v>321</v>
      </c>
      <c r="I664" s="12" t="s">
        <v>236</v>
      </c>
      <c r="J664" s="72"/>
      <c r="K664" s="12" t="s">
        <v>52</v>
      </c>
      <c r="L664" s="12" t="s">
        <v>137</v>
      </c>
      <c r="M664" s="12" t="s">
        <v>137</v>
      </c>
      <c r="N664" s="12" t="s">
        <v>74</v>
      </c>
      <c r="O664" s="12" t="s">
        <v>137</v>
      </c>
      <c r="P664" s="12" t="s">
        <v>137</v>
      </c>
      <c r="Q664" s="74">
        <v>4</v>
      </c>
      <c r="R664" s="12" t="s">
        <v>137</v>
      </c>
      <c r="S664" s="12"/>
      <c r="T664" s="12" t="s">
        <v>137</v>
      </c>
      <c r="U664" s="12" t="s">
        <v>220</v>
      </c>
      <c r="V664" s="12" t="s">
        <v>137</v>
      </c>
      <c r="W664" s="12" t="s">
        <v>220</v>
      </c>
      <c r="X664" s="12" t="s">
        <v>137</v>
      </c>
      <c r="Y664" s="12" t="s">
        <v>137</v>
      </c>
      <c r="Z664" s="12" t="s">
        <v>137</v>
      </c>
      <c r="AA664" s="12" t="s">
        <v>221</v>
      </c>
      <c r="AB664" s="12" t="s">
        <v>376</v>
      </c>
      <c r="AC664" s="12" t="s">
        <v>74</v>
      </c>
      <c r="AD664" s="12" t="s">
        <v>2127</v>
      </c>
      <c r="AE664" s="12"/>
      <c r="AF664" s="12" t="s">
        <v>703</v>
      </c>
      <c r="AG664" s="12" t="s">
        <v>2128</v>
      </c>
      <c r="AH664" s="12" t="s">
        <v>2129</v>
      </c>
      <c r="AI664" s="12" t="s">
        <v>74</v>
      </c>
      <c r="AJ664" s="12" t="s">
        <v>74</v>
      </c>
      <c r="AK664" s="12" t="s">
        <v>74</v>
      </c>
      <c r="AL664" s="12"/>
      <c r="AM664" s="12" t="s">
        <v>136</v>
      </c>
      <c r="AN664" s="73"/>
      <c r="AO664" s="12"/>
      <c r="AP664" s="12"/>
      <c r="AQ664" s="44"/>
      <c r="AR664" s="12"/>
      <c r="AS664" s="12"/>
      <c r="AT664" s="12"/>
      <c r="AU664" s="12"/>
      <c r="AV664" s="12"/>
    </row>
    <row r="665" spans="1:48" ht="15.75" customHeight="1">
      <c r="A665" s="71">
        <v>2025716</v>
      </c>
      <c r="B665" s="12"/>
      <c r="C665" s="12">
        <v>35</v>
      </c>
      <c r="D665" s="12" t="s">
        <v>134</v>
      </c>
      <c r="E665" s="12" t="s">
        <v>224</v>
      </c>
      <c r="F665" s="12" t="s">
        <v>79</v>
      </c>
      <c r="G665" s="117" t="s">
        <v>4</v>
      </c>
      <c r="H665" s="12" t="s">
        <v>321</v>
      </c>
      <c r="I665" s="12" t="s">
        <v>236</v>
      </c>
      <c r="J665" s="72"/>
      <c r="K665" s="12" t="s">
        <v>56</v>
      </c>
      <c r="L665" s="12" t="s">
        <v>137</v>
      </c>
      <c r="M665" s="12" t="s">
        <v>137</v>
      </c>
      <c r="N665" s="12" t="s">
        <v>74</v>
      </c>
      <c r="O665" s="12" t="s">
        <v>137</v>
      </c>
      <c r="P665" s="12" t="s">
        <v>137</v>
      </c>
      <c r="Q665" s="74">
        <v>7</v>
      </c>
      <c r="R665" s="12" t="s">
        <v>137</v>
      </c>
      <c r="S665" s="12"/>
      <c r="T665" s="12" t="s">
        <v>137</v>
      </c>
      <c r="U665" s="12" t="s">
        <v>220</v>
      </c>
      <c r="V665" s="12" t="s">
        <v>74</v>
      </c>
      <c r="W665" s="12" t="s">
        <v>2131</v>
      </c>
      <c r="X665" s="12" t="s">
        <v>137</v>
      </c>
      <c r="Y665" s="12" t="s">
        <v>137</v>
      </c>
      <c r="Z665" s="12" t="s">
        <v>137</v>
      </c>
      <c r="AA665" s="12" t="s">
        <v>221</v>
      </c>
      <c r="AB665" s="12" t="s">
        <v>376</v>
      </c>
      <c r="AC665" s="12" t="s">
        <v>137</v>
      </c>
      <c r="AD665" s="12"/>
      <c r="AE665" s="12"/>
      <c r="AF665" s="12" t="s">
        <v>339</v>
      </c>
      <c r="AG665" s="12" t="s">
        <v>1665</v>
      </c>
      <c r="AH665" s="12" t="s">
        <v>352</v>
      </c>
      <c r="AI665" s="12" t="s">
        <v>74</v>
      </c>
      <c r="AJ665" s="12" t="s">
        <v>74</v>
      </c>
      <c r="AK665" s="12" t="s">
        <v>74</v>
      </c>
      <c r="AL665" s="12"/>
      <c r="AM665" s="12"/>
      <c r="AN665" s="73"/>
      <c r="AO665" s="12"/>
      <c r="AP665" s="12"/>
      <c r="AQ665" s="44"/>
      <c r="AR665" s="12"/>
      <c r="AS665" s="12"/>
      <c r="AT665" s="12"/>
      <c r="AU665" s="12"/>
      <c r="AV665" s="12"/>
    </row>
    <row r="666" spans="1:48" ht="15.75" customHeight="1">
      <c r="A666" s="71">
        <v>2025140</v>
      </c>
      <c r="B666" s="12">
        <v>40</v>
      </c>
      <c r="C666" s="12"/>
      <c r="D666" s="12" t="s">
        <v>135</v>
      </c>
      <c r="E666" s="12" t="s">
        <v>224</v>
      </c>
      <c r="F666" s="12" t="s">
        <v>110</v>
      </c>
      <c r="G666" s="97" t="s">
        <v>4</v>
      </c>
      <c r="H666" s="12" t="s">
        <v>225</v>
      </c>
      <c r="I666" s="12" t="s">
        <v>236</v>
      </c>
      <c r="J666" s="12" t="s">
        <v>227</v>
      </c>
      <c r="K666" s="12" t="s">
        <v>62</v>
      </c>
      <c r="L666" s="12" t="s">
        <v>137</v>
      </c>
      <c r="M666" s="12" t="s">
        <v>74</v>
      </c>
      <c r="N666" s="12" t="s">
        <v>137</v>
      </c>
      <c r="O666" s="12" t="s">
        <v>74</v>
      </c>
      <c r="P666" s="12" t="s">
        <v>137</v>
      </c>
      <c r="Q666" s="74">
        <v>3</v>
      </c>
      <c r="R666" s="12" t="s">
        <v>74</v>
      </c>
      <c r="S666" s="12" t="s">
        <v>2133</v>
      </c>
      <c r="T666" s="12" t="s">
        <v>137</v>
      </c>
      <c r="U666" s="12" t="s">
        <v>220</v>
      </c>
      <c r="V666" s="12" t="s">
        <v>137</v>
      </c>
      <c r="W666" s="12" t="s">
        <v>220</v>
      </c>
      <c r="X666" s="12" t="s">
        <v>74</v>
      </c>
      <c r="Y666" s="12" t="s">
        <v>137</v>
      </c>
      <c r="Z666" s="12" t="s">
        <v>137</v>
      </c>
      <c r="AA666" s="12" t="s">
        <v>221</v>
      </c>
      <c r="AB666" s="12"/>
      <c r="AC666" s="72" t="s">
        <v>137</v>
      </c>
      <c r="AD666" s="72"/>
      <c r="AE666" s="12"/>
      <c r="AF666" s="12" t="s">
        <v>301</v>
      </c>
      <c r="AG666" s="12" t="s">
        <v>481</v>
      </c>
      <c r="AH666" s="12" t="s">
        <v>276</v>
      </c>
      <c r="AI666" s="12" t="s">
        <v>74</v>
      </c>
      <c r="AJ666" s="12" t="s">
        <v>74</v>
      </c>
      <c r="AK666" s="12" t="s">
        <v>74</v>
      </c>
      <c r="AL666" s="12" t="s">
        <v>74</v>
      </c>
      <c r="AM666" s="73" t="s">
        <v>136</v>
      </c>
      <c r="AN666" s="73"/>
      <c r="AO666" s="74" t="s">
        <v>2134</v>
      </c>
      <c r="AP666" s="12" t="s">
        <v>241</v>
      </c>
      <c r="AQ666" s="12"/>
      <c r="AR666" s="12"/>
      <c r="AS666" s="12"/>
      <c r="AT666" s="76"/>
      <c r="AU666" s="76"/>
      <c r="AV666" s="12"/>
    </row>
    <row r="667" spans="1:48" ht="15.75" customHeight="1">
      <c r="A667" s="71">
        <v>2025169</v>
      </c>
      <c r="B667" s="12">
        <v>47</v>
      </c>
      <c r="C667" s="92"/>
      <c r="D667" s="12" t="s">
        <v>135</v>
      </c>
      <c r="E667" s="12" t="s">
        <v>224</v>
      </c>
      <c r="F667" s="12" t="s">
        <v>110</v>
      </c>
      <c r="G667" s="97" t="s">
        <v>4</v>
      </c>
      <c r="H667" s="12" t="s">
        <v>372</v>
      </c>
      <c r="I667" s="12" t="s">
        <v>236</v>
      </c>
      <c r="J667" s="12" t="s">
        <v>227</v>
      </c>
      <c r="K667" s="12" t="s">
        <v>62</v>
      </c>
      <c r="L667" s="12" t="s">
        <v>137</v>
      </c>
      <c r="M667" s="12" t="s">
        <v>74</v>
      </c>
      <c r="N667" s="12" t="s">
        <v>74</v>
      </c>
      <c r="O667" s="12" t="s">
        <v>74</v>
      </c>
      <c r="P667" s="12" t="s">
        <v>74</v>
      </c>
      <c r="Q667" s="74">
        <v>8</v>
      </c>
      <c r="R667" s="12" t="s">
        <v>137</v>
      </c>
      <c r="S667" s="12" t="str">
        <f>IF(R667="YES",YES,"Not Working")</f>
        <v>Not Working</v>
      </c>
      <c r="T667" s="12" t="s">
        <v>74</v>
      </c>
      <c r="U667" s="12" t="s">
        <v>2136</v>
      </c>
      <c r="V667" s="12" t="s">
        <v>137</v>
      </c>
      <c r="W667" s="12" t="s">
        <v>220</v>
      </c>
      <c r="X667" s="12" t="s">
        <v>137</v>
      </c>
      <c r="Y667" s="12" t="s">
        <v>74</v>
      </c>
      <c r="Z667" s="12" t="s">
        <v>137</v>
      </c>
      <c r="AA667" s="12" t="s">
        <v>244</v>
      </c>
      <c r="AB667" s="12"/>
      <c r="AC667" s="72" t="s">
        <v>137</v>
      </c>
      <c r="AD667" s="72"/>
      <c r="AE667" s="12"/>
      <c r="AF667" s="12" t="s">
        <v>628</v>
      </c>
      <c r="AG667" s="12" t="s">
        <v>550</v>
      </c>
      <c r="AH667" s="12" t="s">
        <v>803</v>
      </c>
      <c r="AI667" s="12" t="s">
        <v>74</v>
      </c>
      <c r="AJ667" s="12" t="s">
        <v>74</v>
      </c>
      <c r="AK667" s="12" t="s">
        <v>74</v>
      </c>
      <c r="AL667" s="12" t="s">
        <v>74</v>
      </c>
      <c r="AM667" s="73" t="s">
        <v>136</v>
      </c>
      <c r="AN667" s="73"/>
      <c r="AO667" s="74" t="s">
        <v>2137</v>
      </c>
      <c r="AP667" s="12" t="s">
        <v>290</v>
      </c>
      <c r="AQ667" s="12"/>
      <c r="AR667" s="12"/>
      <c r="AS667" s="12"/>
      <c r="AT667" s="12"/>
      <c r="AU667" s="12"/>
      <c r="AV667" s="12"/>
    </row>
    <row r="668" spans="1:48" ht="15.75" customHeight="1">
      <c r="A668" s="71">
        <v>2025312</v>
      </c>
      <c r="B668" s="72">
        <v>34</v>
      </c>
      <c r="C668" s="72"/>
      <c r="D668" s="12" t="s">
        <v>135</v>
      </c>
      <c r="E668" s="72" t="s">
        <v>224</v>
      </c>
      <c r="F668" s="72" t="s">
        <v>80</v>
      </c>
      <c r="G668" s="114" t="s">
        <v>4</v>
      </c>
      <c r="H668" s="72" t="s">
        <v>327</v>
      </c>
      <c r="I668" s="72" t="s">
        <v>470</v>
      </c>
      <c r="J668" s="12" t="s">
        <v>74</v>
      </c>
      <c r="K668" s="12" t="s">
        <v>54</v>
      </c>
      <c r="L668" s="12"/>
      <c r="M668" s="72"/>
      <c r="N668" s="72"/>
      <c r="O668" s="72"/>
      <c r="P668" s="72"/>
      <c r="Q668" s="77"/>
      <c r="R668" s="72"/>
      <c r="S668" s="72"/>
      <c r="T668" s="72"/>
      <c r="U668" s="72"/>
      <c r="V668" s="72"/>
      <c r="W668" s="72"/>
      <c r="X668" s="12"/>
      <c r="Y668" s="12"/>
      <c r="Z668" s="12"/>
      <c r="AA668" s="72"/>
      <c r="AB668" s="72"/>
      <c r="AC668" s="73"/>
      <c r="AD668" s="72"/>
      <c r="AE668" s="72"/>
      <c r="AF668" s="72"/>
      <c r="AG668" s="72"/>
      <c r="AH668" s="72"/>
      <c r="AI668" s="72" t="s">
        <v>137</v>
      </c>
      <c r="AJ668" s="72"/>
      <c r="AK668" s="12" t="s">
        <v>137</v>
      </c>
      <c r="AL668" s="72"/>
      <c r="AM668" s="12"/>
      <c r="AN668" s="73"/>
      <c r="AO668" s="74"/>
      <c r="AP668" s="72"/>
      <c r="AQ668" s="72"/>
      <c r="AR668" s="72"/>
      <c r="AS668" s="72"/>
      <c r="AT668" s="72"/>
      <c r="AU668" s="72"/>
      <c r="AV668" s="12"/>
    </row>
    <row r="669" spans="1:48" ht="15.75" customHeight="1">
      <c r="A669" s="71">
        <v>2025210</v>
      </c>
      <c r="B669" s="12">
        <v>36</v>
      </c>
      <c r="C669" s="12"/>
      <c r="D669" s="12" t="s">
        <v>135</v>
      </c>
      <c r="E669" s="12" t="s">
        <v>224</v>
      </c>
      <c r="F669" s="12" t="s">
        <v>100</v>
      </c>
      <c r="G669" s="97" t="s">
        <v>4</v>
      </c>
      <c r="H669" s="12" t="s">
        <v>327</v>
      </c>
      <c r="I669" s="12" t="s">
        <v>236</v>
      </c>
      <c r="J669" s="12" t="s">
        <v>227</v>
      </c>
      <c r="K669" s="12" t="s">
        <v>52</v>
      </c>
      <c r="L669" s="12" t="s">
        <v>137</v>
      </c>
      <c r="M669" s="12" t="s">
        <v>74</v>
      </c>
      <c r="N669" s="12" t="s">
        <v>137</v>
      </c>
      <c r="O669" s="12" t="s">
        <v>74</v>
      </c>
      <c r="P669" s="12" t="s">
        <v>137</v>
      </c>
      <c r="Q669" s="78">
        <v>4</v>
      </c>
      <c r="R669" s="12" t="s">
        <v>137</v>
      </c>
      <c r="S669" s="12" t="s">
        <v>220</v>
      </c>
      <c r="T669" s="12" t="s">
        <v>137</v>
      </c>
      <c r="U669" s="12" t="s">
        <v>220</v>
      </c>
      <c r="V669" s="12" t="s">
        <v>74</v>
      </c>
      <c r="W669" s="12" t="s">
        <v>243</v>
      </c>
      <c r="X669" s="12" t="s">
        <v>74</v>
      </c>
      <c r="Y669" s="12" t="s">
        <v>137</v>
      </c>
      <c r="Z669" s="12" t="s">
        <v>137</v>
      </c>
      <c r="AA669" s="12" t="s">
        <v>251</v>
      </c>
      <c r="AB669" s="12"/>
      <c r="AC669" s="72" t="s">
        <v>137</v>
      </c>
      <c r="AD669" s="12"/>
      <c r="AE669" s="12"/>
      <c r="AF669" s="12" t="s">
        <v>276</v>
      </c>
      <c r="AG669" s="12" t="s">
        <v>2140</v>
      </c>
      <c r="AH669" s="12" t="s">
        <v>288</v>
      </c>
      <c r="AI669" s="12" t="s">
        <v>74</v>
      </c>
      <c r="AJ669" s="12" t="s">
        <v>74</v>
      </c>
      <c r="AK669" s="12" t="s">
        <v>74</v>
      </c>
      <c r="AL669" s="12" t="s">
        <v>74</v>
      </c>
      <c r="AM669" s="12" t="s">
        <v>74</v>
      </c>
      <c r="AN669" s="73"/>
      <c r="AO669" s="74" t="s">
        <v>2141</v>
      </c>
      <c r="AP669" s="12" t="s">
        <v>248</v>
      </c>
      <c r="AQ669" s="12"/>
      <c r="AR669" s="12"/>
      <c r="AS669" s="12"/>
      <c r="AT669" s="76"/>
      <c r="AU669" s="76"/>
      <c r="AV669" s="12"/>
    </row>
    <row r="670" spans="1:48" ht="15.75" customHeight="1">
      <c r="A670" s="71">
        <v>2025090</v>
      </c>
      <c r="B670" s="12">
        <v>35</v>
      </c>
      <c r="C670" s="12"/>
      <c r="D670" s="12" t="s">
        <v>135</v>
      </c>
      <c r="E670" s="12" t="s">
        <v>224</v>
      </c>
      <c r="F670" s="12" t="s">
        <v>97</v>
      </c>
      <c r="G670" s="97" t="s">
        <v>4</v>
      </c>
      <c r="H670" s="12" t="s">
        <v>235</v>
      </c>
      <c r="I670" s="12" t="s">
        <v>236</v>
      </c>
      <c r="J670" s="12" t="s">
        <v>227</v>
      </c>
      <c r="K670" s="12" t="s">
        <v>56</v>
      </c>
      <c r="L670" s="12" t="s">
        <v>74</v>
      </c>
      <c r="M670" s="12" t="s">
        <v>137</v>
      </c>
      <c r="N670" s="12" t="s">
        <v>137</v>
      </c>
      <c r="O670" s="12" t="s">
        <v>137</v>
      </c>
      <c r="P670" s="12" t="s">
        <v>137</v>
      </c>
      <c r="Q670" s="74">
        <v>13</v>
      </c>
      <c r="R670" s="12" t="s">
        <v>137</v>
      </c>
      <c r="S670" s="12" t="s">
        <v>220</v>
      </c>
      <c r="T670" s="12" t="s">
        <v>137</v>
      </c>
      <c r="U670" s="12" t="s">
        <v>220</v>
      </c>
      <c r="V670" s="12" t="s">
        <v>137</v>
      </c>
      <c r="W670" s="12" t="s">
        <v>220</v>
      </c>
      <c r="X670" s="12" t="s">
        <v>137</v>
      </c>
      <c r="Y670" s="12" t="s">
        <v>137</v>
      </c>
      <c r="Z670" s="12" t="s">
        <v>137</v>
      </c>
      <c r="AA670" s="12" t="s">
        <v>251</v>
      </c>
      <c r="AB670" s="140"/>
      <c r="AC670" s="72" t="s">
        <v>137</v>
      </c>
      <c r="AD670" s="140"/>
      <c r="AE670" s="140"/>
      <c r="AF670" s="12" t="s">
        <v>2143</v>
      </c>
      <c r="AG670" s="12" t="s">
        <v>245</v>
      </c>
      <c r="AH670" s="12" t="s">
        <v>232</v>
      </c>
      <c r="AI670" s="12" t="s">
        <v>74</v>
      </c>
      <c r="AJ670" s="12" t="s">
        <v>74</v>
      </c>
      <c r="AK670" s="12" t="s">
        <v>74</v>
      </c>
      <c r="AL670" s="12" t="s">
        <v>74</v>
      </c>
      <c r="AM670" s="73" t="s">
        <v>136</v>
      </c>
      <c r="AN670" s="73"/>
      <c r="AO670" s="12"/>
      <c r="AP670" s="88"/>
      <c r="AQ670" s="93"/>
      <c r="AR670" s="12"/>
      <c r="AS670" s="12"/>
      <c r="AT670" s="12"/>
      <c r="AU670" s="12"/>
      <c r="AV670" s="12"/>
    </row>
    <row r="671" spans="1:48" ht="15.75" customHeight="1">
      <c r="A671" s="71">
        <v>2025212</v>
      </c>
      <c r="B671" s="12">
        <v>43</v>
      </c>
      <c r="C671" s="12"/>
      <c r="D671" s="12" t="s">
        <v>135</v>
      </c>
      <c r="E671" s="12" t="s">
        <v>224</v>
      </c>
      <c r="F671" s="12" t="s">
        <v>100</v>
      </c>
      <c r="G671" s="97" t="s">
        <v>4</v>
      </c>
      <c r="H671" s="12" t="s">
        <v>225</v>
      </c>
      <c r="I671" s="12" t="s">
        <v>236</v>
      </c>
      <c r="J671" s="12" t="s">
        <v>227</v>
      </c>
      <c r="K671" s="12" t="s">
        <v>52</v>
      </c>
      <c r="L671" s="12" t="s">
        <v>137</v>
      </c>
      <c r="M671" s="12" t="s">
        <v>137</v>
      </c>
      <c r="N671" s="12" t="s">
        <v>137</v>
      </c>
      <c r="O671" s="12" t="s">
        <v>137</v>
      </c>
      <c r="P671" s="12" t="s">
        <v>137</v>
      </c>
      <c r="Q671" s="74">
        <v>5</v>
      </c>
      <c r="R671" s="12" t="s">
        <v>137</v>
      </c>
      <c r="S671" s="12"/>
      <c r="T671" s="12" t="s">
        <v>137</v>
      </c>
      <c r="U671" s="12" t="s">
        <v>220</v>
      </c>
      <c r="V671" s="12" t="s">
        <v>74</v>
      </c>
      <c r="W671" s="12" t="s">
        <v>243</v>
      </c>
      <c r="X671" s="12" t="s">
        <v>137</v>
      </c>
      <c r="Y671" s="12" t="s">
        <v>137</v>
      </c>
      <c r="Z671" s="12" t="s">
        <v>137</v>
      </c>
      <c r="AA671" s="12" t="s">
        <v>251</v>
      </c>
      <c r="AB671" s="12"/>
      <c r="AC671" s="72" t="s">
        <v>137</v>
      </c>
      <c r="AD671" s="12"/>
      <c r="AE671" s="12"/>
      <c r="AF671" s="12" t="s">
        <v>233</v>
      </c>
      <c r="AG671" s="12" t="s">
        <v>276</v>
      </c>
      <c r="AH671" s="12" t="s">
        <v>296</v>
      </c>
      <c r="AI671" s="12" t="s">
        <v>74</v>
      </c>
      <c r="AJ671" s="12" t="s">
        <v>74</v>
      </c>
      <c r="AK671" s="12" t="s">
        <v>74</v>
      </c>
      <c r="AL671" s="12" t="s">
        <v>74</v>
      </c>
      <c r="AM671" s="12" t="s">
        <v>74</v>
      </c>
      <c r="AN671" s="73"/>
      <c r="AO671" s="74" t="s">
        <v>2145</v>
      </c>
      <c r="AP671" s="12" t="s">
        <v>290</v>
      </c>
      <c r="AQ671" s="12"/>
      <c r="AR671" s="12"/>
      <c r="AS671" s="12"/>
      <c r="AT671" s="76"/>
      <c r="AU671" s="76"/>
      <c r="AV671" s="12"/>
    </row>
    <row r="672" spans="1:48" ht="15.75" customHeight="1">
      <c r="A672" s="71">
        <v>2025094</v>
      </c>
      <c r="B672" s="92">
        <v>40</v>
      </c>
      <c r="C672" s="12"/>
      <c r="D672" s="12" t="s">
        <v>135</v>
      </c>
      <c r="E672" s="12" t="s">
        <v>224</v>
      </c>
      <c r="F672" s="74" t="s">
        <v>97</v>
      </c>
      <c r="G672" s="97" t="s">
        <v>4</v>
      </c>
      <c r="H672" s="12" t="s">
        <v>225</v>
      </c>
      <c r="I672" s="12" t="s">
        <v>236</v>
      </c>
      <c r="J672" s="12" t="s">
        <v>137</v>
      </c>
      <c r="K672" s="12" t="s">
        <v>56</v>
      </c>
      <c r="L672" s="12" t="s">
        <v>74</v>
      </c>
      <c r="M672" s="12" t="s">
        <v>74</v>
      </c>
      <c r="N672" s="12" t="s">
        <v>74</v>
      </c>
      <c r="O672" s="12" t="s">
        <v>74</v>
      </c>
      <c r="P672" s="12" t="s">
        <v>74</v>
      </c>
      <c r="Q672" s="74">
        <v>4</v>
      </c>
      <c r="R672" s="12" t="s">
        <v>137</v>
      </c>
      <c r="S672" s="12" t="str">
        <f>IF(R672="YES",YES,"Not Working")</f>
        <v>Not Working</v>
      </c>
      <c r="T672" s="12" t="s">
        <v>74</v>
      </c>
      <c r="U672" s="12" t="s">
        <v>852</v>
      </c>
      <c r="V672" s="12" t="s">
        <v>137</v>
      </c>
      <c r="W672" s="12" t="s">
        <v>220</v>
      </c>
      <c r="X672" s="12" t="s">
        <v>137</v>
      </c>
      <c r="Y672" s="12" t="s">
        <v>74</v>
      </c>
      <c r="Z672" s="12" t="s">
        <v>137</v>
      </c>
      <c r="AA672" s="12" t="s">
        <v>251</v>
      </c>
      <c r="AB672" s="12"/>
      <c r="AC672" s="72" t="s">
        <v>137</v>
      </c>
      <c r="AD672" s="12"/>
      <c r="AE672" s="12"/>
      <c r="AF672" s="12"/>
      <c r="AG672" s="12" t="s">
        <v>301</v>
      </c>
      <c r="AH672" s="12" t="s">
        <v>481</v>
      </c>
      <c r="AI672" s="12" t="s">
        <v>74</v>
      </c>
      <c r="AJ672" s="12" t="s">
        <v>74</v>
      </c>
      <c r="AK672" s="12" t="s">
        <v>74</v>
      </c>
      <c r="AL672" s="12" t="s">
        <v>74</v>
      </c>
      <c r="AM672" s="73" t="s">
        <v>136</v>
      </c>
      <c r="AN672" s="73"/>
      <c r="AO672" s="12"/>
      <c r="AP672" s="12"/>
      <c r="AQ672" s="93"/>
      <c r="AR672" s="12"/>
      <c r="AS672" s="12"/>
      <c r="AT672" s="12"/>
      <c r="AU672" s="12"/>
      <c r="AV672" s="12"/>
    </row>
    <row r="673" spans="1:48" ht="15.75" customHeight="1">
      <c r="A673" s="71">
        <v>2025306</v>
      </c>
      <c r="B673" s="72">
        <v>44</v>
      </c>
      <c r="C673" s="72"/>
      <c r="D673" s="12" t="s">
        <v>135</v>
      </c>
      <c r="E673" s="72" t="s">
        <v>224</v>
      </c>
      <c r="F673" s="72" t="s">
        <v>80</v>
      </c>
      <c r="G673" s="114" t="s">
        <v>4</v>
      </c>
      <c r="H673" s="72" t="s">
        <v>372</v>
      </c>
      <c r="I673" s="72" t="s">
        <v>470</v>
      </c>
      <c r="J673" s="12" t="s">
        <v>74</v>
      </c>
      <c r="K673" s="12" t="s">
        <v>54</v>
      </c>
      <c r="L673" s="12" t="s">
        <v>137</v>
      </c>
      <c r="M673" s="72" t="s">
        <v>74</v>
      </c>
      <c r="N673" s="72" t="s">
        <v>74</v>
      </c>
      <c r="O673" s="72" t="s">
        <v>74</v>
      </c>
      <c r="P673" s="72" t="s">
        <v>137</v>
      </c>
      <c r="Q673" s="77">
        <v>4</v>
      </c>
      <c r="R673" s="12" t="s">
        <v>74</v>
      </c>
      <c r="S673" s="72" t="s">
        <v>2148</v>
      </c>
      <c r="T673" s="12" t="s">
        <v>137</v>
      </c>
      <c r="U673" s="12" t="s">
        <v>220</v>
      </c>
      <c r="V673" s="12" t="s">
        <v>137</v>
      </c>
      <c r="W673" s="12" t="s">
        <v>220</v>
      </c>
      <c r="X673" s="12" t="s">
        <v>74</v>
      </c>
      <c r="Y673" s="12" t="s">
        <v>74</v>
      </c>
      <c r="Z673" s="12" t="s">
        <v>74</v>
      </c>
      <c r="AA673" s="12" t="s">
        <v>244</v>
      </c>
      <c r="AB673" s="72"/>
      <c r="AC673" s="73" t="s">
        <v>137</v>
      </c>
      <c r="AD673" s="72"/>
      <c r="AE673" s="72"/>
      <c r="AF673" s="72"/>
      <c r="AG673" s="72"/>
      <c r="AH673" s="72"/>
      <c r="AI673" s="12" t="s">
        <v>74</v>
      </c>
      <c r="AJ673" s="73" t="s">
        <v>74</v>
      </c>
      <c r="AK673" s="73" t="s">
        <v>74</v>
      </c>
      <c r="AL673" s="72"/>
      <c r="AM673" s="73" t="s">
        <v>136</v>
      </c>
      <c r="AN673" s="73"/>
      <c r="AO673" s="72"/>
      <c r="AP673" s="72"/>
      <c r="AQ673" s="72"/>
      <c r="AR673" s="72"/>
      <c r="AS673" s="72"/>
      <c r="AT673" s="72"/>
      <c r="AU673" s="72"/>
      <c r="AV673" s="12"/>
    </row>
    <row r="674" spans="1:48" ht="15.75" customHeight="1">
      <c r="A674" s="71">
        <v>2025114</v>
      </c>
      <c r="B674" s="12">
        <v>37</v>
      </c>
      <c r="C674" s="92"/>
      <c r="D674" s="12" t="s">
        <v>135</v>
      </c>
      <c r="E674" s="12" t="s">
        <v>224</v>
      </c>
      <c r="F674" s="74" t="s">
        <v>88</v>
      </c>
      <c r="G674" s="97" t="s">
        <v>4</v>
      </c>
      <c r="H674" s="12" t="s">
        <v>321</v>
      </c>
      <c r="I674" s="12" t="s">
        <v>904</v>
      </c>
      <c r="J674" s="12" t="s">
        <v>227</v>
      </c>
      <c r="K674" s="12" t="s">
        <v>52</v>
      </c>
      <c r="L674" s="12" t="s">
        <v>137</v>
      </c>
      <c r="M674" s="12" t="s">
        <v>74</v>
      </c>
      <c r="N674" s="12" t="s">
        <v>74</v>
      </c>
      <c r="O674" s="12" t="s">
        <v>137</v>
      </c>
      <c r="P674" s="12" t="s">
        <v>137</v>
      </c>
      <c r="Q674" s="78">
        <v>2</v>
      </c>
      <c r="R674" s="12" t="s">
        <v>137</v>
      </c>
      <c r="S674" s="12" t="s">
        <v>220</v>
      </c>
      <c r="T674" s="12" t="s">
        <v>137</v>
      </c>
      <c r="U674" s="12" t="s">
        <v>220</v>
      </c>
      <c r="V674" s="12" t="s">
        <v>137</v>
      </c>
      <c r="W674" s="12" t="s">
        <v>220</v>
      </c>
      <c r="X674" s="12" t="s">
        <v>74</v>
      </c>
      <c r="Y674" s="12" t="s">
        <v>74</v>
      </c>
      <c r="Z674" s="12" t="s">
        <v>137</v>
      </c>
      <c r="AA674" s="12" t="s">
        <v>221</v>
      </c>
      <c r="AB674" s="12"/>
      <c r="AC674" s="72" t="s">
        <v>137</v>
      </c>
      <c r="AD674" s="72"/>
      <c r="AE674" s="12"/>
      <c r="AF674" s="12" t="s">
        <v>525</v>
      </c>
      <c r="AG674" s="12" t="s">
        <v>352</v>
      </c>
      <c r="AH674" s="12" t="s">
        <v>905</v>
      </c>
      <c r="AI674" s="12" t="s">
        <v>74</v>
      </c>
      <c r="AJ674" s="12" t="s">
        <v>74</v>
      </c>
      <c r="AK674" s="12" t="s">
        <v>74</v>
      </c>
      <c r="AL674" s="12" t="s">
        <v>74</v>
      </c>
      <c r="AM674" s="12" t="s">
        <v>74</v>
      </c>
      <c r="AN674" s="73"/>
      <c r="AO674" s="74" t="s">
        <v>2150</v>
      </c>
      <c r="AP674" s="12" t="s">
        <v>570</v>
      </c>
      <c r="AQ674" s="12"/>
      <c r="AR674" s="12"/>
      <c r="AS674" s="12"/>
      <c r="AT674" s="12"/>
      <c r="AU674" s="12"/>
      <c r="AV674" s="12"/>
    </row>
    <row r="675" spans="1:48" ht="15.75" customHeight="1">
      <c r="A675" s="71">
        <v>2025081</v>
      </c>
      <c r="B675" s="12">
        <v>45</v>
      </c>
      <c r="C675" s="12"/>
      <c r="D675" s="12" t="s">
        <v>135</v>
      </c>
      <c r="E675" s="12" t="s">
        <v>224</v>
      </c>
      <c r="F675" s="12" t="s">
        <v>97</v>
      </c>
      <c r="G675" s="97" t="s">
        <v>4</v>
      </c>
      <c r="H675" s="12" t="s">
        <v>235</v>
      </c>
      <c r="I675" s="12" t="s">
        <v>236</v>
      </c>
      <c r="J675" s="12" t="s">
        <v>227</v>
      </c>
      <c r="K675" s="12" t="s">
        <v>56</v>
      </c>
      <c r="L675" s="12" t="s">
        <v>74</v>
      </c>
      <c r="M675" s="12" t="s">
        <v>74</v>
      </c>
      <c r="N675" s="12" t="s">
        <v>137</v>
      </c>
      <c r="O675" s="12" t="s">
        <v>74</v>
      </c>
      <c r="P675" s="12" t="s">
        <v>137</v>
      </c>
      <c r="Q675" s="74">
        <v>4</v>
      </c>
      <c r="R675" s="12" t="s">
        <v>74</v>
      </c>
      <c r="S675" s="12" t="s">
        <v>2152</v>
      </c>
      <c r="T675" s="12" t="s">
        <v>137</v>
      </c>
      <c r="U675" s="12" t="s">
        <v>220</v>
      </c>
      <c r="V675" s="12" t="s">
        <v>137</v>
      </c>
      <c r="W675" s="12" t="s">
        <v>220</v>
      </c>
      <c r="X675" s="12" t="s">
        <v>74</v>
      </c>
      <c r="Y675" s="12" t="s">
        <v>137</v>
      </c>
      <c r="Z675" s="12" t="s">
        <v>74</v>
      </c>
      <c r="AA675" s="12" t="s">
        <v>244</v>
      </c>
      <c r="AB675" s="12"/>
      <c r="AC675" s="72" t="s">
        <v>137</v>
      </c>
      <c r="AD675" s="12"/>
      <c r="AE675" s="12"/>
      <c r="AF675" s="12" t="s">
        <v>262</v>
      </c>
      <c r="AG675" s="12" t="s">
        <v>385</v>
      </c>
      <c r="AH675" s="12" t="s">
        <v>252</v>
      </c>
      <c r="AI675" s="12" t="s">
        <v>74</v>
      </c>
      <c r="AJ675" s="12" t="s">
        <v>74</v>
      </c>
      <c r="AK675" s="12" t="s">
        <v>74</v>
      </c>
      <c r="AL675" s="12" t="s">
        <v>74</v>
      </c>
      <c r="AM675" s="73" t="s">
        <v>136</v>
      </c>
      <c r="AN675" s="73"/>
      <c r="AO675" s="12" t="s">
        <v>1051</v>
      </c>
      <c r="AP675" s="12" t="s">
        <v>290</v>
      </c>
      <c r="AQ675" s="12"/>
      <c r="AR675" s="12"/>
      <c r="AS675" s="12"/>
      <c r="AT675" s="12"/>
      <c r="AU675" s="12"/>
      <c r="AV675" s="12"/>
    </row>
    <row r="676" spans="1:48" ht="15.75" customHeight="1">
      <c r="A676" s="71">
        <v>2025313</v>
      </c>
      <c r="B676" s="72">
        <v>36</v>
      </c>
      <c r="C676" s="72"/>
      <c r="D676" s="12" t="s">
        <v>135</v>
      </c>
      <c r="E676" s="72" t="s">
        <v>224</v>
      </c>
      <c r="F676" s="122" t="s">
        <v>121</v>
      </c>
      <c r="G676" s="114" t="s">
        <v>50</v>
      </c>
      <c r="H676" s="72" t="s">
        <v>327</v>
      </c>
      <c r="I676" s="72" t="s">
        <v>279</v>
      </c>
      <c r="J676" s="73" t="s">
        <v>74</v>
      </c>
      <c r="K676" s="72" t="s">
        <v>54</v>
      </c>
      <c r="L676" s="12" t="s">
        <v>137</v>
      </c>
      <c r="M676" s="72" t="s">
        <v>74</v>
      </c>
      <c r="N676" s="72" t="s">
        <v>74</v>
      </c>
      <c r="O676" s="72" t="s">
        <v>137</v>
      </c>
      <c r="P676" s="72" t="s">
        <v>137</v>
      </c>
      <c r="Q676" s="77">
        <v>7</v>
      </c>
      <c r="R676" s="12" t="s">
        <v>137</v>
      </c>
      <c r="S676" s="12" t="str">
        <f>IF(R676="YES",YES,"Not Working")</f>
        <v>Not Working</v>
      </c>
      <c r="T676" s="12" t="s">
        <v>74</v>
      </c>
      <c r="U676" s="72" t="s">
        <v>2154</v>
      </c>
      <c r="V676" s="12" t="s">
        <v>137</v>
      </c>
      <c r="W676" s="12" t="s">
        <v>220</v>
      </c>
      <c r="X676" s="12" t="s">
        <v>137</v>
      </c>
      <c r="Y676" s="12" t="s">
        <v>137</v>
      </c>
      <c r="Z676" s="12" t="s">
        <v>137</v>
      </c>
      <c r="AA676" s="12" t="s">
        <v>251</v>
      </c>
      <c r="AB676" s="72"/>
      <c r="AC676" s="73" t="s">
        <v>137</v>
      </c>
      <c r="AD676" s="72"/>
      <c r="AE676" s="72"/>
      <c r="AF676" s="72" t="s">
        <v>460</v>
      </c>
      <c r="AG676" s="72" t="s">
        <v>274</v>
      </c>
      <c r="AH676" s="72"/>
      <c r="AI676" s="12" t="s">
        <v>74</v>
      </c>
      <c r="AJ676" s="72" t="s">
        <v>74</v>
      </c>
      <c r="AK676" s="72" t="s">
        <v>74</v>
      </c>
      <c r="AL676" s="72" t="s">
        <v>74</v>
      </c>
      <c r="AM676" s="12" t="s">
        <v>74</v>
      </c>
      <c r="AN676" s="73"/>
      <c r="AO676" s="74" t="s">
        <v>2155</v>
      </c>
      <c r="AP676" s="72" t="s">
        <v>248</v>
      </c>
      <c r="AQ676" s="72"/>
      <c r="AR676" s="72"/>
      <c r="AS676" s="72"/>
      <c r="AT676" s="72"/>
      <c r="AU676" s="72"/>
      <c r="AV676" s="12"/>
    </row>
    <row r="677" spans="1:48" ht="15.75" customHeight="1">
      <c r="A677" s="71">
        <v>2025766</v>
      </c>
      <c r="B677" s="12"/>
      <c r="C677" s="12">
        <v>38</v>
      </c>
      <c r="D677" s="12" t="s">
        <v>134</v>
      </c>
      <c r="E677" s="12" t="s">
        <v>224</v>
      </c>
      <c r="F677" s="9" t="s">
        <v>76</v>
      </c>
      <c r="G677" s="117" t="s">
        <v>4</v>
      </c>
      <c r="H677" s="12" t="s">
        <v>366</v>
      </c>
      <c r="I677" s="12" t="s">
        <v>324</v>
      </c>
      <c r="J677" s="72"/>
      <c r="K677" s="12" t="s">
        <v>56</v>
      </c>
      <c r="L677" s="12" t="s">
        <v>137</v>
      </c>
      <c r="M677" s="12" t="s">
        <v>74</v>
      </c>
      <c r="N677" s="12" t="s">
        <v>74</v>
      </c>
      <c r="O677" s="12" t="s">
        <v>74</v>
      </c>
      <c r="P677" s="12" t="s">
        <v>137</v>
      </c>
      <c r="Q677" s="74">
        <v>3</v>
      </c>
      <c r="R677" s="12" t="s">
        <v>137</v>
      </c>
      <c r="S677" s="12" t="s">
        <v>220</v>
      </c>
      <c r="T677" s="12" t="s">
        <v>137</v>
      </c>
      <c r="U677" s="12" t="s">
        <v>220</v>
      </c>
      <c r="V677" s="12" t="s">
        <v>137</v>
      </c>
      <c r="W677" s="12" t="s">
        <v>220</v>
      </c>
      <c r="X677" s="12" t="s">
        <v>74</v>
      </c>
      <c r="Y677" s="12" t="s">
        <v>74</v>
      </c>
      <c r="Z677" s="12" t="s">
        <v>137</v>
      </c>
      <c r="AA677" s="12" t="s">
        <v>251</v>
      </c>
      <c r="AB677" s="12"/>
      <c r="AC677" s="12" t="s">
        <v>74</v>
      </c>
      <c r="AD677" s="12" t="s">
        <v>2157</v>
      </c>
      <c r="AE677" s="12"/>
      <c r="AF677" s="12" t="s">
        <v>908</v>
      </c>
      <c r="AG677" s="12" t="s">
        <v>672</v>
      </c>
      <c r="AH677" s="12" t="s">
        <v>274</v>
      </c>
      <c r="AI677" s="12" t="s">
        <v>74</v>
      </c>
      <c r="AJ677" s="12" t="s">
        <v>74</v>
      </c>
      <c r="AK677" s="12" t="s">
        <v>74</v>
      </c>
      <c r="AL677" s="12"/>
      <c r="AM677" s="12"/>
      <c r="AN677" s="73"/>
      <c r="AO677" s="12"/>
      <c r="AP677" s="12"/>
      <c r="AQ677" s="44"/>
      <c r="AR677" s="12"/>
      <c r="AS677" s="12"/>
      <c r="AT677" s="12"/>
      <c r="AU677" s="12"/>
      <c r="AV677" s="141"/>
    </row>
    <row r="678" spans="1:48" ht="15.75" customHeight="1">
      <c r="A678" s="71">
        <v>2025647</v>
      </c>
      <c r="B678" s="12"/>
      <c r="C678" s="12">
        <v>35</v>
      </c>
      <c r="D678" s="12" t="s">
        <v>134</v>
      </c>
      <c r="E678" s="12" t="s">
        <v>217</v>
      </c>
      <c r="F678" s="74" t="s">
        <v>101</v>
      </c>
      <c r="G678" s="117" t="s">
        <v>4</v>
      </c>
      <c r="H678" s="12" t="s">
        <v>264</v>
      </c>
      <c r="I678" s="12" t="s">
        <v>333</v>
      </c>
      <c r="J678" s="12" t="s">
        <v>74</v>
      </c>
      <c r="K678" s="12" t="s">
        <v>54</v>
      </c>
      <c r="L678" s="12" t="s">
        <v>137</v>
      </c>
      <c r="M678" s="12" t="s">
        <v>74</v>
      </c>
      <c r="N678" s="12" t="s">
        <v>137</v>
      </c>
      <c r="O678" s="12" t="s">
        <v>74</v>
      </c>
      <c r="P678" s="12" t="s">
        <v>137</v>
      </c>
      <c r="Q678" s="74">
        <v>3</v>
      </c>
      <c r="R678" s="12" t="s">
        <v>74</v>
      </c>
      <c r="S678" s="12" t="s">
        <v>649</v>
      </c>
      <c r="T678" s="12" t="s">
        <v>137</v>
      </c>
      <c r="U678" s="12" t="s">
        <v>220</v>
      </c>
      <c r="V678" s="12" t="s">
        <v>137</v>
      </c>
      <c r="W678" s="12" t="s">
        <v>220</v>
      </c>
      <c r="X678" s="12" t="s">
        <v>74</v>
      </c>
      <c r="Y678" s="12" t="s">
        <v>137</v>
      </c>
      <c r="Z678" s="12" t="s">
        <v>137</v>
      </c>
      <c r="AA678" s="12" t="s">
        <v>221</v>
      </c>
      <c r="AB678" s="12"/>
      <c r="AC678" s="12" t="s">
        <v>137</v>
      </c>
      <c r="AD678" s="12"/>
      <c r="AE678" s="12"/>
      <c r="AF678" s="12" t="s">
        <v>269</v>
      </c>
      <c r="AG678" s="12" t="s">
        <v>672</v>
      </c>
      <c r="AH678" s="12" t="s">
        <v>274</v>
      </c>
      <c r="AI678" s="12" t="s">
        <v>74</v>
      </c>
      <c r="AJ678" s="12" t="s">
        <v>74</v>
      </c>
      <c r="AK678" s="12" t="s">
        <v>74</v>
      </c>
      <c r="AL678" s="12"/>
      <c r="AM678" s="12" t="s">
        <v>136</v>
      </c>
      <c r="AN678" s="73"/>
      <c r="AO678" s="12"/>
      <c r="AP678" s="12"/>
      <c r="AQ678" s="44"/>
      <c r="AR678" s="12"/>
      <c r="AS678" s="12"/>
      <c r="AT678" s="12"/>
      <c r="AU678" s="12"/>
      <c r="AV678" s="12"/>
    </row>
    <row r="679" spans="1:48" ht="15.75" customHeight="1">
      <c r="A679" s="71">
        <v>2025411</v>
      </c>
      <c r="B679" s="12"/>
      <c r="C679" s="83">
        <v>35</v>
      </c>
      <c r="D679" s="12" t="s">
        <v>134</v>
      </c>
      <c r="E679" s="76" t="s">
        <v>217</v>
      </c>
      <c r="F679" s="12" t="s">
        <v>115</v>
      </c>
      <c r="G679" s="114" t="s">
        <v>4</v>
      </c>
      <c r="H679" s="12" t="s">
        <v>383</v>
      </c>
      <c r="I679" s="12" t="s">
        <v>236</v>
      </c>
      <c r="J679" s="72"/>
      <c r="K679" s="12" t="s">
        <v>60</v>
      </c>
      <c r="L679" s="12"/>
      <c r="M679" s="12"/>
      <c r="N679" s="12"/>
      <c r="O679" s="12"/>
      <c r="P679" s="12"/>
      <c r="Q679" s="74"/>
      <c r="R679" s="72"/>
      <c r="S679" s="12"/>
      <c r="T679" s="12"/>
      <c r="U679" s="12"/>
      <c r="V679" s="7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72" t="s">
        <v>137</v>
      </c>
      <c r="AJ679" s="12" t="s">
        <v>74</v>
      </c>
      <c r="AK679" s="12" t="s">
        <v>74</v>
      </c>
      <c r="AL679" s="12"/>
      <c r="AM679" s="12" t="s">
        <v>136</v>
      </c>
      <c r="AN679" s="73"/>
      <c r="AO679" s="12"/>
      <c r="AP679" s="12"/>
      <c r="AQ679" s="12"/>
      <c r="AR679" s="12"/>
      <c r="AS679" s="12"/>
      <c r="AT679" s="12"/>
      <c r="AU679" s="12"/>
      <c r="AV679" s="12"/>
    </row>
    <row r="680" spans="1:48" ht="15.75" customHeight="1">
      <c r="A680" s="71">
        <v>2025396</v>
      </c>
      <c r="B680" s="12"/>
      <c r="C680" s="12">
        <v>41</v>
      </c>
      <c r="D680" s="12" t="s">
        <v>134</v>
      </c>
      <c r="E680" s="12" t="s">
        <v>217</v>
      </c>
      <c r="F680" s="12" t="s">
        <v>92</v>
      </c>
      <c r="G680" s="114" t="s">
        <v>4</v>
      </c>
      <c r="H680" s="12" t="s">
        <v>738</v>
      </c>
      <c r="I680" s="12" t="s">
        <v>619</v>
      </c>
      <c r="J680" s="12" t="s">
        <v>137</v>
      </c>
      <c r="K680" s="12" t="s">
        <v>60</v>
      </c>
      <c r="L680" s="12" t="s">
        <v>137</v>
      </c>
      <c r="M680" s="12" t="s">
        <v>137</v>
      </c>
      <c r="N680" s="12" t="s">
        <v>74</v>
      </c>
      <c r="O680" s="12" t="s">
        <v>137</v>
      </c>
      <c r="P680" s="12" t="s">
        <v>137</v>
      </c>
      <c r="Q680" s="74">
        <v>4</v>
      </c>
      <c r="R680" s="12" t="s">
        <v>137</v>
      </c>
      <c r="S680" s="12"/>
      <c r="T680" s="12" t="s">
        <v>137</v>
      </c>
      <c r="U680" s="12" t="s">
        <v>220</v>
      </c>
      <c r="V680" s="12" t="s">
        <v>137</v>
      </c>
      <c r="W680" s="12" t="s">
        <v>220</v>
      </c>
      <c r="X680" s="12" t="s">
        <v>137</v>
      </c>
      <c r="Y680" s="12" t="s">
        <v>137</v>
      </c>
      <c r="Z680" s="12" t="s">
        <v>137</v>
      </c>
      <c r="AA680" s="12" t="s">
        <v>221</v>
      </c>
      <c r="AB680" s="12" t="s">
        <v>237</v>
      </c>
      <c r="AC680" s="12" t="s">
        <v>74</v>
      </c>
      <c r="AD680" s="12" t="s">
        <v>2161</v>
      </c>
      <c r="AE680" s="12"/>
      <c r="AF680" s="12" t="s">
        <v>368</v>
      </c>
      <c r="AG680" s="12" t="s">
        <v>2162</v>
      </c>
      <c r="AH680" s="12" t="s">
        <v>2163</v>
      </c>
      <c r="AI680" s="12" t="s">
        <v>74</v>
      </c>
      <c r="AJ680" s="12" t="s">
        <v>74</v>
      </c>
      <c r="AK680" s="12" t="s">
        <v>74</v>
      </c>
      <c r="AL680" s="12"/>
      <c r="AM680" s="12" t="s">
        <v>74</v>
      </c>
      <c r="AN680" s="73"/>
      <c r="AO680" s="12"/>
      <c r="AP680" s="12"/>
      <c r="AQ680" s="12"/>
      <c r="AR680" s="12"/>
      <c r="AS680" s="12"/>
      <c r="AT680" s="12"/>
      <c r="AU680" s="12"/>
      <c r="AV680" s="12"/>
    </row>
    <row r="681" spans="1:48" ht="15.75" customHeight="1">
      <c r="A681" s="71">
        <v>2025669</v>
      </c>
      <c r="B681" s="12"/>
      <c r="C681" s="12">
        <v>40</v>
      </c>
      <c r="D681" s="12" t="s">
        <v>134</v>
      </c>
      <c r="E681" s="12" t="s">
        <v>224</v>
      </c>
      <c r="F681" s="12" t="s">
        <v>88</v>
      </c>
      <c r="G681" s="117" t="s">
        <v>4</v>
      </c>
      <c r="H681" s="12" t="s">
        <v>321</v>
      </c>
      <c r="I681" s="12" t="s">
        <v>373</v>
      </c>
      <c r="J681" s="72"/>
      <c r="K681" s="12" t="s">
        <v>52</v>
      </c>
      <c r="L681" s="12" t="s">
        <v>137</v>
      </c>
      <c r="M681" s="12" t="s">
        <v>74</v>
      </c>
      <c r="N681" s="12" t="s">
        <v>74</v>
      </c>
      <c r="O681" s="12" t="s">
        <v>137</v>
      </c>
      <c r="P681" s="12" t="s">
        <v>137</v>
      </c>
      <c r="Q681" s="74">
        <v>7</v>
      </c>
      <c r="R681" s="12" t="s">
        <v>137</v>
      </c>
      <c r="S681" s="12"/>
      <c r="T681" s="12" t="s">
        <v>137</v>
      </c>
      <c r="U681" s="12" t="s">
        <v>220</v>
      </c>
      <c r="V681" s="12" t="s">
        <v>137</v>
      </c>
      <c r="W681" s="12" t="s">
        <v>220</v>
      </c>
      <c r="X681" s="12" t="s">
        <v>137</v>
      </c>
      <c r="Y681" s="12" t="s">
        <v>137</v>
      </c>
      <c r="Z681" s="12" t="s">
        <v>74</v>
      </c>
      <c r="AA681" s="12" t="s">
        <v>244</v>
      </c>
      <c r="AB681" s="12"/>
      <c r="AC681" s="12" t="s">
        <v>137</v>
      </c>
      <c r="AD681" s="12"/>
      <c r="AE681" s="12"/>
      <c r="AF681" s="12" t="s">
        <v>2165</v>
      </c>
      <c r="AG681" s="12" t="s">
        <v>287</v>
      </c>
      <c r="AH681" s="12" t="s">
        <v>1888</v>
      </c>
      <c r="AI681" s="12" t="s">
        <v>74</v>
      </c>
      <c r="AJ681" s="12" t="s">
        <v>74</v>
      </c>
      <c r="AK681" s="12" t="s">
        <v>74</v>
      </c>
      <c r="AL681" s="12"/>
      <c r="AM681" s="12"/>
      <c r="AN681" s="73"/>
      <c r="AO681" s="12"/>
      <c r="AP681" s="12"/>
      <c r="AQ681" s="44"/>
      <c r="AR681" s="12"/>
      <c r="AS681" s="12"/>
      <c r="AT681" s="12"/>
      <c r="AU681" s="12"/>
      <c r="AV681" s="12"/>
    </row>
    <row r="682" spans="1:48" ht="15.75" customHeight="1">
      <c r="A682" s="71">
        <v>2025524</v>
      </c>
      <c r="B682" s="12"/>
      <c r="C682" s="12">
        <v>36</v>
      </c>
      <c r="D682" s="12" t="s">
        <v>134</v>
      </c>
      <c r="E682" s="12" t="s">
        <v>224</v>
      </c>
      <c r="F682" s="12" t="s">
        <v>110</v>
      </c>
      <c r="G682" s="114" t="s">
        <v>4</v>
      </c>
      <c r="H682" s="12" t="s">
        <v>321</v>
      </c>
      <c r="I682" s="12" t="s">
        <v>236</v>
      </c>
      <c r="J682" s="72"/>
      <c r="K682" s="12" t="s">
        <v>62</v>
      </c>
      <c r="L682" s="12" t="s">
        <v>137</v>
      </c>
      <c r="M682" s="12" t="s">
        <v>74</v>
      </c>
      <c r="N682" s="12" t="s">
        <v>74</v>
      </c>
      <c r="O682" s="12" t="s">
        <v>74</v>
      </c>
      <c r="P682" s="12" t="s">
        <v>74</v>
      </c>
      <c r="Q682" s="74">
        <v>6</v>
      </c>
      <c r="R682" s="12" t="s">
        <v>137</v>
      </c>
      <c r="S682" s="12"/>
      <c r="T682" s="12" t="s">
        <v>137</v>
      </c>
      <c r="U682" s="12" t="s">
        <v>220</v>
      </c>
      <c r="V682" s="12" t="s">
        <v>137</v>
      </c>
      <c r="W682" s="12" t="s">
        <v>220</v>
      </c>
      <c r="X682" s="12" t="s">
        <v>137</v>
      </c>
      <c r="Y682" s="12" t="s">
        <v>137</v>
      </c>
      <c r="Z682" s="12" t="s">
        <v>137</v>
      </c>
      <c r="AA682" s="12" t="s">
        <v>251</v>
      </c>
      <c r="AB682" s="12"/>
      <c r="AC682" s="12" t="s">
        <v>74</v>
      </c>
      <c r="AD682" s="12" t="s">
        <v>1633</v>
      </c>
      <c r="AE682" s="12"/>
      <c r="AF682" s="12" t="s">
        <v>1618</v>
      </c>
      <c r="AG682" s="12" t="s">
        <v>674</v>
      </c>
      <c r="AH682" s="12" t="s">
        <v>274</v>
      </c>
      <c r="AI682" s="12" t="s">
        <v>74</v>
      </c>
      <c r="AJ682" s="12" t="s">
        <v>74</v>
      </c>
      <c r="AK682" s="12" t="s">
        <v>74</v>
      </c>
      <c r="AL682" s="12"/>
      <c r="AM682" s="12" t="s">
        <v>136</v>
      </c>
      <c r="AN682" s="73"/>
      <c r="AO682" s="12"/>
      <c r="AP682" s="12"/>
      <c r="AQ682" s="44"/>
      <c r="AR682" s="12"/>
      <c r="AS682" s="12"/>
      <c r="AT682" s="12"/>
      <c r="AU682" s="12"/>
      <c r="AV682" s="12"/>
    </row>
    <row r="683" spans="1:48" ht="15.75" customHeight="1">
      <c r="A683" s="71">
        <v>2025613</v>
      </c>
      <c r="B683" s="12"/>
      <c r="C683" s="12">
        <v>36</v>
      </c>
      <c r="D683" s="12" t="s">
        <v>134</v>
      </c>
      <c r="E683" s="12" t="s">
        <v>217</v>
      </c>
      <c r="F683" s="12" t="s">
        <v>90</v>
      </c>
      <c r="G683" s="114" t="s">
        <v>4</v>
      </c>
      <c r="H683" s="12" t="s">
        <v>218</v>
      </c>
      <c r="I683" s="12" t="s">
        <v>333</v>
      </c>
      <c r="J683" s="12" t="s">
        <v>137</v>
      </c>
      <c r="K683" s="12" t="s">
        <v>54</v>
      </c>
      <c r="L683" s="12" t="s">
        <v>137</v>
      </c>
      <c r="M683" s="12" t="s">
        <v>74</v>
      </c>
      <c r="N683" s="12" t="s">
        <v>74</v>
      </c>
      <c r="O683" s="12" t="s">
        <v>74</v>
      </c>
      <c r="P683" s="12" t="s">
        <v>74</v>
      </c>
      <c r="Q683" s="74">
        <v>5</v>
      </c>
      <c r="R683" s="12" t="s">
        <v>137</v>
      </c>
      <c r="S683" s="12" t="s">
        <v>220</v>
      </c>
      <c r="T683" s="12" t="s">
        <v>137</v>
      </c>
      <c r="U683" s="12" t="s">
        <v>220</v>
      </c>
      <c r="V683" s="12" t="s">
        <v>137</v>
      </c>
      <c r="W683" s="12" t="s">
        <v>220</v>
      </c>
      <c r="X683" s="12" t="s">
        <v>74</v>
      </c>
      <c r="Y683" s="12" t="s">
        <v>74</v>
      </c>
      <c r="Z683" s="12" t="s">
        <v>74</v>
      </c>
      <c r="AA683" s="12" t="s">
        <v>244</v>
      </c>
      <c r="AB683" s="12"/>
      <c r="AC683" s="12" t="s">
        <v>74</v>
      </c>
      <c r="AD683" s="12" t="s">
        <v>23</v>
      </c>
      <c r="AE683" s="12"/>
      <c r="AF683" s="12" t="s">
        <v>1100</v>
      </c>
      <c r="AG683" s="12" t="s">
        <v>1099</v>
      </c>
      <c r="AH683" s="12" t="s">
        <v>1474</v>
      </c>
      <c r="AI683" s="12" t="s">
        <v>74</v>
      </c>
      <c r="AJ683" s="12" t="s">
        <v>74</v>
      </c>
      <c r="AK683" s="12" t="s">
        <v>74</v>
      </c>
      <c r="AL683" s="12"/>
      <c r="AM683" s="12"/>
      <c r="AN683" s="73"/>
      <c r="AO683" s="12"/>
      <c r="AP683" s="12"/>
      <c r="AQ683" s="44"/>
      <c r="AR683" s="12"/>
      <c r="AS683" s="12"/>
      <c r="AT683" s="12"/>
      <c r="AU683" s="12"/>
      <c r="AV683" s="12"/>
    </row>
    <row r="684" spans="1:48" ht="15.75" customHeight="1">
      <c r="A684" s="71">
        <v>2025762</v>
      </c>
      <c r="B684" s="12"/>
      <c r="C684" s="12">
        <v>40</v>
      </c>
      <c r="D684" s="12" t="s">
        <v>134</v>
      </c>
      <c r="E684" s="12" t="s">
        <v>217</v>
      </c>
      <c r="F684" s="12" t="s">
        <v>87</v>
      </c>
      <c r="G684" s="117" t="s">
        <v>4</v>
      </c>
      <c r="H684" s="12" t="s">
        <v>264</v>
      </c>
      <c r="I684" s="12" t="s">
        <v>370</v>
      </c>
      <c r="J684" s="72"/>
      <c r="K684" s="12" t="s">
        <v>52</v>
      </c>
      <c r="L684" s="12"/>
      <c r="M684" s="12" t="s">
        <v>74</v>
      </c>
      <c r="N684" s="12" t="s">
        <v>137</v>
      </c>
      <c r="O684" s="12"/>
      <c r="P684" s="12"/>
      <c r="Q684" s="74"/>
      <c r="R684" s="72"/>
      <c r="S684" s="12"/>
      <c r="T684" s="12"/>
      <c r="U684" s="12"/>
      <c r="V684" s="7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 t="s">
        <v>74</v>
      </c>
      <c r="AJ684" s="12" t="s">
        <v>74</v>
      </c>
      <c r="AK684" s="12" t="s">
        <v>74</v>
      </c>
      <c r="AL684" s="12"/>
      <c r="AM684" s="12"/>
      <c r="AN684" s="73"/>
      <c r="AO684" s="12"/>
      <c r="AP684" s="12"/>
      <c r="AQ684" s="44"/>
      <c r="AR684" s="12"/>
      <c r="AS684" s="12"/>
      <c r="AT684" s="12"/>
      <c r="AU684" s="12"/>
      <c r="AV684" s="12"/>
    </row>
    <row r="685" spans="1:48" ht="15.75" customHeight="1">
      <c r="A685" s="71">
        <v>2025824</v>
      </c>
      <c r="B685" s="12"/>
      <c r="C685" s="12">
        <v>43</v>
      </c>
      <c r="D685" s="12" t="s">
        <v>134</v>
      </c>
      <c r="E685" s="12" t="s">
        <v>217</v>
      </c>
      <c r="F685" s="74" t="s">
        <v>101</v>
      </c>
      <c r="G685" s="117" t="s">
        <v>4</v>
      </c>
      <c r="H685" s="12"/>
      <c r="I685" s="12" t="s">
        <v>333</v>
      </c>
      <c r="J685" s="12" t="s">
        <v>74</v>
      </c>
      <c r="K685" s="12" t="s">
        <v>54</v>
      </c>
      <c r="L685" s="12" t="s">
        <v>137</v>
      </c>
      <c r="M685" s="12" t="s">
        <v>74</v>
      </c>
      <c r="N685" s="12" t="s">
        <v>74</v>
      </c>
      <c r="O685" s="12" t="s">
        <v>137</v>
      </c>
      <c r="P685" s="12" t="s">
        <v>137</v>
      </c>
      <c r="Q685" s="74">
        <v>6</v>
      </c>
      <c r="R685" s="12" t="s">
        <v>137</v>
      </c>
      <c r="S685" s="12" t="s">
        <v>706</v>
      </c>
      <c r="T685" s="12" t="s">
        <v>74</v>
      </c>
      <c r="U685" s="12" t="s">
        <v>243</v>
      </c>
      <c r="V685" s="12" t="s">
        <v>137</v>
      </c>
      <c r="W685" s="12" t="s">
        <v>220</v>
      </c>
      <c r="X685" s="12" t="s">
        <v>74</v>
      </c>
      <c r="Y685" s="12" t="s">
        <v>74</v>
      </c>
      <c r="Z685" s="12" t="s">
        <v>74</v>
      </c>
      <c r="AA685" s="12" t="s">
        <v>244</v>
      </c>
      <c r="AB685" s="12" t="s">
        <v>237</v>
      </c>
      <c r="AC685" s="12" t="s">
        <v>74</v>
      </c>
      <c r="AD685" s="12" t="s">
        <v>2170</v>
      </c>
      <c r="AE685" s="12"/>
      <c r="AF685" s="12" t="s">
        <v>2171</v>
      </c>
      <c r="AG685" s="12" t="s">
        <v>2172</v>
      </c>
      <c r="AH685" s="12" t="s">
        <v>677</v>
      </c>
      <c r="AI685" s="12" t="s">
        <v>74</v>
      </c>
      <c r="AJ685" s="12" t="s">
        <v>74</v>
      </c>
      <c r="AK685" s="12" t="s">
        <v>74</v>
      </c>
      <c r="AL685" s="12"/>
      <c r="AM685" s="12"/>
      <c r="AN685" s="73"/>
      <c r="AO685" s="12"/>
      <c r="AP685" s="12"/>
      <c r="AQ685" s="44"/>
      <c r="AR685" s="12"/>
      <c r="AS685" s="12"/>
      <c r="AT685" s="12"/>
      <c r="AU685" s="12"/>
      <c r="AV685" s="12"/>
    </row>
    <row r="686" spans="1:48" ht="15.75" customHeight="1">
      <c r="A686" s="71">
        <v>2025455</v>
      </c>
      <c r="B686" s="12"/>
      <c r="C686" s="83">
        <v>41</v>
      </c>
      <c r="D686" s="12" t="s">
        <v>134</v>
      </c>
      <c r="E686" s="76" t="s">
        <v>217</v>
      </c>
      <c r="F686" s="76" t="s">
        <v>77</v>
      </c>
      <c r="G686" s="114" t="s">
        <v>4</v>
      </c>
      <c r="H686" s="12" t="s">
        <v>327</v>
      </c>
      <c r="I686" s="76" t="s">
        <v>236</v>
      </c>
      <c r="J686" s="72"/>
      <c r="K686" s="12" t="s">
        <v>60</v>
      </c>
      <c r="L686" s="12" t="s">
        <v>137</v>
      </c>
      <c r="M686" s="12" t="s">
        <v>74</v>
      </c>
      <c r="N686" s="12" t="s">
        <v>137</v>
      </c>
      <c r="O686" s="12" t="s">
        <v>137</v>
      </c>
      <c r="P686" s="12" t="s">
        <v>137</v>
      </c>
      <c r="Q686" s="74">
        <v>6</v>
      </c>
      <c r="R686" s="12" t="s">
        <v>137</v>
      </c>
      <c r="S686" s="12"/>
      <c r="T686" s="12" t="s">
        <v>137</v>
      </c>
      <c r="U686" s="12" t="s">
        <v>220</v>
      </c>
      <c r="V686" s="12" t="s">
        <v>137</v>
      </c>
      <c r="W686" s="12" t="s">
        <v>220</v>
      </c>
      <c r="X686" s="12" t="s">
        <v>137</v>
      </c>
      <c r="Y686" s="12" t="s">
        <v>137</v>
      </c>
      <c r="Z686" s="12" t="s">
        <v>137</v>
      </c>
      <c r="AA686" s="12" t="s">
        <v>221</v>
      </c>
      <c r="AB686" s="12" t="s">
        <v>237</v>
      </c>
      <c r="AC686" s="12" t="s">
        <v>137</v>
      </c>
      <c r="AD686" s="12"/>
      <c r="AE686" s="12"/>
      <c r="AF686" s="12" t="s">
        <v>276</v>
      </c>
      <c r="AG686" s="12" t="s">
        <v>319</v>
      </c>
      <c r="AH686" s="12" t="s">
        <v>347</v>
      </c>
      <c r="AI686" s="12" t="s">
        <v>74</v>
      </c>
      <c r="AJ686" s="12" t="s">
        <v>74</v>
      </c>
      <c r="AK686" s="97" t="s">
        <v>74</v>
      </c>
      <c r="AL686" s="12"/>
      <c r="AM686" s="12" t="s">
        <v>136</v>
      </c>
      <c r="AN686" s="73"/>
      <c r="AO686" s="12"/>
      <c r="AP686" s="12"/>
      <c r="AQ686" s="12"/>
      <c r="AR686" s="12"/>
      <c r="AS686" s="12"/>
      <c r="AT686" s="12"/>
      <c r="AU686" s="12"/>
      <c r="AV686" s="12"/>
    </row>
    <row r="687" spans="1:48" ht="15.75" customHeight="1">
      <c r="A687" s="71">
        <v>2025792</v>
      </c>
      <c r="B687" s="12"/>
      <c r="C687" s="12">
        <v>42</v>
      </c>
      <c r="D687" s="12" t="s">
        <v>134</v>
      </c>
      <c r="E687" s="12" t="s">
        <v>224</v>
      </c>
      <c r="F687" s="12" t="s">
        <v>101</v>
      </c>
      <c r="G687" s="117" t="s">
        <v>4</v>
      </c>
      <c r="H687" s="12" t="s">
        <v>321</v>
      </c>
      <c r="I687" s="12" t="s">
        <v>333</v>
      </c>
      <c r="J687" s="12" t="s">
        <v>74</v>
      </c>
      <c r="K687" s="12" t="s">
        <v>54</v>
      </c>
      <c r="L687" s="12" t="s">
        <v>137</v>
      </c>
      <c r="M687" s="12" t="s">
        <v>74</v>
      </c>
      <c r="N687" s="12" t="s">
        <v>74</v>
      </c>
      <c r="O687" s="12" t="s">
        <v>74</v>
      </c>
      <c r="P687" s="12" t="s">
        <v>137</v>
      </c>
      <c r="Q687" s="74">
        <v>5</v>
      </c>
      <c r="R687" s="12" t="s">
        <v>74</v>
      </c>
      <c r="S687" s="12" t="s">
        <v>2175</v>
      </c>
      <c r="T687" s="12" t="s">
        <v>137</v>
      </c>
      <c r="U687" s="12" t="s">
        <v>220</v>
      </c>
      <c r="V687" s="12" t="s">
        <v>137</v>
      </c>
      <c r="W687" s="12" t="s">
        <v>220</v>
      </c>
      <c r="X687" s="12" t="s">
        <v>74</v>
      </c>
      <c r="Y687" s="12" t="s">
        <v>74</v>
      </c>
      <c r="Z687" s="12" t="s">
        <v>137</v>
      </c>
      <c r="AA687" s="12" t="s">
        <v>251</v>
      </c>
      <c r="AB687" s="12"/>
      <c r="AC687" s="12" t="s">
        <v>74</v>
      </c>
      <c r="AD687" s="12" t="s">
        <v>2176</v>
      </c>
      <c r="AE687" s="12"/>
      <c r="AF687" s="12" t="s">
        <v>704</v>
      </c>
      <c r="AG687" s="12" t="s">
        <v>276</v>
      </c>
      <c r="AH687" s="12" t="s">
        <v>339</v>
      </c>
      <c r="AI687" s="12" t="s">
        <v>74</v>
      </c>
      <c r="AJ687" s="12" t="s">
        <v>74</v>
      </c>
      <c r="AK687" s="12" t="s">
        <v>74</v>
      </c>
      <c r="AL687" s="12"/>
      <c r="AM687" s="12" t="s">
        <v>136</v>
      </c>
      <c r="AN687" s="73"/>
      <c r="AO687" s="12"/>
      <c r="AP687" s="12"/>
      <c r="AQ687" s="44"/>
      <c r="AR687" s="12"/>
      <c r="AS687" s="12"/>
      <c r="AT687" s="12"/>
      <c r="AU687" s="12"/>
      <c r="AV687" s="12"/>
    </row>
    <row r="688" spans="1:48" ht="15.75" customHeight="1">
      <c r="A688" s="71">
        <v>2025473</v>
      </c>
      <c r="B688" s="12"/>
      <c r="C688" s="83">
        <v>39</v>
      </c>
      <c r="D688" s="12" t="s">
        <v>134</v>
      </c>
      <c r="E688" s="76" t="s">
        <v>224</v>
      </c>
      <c r="F688" s="76" t="s">
        <v>77</v>
      </c>
      <c r="G688" s="114" t="s">
        <v>4</v>
      </c>
      <c r="H688" s="12" t="s">
        <v>273</v>
      </c>
      <c r="I688" s="76" t="s">
        <v>236</v>
      </c>
      <c r="J688" s="72"/>
      <c r="K688" s="12" t="s">
        <v>60</v>
      </c>
      <c r="L688" s="12" t="s">
        <v>137</v>
      </c>
      <c r="M688" s="12" t="s">
        <v>74</v>
      </c>
      <c r="N688" s="12" t="s">
        <v>137</v>
      </c>
      <c r="O688" s="12" t="s">
        <v>74</v>
      </c>
      <c r="P688" s="12" t="s">
        <v>137</v>
      </c>
      <c r="Q688" s="74">
        <v>9</v>
      </c>
      <c r="R688" s="12" t="s">
        <v>137</v>
      </c>
      <c r="S688" s="12"/>
      <c r="T688" s="12" t="s">
        <v>137</v>
      </c>
      <c r="U688" s="12" t="s">
        <v>220</v>
      </c>
      <c r="V688" s="12" t="s">
        <v>137</v>
      </c>
      <c r="W688" s="12" t="s">
        <v>220</v>
      </c>
      <c r="X688" s="12" t="s">
        <v>74</v>
      </c>
      <c r="Y688" s="12" t="s">
        <v>137</v>
      </c>
      <c r="Z688" s="12" t="s">
        <v>137</v>
      </c>
      <c r="AA688" s="12" t="s">
        <v>221</v>
      </c>
      <c r="AB688" s="12" t="s">
        <v>376</v>
      </c>
      <c r="AC688" s="12" t="s">
        <v>137</v>
      </c>
      <c r="AD688" s="12"/>
      <c r="AE688" s="88"/>
      <c r="AF688" s="12" t="s">
        <v>1694</v>
      </c>
      <c r="AG688" s="12" t="s">
        <v>1711</v>
      </c>
      <c r="AH688" s="12" t="s">
        <v>276</v>
      </c>
      <c r="AI688" s="12" t="s">
        <v>74</v>
      </c>
      <c r="AJ688" s="12" t="s">
        <v>74</v>
      </c>
      <c r="AK688" s="12" t="s">
        <v>74</v>
      </c>
      <c r="AL688" s="12"/>
      <c r="AM688" s="12" t="s">
        <v>74</v>
      </c>
      <c r="AN688" s="73"/>
      <c r="AO688" s="12"/>
      <c r="AP688" s="12"/>
      <c r="AQ688" s="12"/>
      <c r="AR688" s="12"/>
      <c r="AS688" s="12"/>
      <c r="AT688" s="12"/>
      <c r="AU688" s="12"/>
      <c r="AV688" s="12"/>
    </row>
    <row r="689" spans="1:48" ht="15.75" customHeight="1">
      <c r="A689" s="71">
        <v>2025756</v>
      </c>
      <c r="B689" s="12"/>
      <c r="C689" s="12">
        <v>40</v>
      </c>
      <c r="D689" s="12" t="s">
        <v>134</v>
      </c>
      <c r="E689" s="12" t="s">
        <v>224</v>
      </c>
      <c r="F689" s="12" t="s">
        <v>87</v>
      </c>
      <c r="G689" s="117" t="s">
        <v>4</v>
      </c>
      <c r="H689" s="12" t="s">
        <v>467</v>
      </c>
      <c r="I689" s="12" t="s">
        <v>370</v>
      </c>
      <c r="J689" s="72"/>
      <c r="K689" s="12" t="s">
        <v>52</v>
      </c>
      <c r="L689" s="12"/>
      <c r="M689" s="12" t="s">
        <v>74</v>
      </c>
      <c r="N689" s="12" t="s">
        <v>74</v>
      </c>
      <c r="O689" s="12"/>
      <c r="P689" s="12"/>
      <c r="Q689" s="74"/>
      <c r="R689" s="72"/>
      <c r="S689" s="12"/>
      <c r="T689" s="12"/>
      <c r="U689" s="12"/>
      <c r="V689" s="7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 t="s">
        <v>74</v>
      </c>
      <c r="AJ689" s="12" t="s">
        <v>74</v>
      </c>
      <c r="AK689" s="12" t="s">
        <v>74</v>
      </c>
      <c r="AL689" s="12"/>
      <c r="AM689" s="12"/>
      <c r="AN689" s="73"/>
      <c r="AO689" s="12"/>
      <c r="AP689" s="12"/>
      <c r="AQ689" s="44"/>
      <c r="AR689" s="12"/>
      <c r="AS689" s="12"/>
      <c r="AT689" s="12"/>
      <c r="AU689" s="12"/>
      <c r="AV689" s="12"/>
    </row>
    <row r="690" spans="1:48" ht="15.75" customHeight="1">
      <c r="A690" s="71">
        <v>2025615</v>
      </c>
      <c r="B690" s="12"/>
      <c r="C690" s="12">
        <v>47</v>
      </c>
      <c r="D690" s="12" t="s">
        <v>134</v>
      </c>
      <c r="E690" s="12" t="s">
        <v>217</v>
      </c>
      <c r="F690" s="12" t="s">
        <v>90</v>
      </c>
      <c r="G690" s="114" t="s">
        <v>4</v>
      </c>
      <c r="H690" s="12" t="s">
        <v>218</v>
      </c>
      <c r="I690" s="12" t="s">
        <v>333</v>
      </c>
      <c r="J690" s="12" t="s">
        <v>137</v>
      </c>
      <c r="K690" s="12" t="s">
        <v>54</v>
      </c>
      <c r="L690" s="12" t="s">
        <v>137</v>
      </c>
      <c r="M690" s="12" t="s">
        <v>137</v>
      </c>
      <c r="N690" s="12" t="s">
        <v>137</v>
      </c>
      <c r="O690" s="12" t="s">
        <v>137</v>
      </c>
      <c r="P690" s="12" t="s">
        <v>137</v>
      </c>
      <c r="Q690" s="74">
        <v>4</v>
      </c>
      <c r="R690" s="12" t="s">
        <v>137</v>
      </c>
      <c r="S690" s="12" t="s">
        <v>220</v>
      </c>
      <c r="T690" s="12" t="s">
        <v>137</v>
      </c>
      <c r="U690" s="12" t="s">
        <v>220</v>
      </c>
      <c r="V690" s="12" t="s">
        <v>74</v>
      </c>
      <c r="W690" s="12" t="s">
        <v>243</v>
      </c>
      <c r="X690" s="12" t="s">
        <v>137</v>
      </c>
      <c r="Y690" s="12" t="s">
        <v>137</v>
      </c>
      <c r="Z690" s="12" t="s">
        <v>74</v>
      </c>
      <c r="AA690" s="12" t="s">
        <v>251</v>
      </c>
      <c r="AB690" s="12"/>
      <c r="AC690" s="12" t="s">
        <v>74</v>
      </c>
      <c r="AD690" s="12" t="s">
        <v>2180</v>
      </c>
      <c r="AE690" s="12"/>
      <c r="AF690" s="12" t="s">
        <v>1796</v>
      </c>
      <c r="AG690" s="12" t="s">
        <v>704</v>
      </c>
      <c r="AH690" s="12" t="s">
        <v>2181</v>
      </c>
      <c r="AI690" s="12" t="s">
        <v>74</v>
      </c>
      <c r="AJ690" s="12" t="s">
        <v>74</v>
      </c>
      <c r="AK690" s="12" t="s">
        <v>74</v>
      </c>
      <c r="AL690" s="12"/>
      <c r="AM690" s="12"/>
      <c r="AN690" s="73"/>
      <c r="AO690" s="12"/>
      <c r="AP690" s="12"/>
      <c r="AQ690" s="44"/>
      <c r="AR690" s="12"/>
      <c r="AS690" s="12"/>
      <c r="AT690" s="12"/>
      <c r="AU690" s="12"/>
      <c r="AV690" s="12"/>
    </row>
    <row r="691" spans="1:48" ht="15.75" customHeight="1">
      <c r="A691" s="71">
        <v>2025759</v>
      </c>
      <c r="B691" s="12"/>
      <c r="C691" s="12">
        <v>36</v>
      </c>
      <c r="D691" s="12" t="s">
        <v>134</v>
      </c>
      <c r="E691" s="12" t="s">
        <v>224</v>
      </c>
      <c r="F691" s="12" t="s">
        <v>87</v>
      </c>
      <c r="G691" s="117" t="s">
        <v>4</v>
      </c>
      <c r="H691" s="12" t="s">
        <v>321</v>
      </c>
      <c r="I691" s="12" t="s">
        <v>370</v>
      </c>
      <c r="J691" s="72"/>
      <c r="K691" s="12" t="s">
        <v>52</v>
      </c>
      <c r="L691" s="12"/>
      <c r="M691" s="12" t="s">
        <v>137</v>
      </c>
      <c r="N691" s="12" t="s">
        <v>74</v>
      </c>
      <c r="O691" s="12" t="s">
        <v>137</v>
      </c>
      <c r="P691" s="12" t="s">
        <v>74</v>
      </c>
      <c r="Q691" s="74">
        <v>6</v>
      </c>
      <c r="R691" s="12" t="s">
        <v>137</v>
      </c>
      <c r="S691" s="12"/>
      <c r="T691" s="12" t="s">
        <v>137</v>
      </c>
      <c r="U691" s="12" t="s">
        <v>220</v>
      </c>
      <c r="V691" s="12" t="s">
        <v>137</v>
      </c>
      <c r="W691" s="12" t="s">
        <v>220</v>
      </c>
      <c r="X691" s="12" t="s">
        <v>137</v>
      </c>
      <c r="Y691" s="12" t="s">
        <v>137</v>
      </c>
      <c r="Z691" s="12" t="s">
        <v>74</v>
      </c>
      <c r="AA691" s="12" t="s">
        <v>251</v>
      </c>
      <c r="AB691" s="12"/>
      <c r="AC691" s="12"/>
      <c r="AD691" s="12"/>
      <c r="AE691" s="12"/>
      <c r="AF691" s="12" t="s">
        <v>525</v>
      </c>
      <c r="AG691" s="12" t="s">
        <v>352</v>
      </c>
      <c r="AH691" s="12" t="s">
        <v>2183</v>
      </c>
      <c r="AI691" s="12" t="s">
        <v>74</v>
      </c>
      <c r="AJ691" s="12" t="s">
        <v>74</v>
      </c>
      <c r="AK691" s="12" t="s">
        <v>74</v>
      </c>
      <c r="AL691" s="12"/>
      <c r="AM691" s="12"/>
      <c r="AN691" s="73"/>
      <c r="AO691" s="12"/>
      <c r="AP691" s="12"/>
      <c r="AQ691" s="44"/>
      <c r="AR691" s="12"/>
      <c r="AS691" s="12"/>
      <c r="AT691" s="12"/>
      <c r="AU691" s="12"/>
      <c r="AV691" s="12"/>
    </row>
    <row r="692" spans="1:48" ht="15.75" customHeight="1">
      <c r="A692" s="71">
        <v>2025478</v>
      </c>
      <c r="B692" s="12"/>
      <c r="C692" s="83">
        <v>37</v>
      </c>
      <c r="D692" s="12" t="s">
        <v>134</v>
      </c>
      <c r="E692" s="76" t="s">
        <v>217</v>
      </c>
      <c r="F692" s="76" t="s">
        <v>77</v>
      </c>
      <c r="G692" s="114" t="s">
        <v>4</v>
      </c>
      <c r="H692" s="12" t="s">
        <v>362</v>
      </c>
      <c r="I692" s="76" t="s">
        <v>236</v>
      </c>
      <c r="J692" s="72"/>
      <c r="K692" s="12" t="s">
        <v>60</v>
      </c>
      <c r="L692" s="12" t="s">
        <v>137</v>
      </c>
      <c r="M692" s="12" t="s">
        <v>74</v>
      </c>
      <c r="N692" s="12" t="s">
        <v>74</v>
      </c>
      <c r="O692" s="12" t="s">
        <v>74</v>
      </c>
      <c r="P692" s="12" t="s">
        <v>137</v>
      </c>
      <c r="Q692" s="74">
        <v>10</v>
      </c>
      <c r="R692" s="12" t="s">
        <v>74</v>
      </c>
      <c r="S692" s="12" t="s">
        <v>2185</v>
      </c>
      <c r="T692" s="12" t="s">
        <v>137</v>
      </c>
      <c r="U692" s="12" t="s">
        <v>220</v>
      </c>
      <c r="V692" s="12" t="s">
        <v>137</v>
      </c>
      <c r="W692" s="12" t="s">
        <v>220</v>
      </c>
      <c r="X692" s="12" t="s">
        <v>74</v>
      </c>
      <c r="Y692" s="12" t="s">
        <v>137</v>
      </c>
      <c r="Z692" s="12" t="s">
        <v>74</v>
      </c>
      <c r="AA692" s="12" t="s">
        <v>221</v>
      </c>
      <c r="AB692" s="12" t="s">
        <v>237</v>
      </c>
      <c r="AC692" s="12" t="s">
        <v>74</v>
      </c>
      <c r="AD692" s="12" t="s">
        <v>2186</v>
      </c>
      <c r="AE692" s="12"/>
      <c r="AF692" s="12" t="s">
        <v>287</v>
      </c>
      <c r="AG692" s="12" t="s">
        <v>655</v>
      </c>
      <c r="AH692" s="12" t="s">
        <v>245</v>
      </c>
      <c r="AI692" s="12" t="s">
        <v>74</v>
      </c>
      <c r="AJ692" s="12" t="s">
        <v>74</v>
      </c>
      <c r="AK692" s="12" t="s">
        <v>74</v>
      </c>
      <c r="AL692" s="12"/>
      <c r="AM692" s="12" t="s">
        <v>136</v>
      </c>
      <c r="AN692" s="73"/>
      <c r="AO692" s="12"/>
      <c r="AP692" s="12"/>
      <c r="AQ692" s="12"/>
      <c r="AR692" s="12"/>
      <c r="AS692" s="12"/>
      <c r="AT692" s="12"/>
      <c r="AU692" s="12"/>
      <c r="AV692" s="12"/>
    </row>
    <row r="693" spans="1:48" ht="15.75" customHeight="1">
      <c r="A693" s="71">
        <v>2025551</v>
      </c>
      <c r="B693" s="12"/>
      <c r="C693" s="12">
        <v>38</v>
      </c>
      <c r="D693" s="12" t="s">
        <v>134</v>
      </c>
      <c r="E693" s="12"/>
      <c r="F693" s="12" t="s">
        <v>118</v>
      </c>
      <c r="G693" s="114" t="s">
        <v>4</v>
      </c>
      <c r="H693" s="12" t="s">
        <v>323</v>
      </c>
      <c r="I693" s="12" t="s">
        <v>2188</v>
      </c>
      <c r="J693" s="12" t="s">
        <v>137</v>
      </c>
      <c r="K693" s="12" t="s">
        <v>54</v>
      </c>
      <c r="L693" s="12"/>
      <c r="M693" s="12"/>
      <c r="N693" s="12"/>
      <c r="O693" s="12"/>
      <c r="P693" s="12"/>
      <c r="Q693" s="74"/>
      <c r="R693" s="72"/>
      <c r="S693" s="12"/>
      <c r="T693" s="12"/>
      <c r="U693" s="12"/>
      <c r="V693" s="7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72" t="s">
        <v>137</v>
      </c>
      <c r="AJ693" s="12"/>
      <c r="AK693" s="12" t="s">
        <v>137</v>
      </c>
      <c r="AL693" s="12"/>
      <c r="AM693" s="12"/>
      <c r="AN693" s="73"/>
      <c r="AO693" s="12"/>
      <c r="AP693" s="12"/>
      <c r="AQ693" s="44"/>
      <c r="AR693" s="12"/>
      <c r="AS693" s="12"/>
      <c r="AT693" s="12"/>
      <c r="AU693" s="12"/>
      <c r="AV693" s="12"/>
    </row>
    <row r="694" spans="1:48" ht="15.75" customHeight="1">
      <c r="A694" s="71">
        <v>2025418</v>
      </c>
      <c r="B694" s="12"/>
      <c r="C694" s="83">
        <v>39</v>
      </c>
      <c r="D694" s="12" t="s">
        <v>134</v>
      </c>
      <c r="E694" s="76" t="s">
        <v>217</v>
      </c>
      <c r="F694" s="12" t="s">
        <v>115</v>
      </c>
      <c r="G694" s="114" t="s">
        <v>4</v>
      </c>
      <c r="H694" s="12" t="s">
        <v>235</v>
      </c>
      <c r="I694" s="12" t="s">
        <v>236</v>
      </c>
      <c r="J694" s="72"/>
      <c r="K694" s="12" t="s">
        <v>60</v>
      </c>
      <c r="L694" s="12"/>
      <c r="M694" s="12"/>
      <c r="N694" s="12"/>
      <c r="O694" s="12"/>
      <c r="P694" s="12"/>
      <c r="Q694" s="74"/>
      <c r="R694" s="72"/>
      <c r="S694" s="12"/>
      <c r="T694" s="12"/>
      <c r="U694" s="12"/>
      <c r="V694" s="7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72" t="s">
        <v>137</v>
      </c>
      <c r="AJ694" s="12" t="s">
        <v>74</v>
      </c>
      <c r="AK694" s="12" t="s">
        <v>74</v>
      </c>
      <c r="AL694" s="12"/>
      <c r="AM694" s="12" t="s">
        <v>136</v>
      </c>
      <c r="AN694" s="73"/>
      <c r="AO694" s="12"/>
      <c r="AP694" s="12"/>
      <c r="AQ694" s="12"/>
      <c r="AR694" s="12"/>
      <c r="AS694" s="12"/>
      <c r="AT694" s="12"/>
      <c r="AU694" s="12"/>
      <c r="AV694" s="12"/>
    </row>
    <row r="695" spans="1:48" ht="15.75" customHeight="1">
      <c r="A695" s="71">
        <v>2025847</v>
      </c>
      <c r="B695" s="12"/>
      <c r="C695" s="12">
        <v>40</v>
      </c>
      <c r="D695" s="12" t="s">
        <v>134</v>
      </c>
      <c r="E695" s="12" t="s">
        <v>224</v>
      </c>
      <c r="F695" s="12" t="s">
        <v>95</v>
      </c>
      <c r="G695" s="117" t="s">
        <v>4</v>
      </c>
      <c r="H695" s="12" t="s">
        <v>467</v>
      </c>
      <c r="I695" s="12" t="s">
        <v>236</v>
      </c>
      <c r="J695" s="12"/>
      <c r="K695" s="12" t="s">
        <v>56</v>
      </c>
      <c r="L695" s="12"/>
      <c r="M695" s="12"/>
      <c r="N695" s="12"/>
      <c r="O695" s="12"/>
      <c r="P695" s="12"/>
      <c r="Q695" s="74"/>
      <c r="R695" s="72"/>
      <c r="S695" s="12"/>
      <c r="T695" s="12"/>
      <c r="U695" s="12"/>
      <c r="V695" s="7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72" t="s">
        <v>137</v>
      </c>
      <c r="AJ695" s="12" t="s">
        <v>74</v>
      </c>
      <c r="AK695" s="12" t="s">
        <v>74</v>
      </c>
      <c r="AL695" s="12"/>
      <c r="AM695" s="12" t="s">
        <v>136</v>
      </c>
      <c r="AN695" s="73"/>
      <c r="AO695" s="12"/>
      <c r="AP695" s="12"/>
      <c r="AQ695" s="44"/>
      <c r="AR695" s="12"/>
      <c r="AS695" s="12"/>
      <c r="AT695" s="12"/>
      <c r="AU695" s="12"/>
      <c r="AV695" s="12"/>
    </row>
    <row r="696" spans="1:48" ht="15.75" customHeight="1">
      <c r="A696" s="71">
        <v>2025695</v>
      </c>
      <c r="B696" s="12"/>
      <c r="C696" s="92">
        <v>40</v>
      </c>
      <c r="D696" s="12" t="s">
        <v>134</v>
      </c>
      <c r="E696" s="12" t="s">
        <v>224</v>
      </c>
      <c r="F696" s="12" t="s">
        <v>97</v>
      </c>
      <c r="G696" s="117" t="s">
        <v>4</v>
      </c>
      <c r="H696" s="12" t="s">
        <v>255</v>
      </c>
      <c r="I696" s="12" t="s">
        <v>236</v>
      </c>
      <c r="J696" s="72"/>
      <c r="K696" s="12" t="s">
        <v>56</v>
      </c>
      <c r="L696" s="12"/>
      <c r="M696" s="12"/>
      <c r="N696" s="12"/>
      <c r="O696" s="12"/>
      <c r="P696" s="12"/>
      <c r="Q696" s="74"/>
      <c r="R696" s="72"/>
      <c r="S696" s="12"/>
      <c r="T696" s="12"/>
      <c r="U696" s="12"/>
      <c r="V696" s="7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72" t="s">
        <v>137</v>
      </c>
      <c r="AJ696" s="12" t="s">
        <v>74</v>
      </c>
      <c r="AK696" s="12" t="s">
        <v>137</v>
      </c>
      <c r="AL696" s="12"/>
      <c r="AM696" s="12"/>
      <c r="AN696" s="73"/>
      <c r="AO696" s="12"/>
      <c r="AP696" s="12"/>
      <c r="AQ696" s="44"/>
      <c r="AR696" s="12"/>
      <c r="AS696" s="12"/>
      <c r="AT696" s="12"/>
      <c r="AU696" s="12"/>
      <c r="AV696" s="12"/>
    </row>
    <row r="697" spans="1:48" ht="15.75" customHeight="1">
      <c r="A697" s="71">
        <v>2025428</v>
      </c>
      <c r="B697" s="12"/>
      <c r="C697" s="83">
        <v>39</v>
      </c>
      <c r="D697" s="12" t="s">
        <v>134</v>
      </c>
      <c r="E697" s="12" t="s">
        <v>217</v>
      </c>
      <c r="F697" s="74" t="s">
        <v>81</v>
      </c>
      <c r="G697" s="117" t="s">
        <v>4</v>
      </c>
      <c r="H697" s="12" t="s">
        <v>661</v>
      </c>
      <c r="I697" s="12" t="s">
        <v>236</v>
      </c>
      <c r="J697" s="72"/>
      <c r="K697" s="12" t="s">
        <v>60</v>
      </c>
      <c r="L697" s="12" t="s">
        <v>137</v>
      </c>
      <c r="M697" s="12" t="s">
        <v>74</v>
      </c>
      <c r="N697" s="12" t="s">
        <v>74</v>
      </c>
      <c r="O697" s="12" t="s">
        <v>74</v>
      </c>
      <c r="P697" s="12" t="s">
        <v>137</v>
      </c>
      <c r="Q697" s="74">
        <v>5</v>
      </c>
      <c r="R697" s="12" t="s">
        <v>137</v>
      </c>
      <c r="S697" s="12"/>
      <c r="T697" s="12" t="s">
        <v>74</v>
      </c>
      <c r="U697" s="12" t="s">
        <v>2193</v>
      </c>
      <c r="V697" s="12" t="s">
        <v>137</v>
      </c>
      <c r="W697" s="12" t="s">
        <v>220</v>
      </c>
      <c r="X697" s="12" t="s">
        <v>137</v>
      </c>
      <c r="Y697" s="12" t="s">
        <v>74</v>
      </c>
      <c r="Z697" s="12" t="s">
        <v>137</v>
      </c>
      <c r="AA697" s="12" t="s">
        <v>251</v>
      </c>
      <c r="AB697" s="12"/>
      <c r="AC697" s="12" t="s">
        <v>74</v>
      </c>
      <c r="AD697" s="12" t="s">
        <v>2194</v>
      </c>
      <c r="AE697" s="12"/>
      <c r="AF697" s="12" t="s">
        <v>672</v>
      </c>
      <c r="AG697" s="12" t="s">
        <v>269</v>
      </c>
      <c r="AH697" s="12" t="s">
        <v>1894</v>
      </c>
      <c r="AI697" s="12" t="s">
        <v>74</v>
      </c>
      <c r="AJ697" s="12" t="s">
        <v>74</v>
      </c>
      <c r="AK697" s="12" t="s">
        <v>137</v>
      </c>
      <c r="AL697" s="12"/>
      <c r="AM697" s="12" t="s">
        <v>137</v>
      </c>
      <c r="AN697" s="73" t="s">
        <v>390</v>
      </c>
      <c r="AO697" s="12"/>
      <c r="AP697" s="12"/>
      <c r="AQ697" s="12"/>
      <c r="AR697" s="12"/>
      <c r="AS697" s="12"/>
      <c r="AT697" s="12"/>
      <c r="AU697" s="12"/>
      <c r="AV697" s="12"/>
    </row>
    <row r="698" spans="1:48" ht="15.75" customHeight="1">
      <c r="A698" s="71">
        <v>2025389</v>
      </c>
      <c r="B698" s="12"/>
      <c r="C698" s="12">
        <v>42</v>
      </c>
      <c r="D698" s="12" t="s">
        <v>134</v>
      </c>
      <c r="E698" s="12" t="s">
        <v>217</v>
      </c>
      <c r="F698" s="12" t="s">
        <v>92</v>
      </c>
      <c r="G698" s="114" t="s">
        <v>4</v>
      </c>
      <c r="H698" s="12" t="s">
        <v>2196</v>
      </c>
      <c r="I698" s="12" t="s">
        <v>619</v>
      </c>
      <c r="J698" s="12" t="s">
        <v>137</v>
      </c>
      <c r="K698" s="12" t="s">
        <v>60</v>
      </c>
      <c r="L698" s="12" t="s">
        <v>137</v>
      </c>
      <c r="M698" s="12" t="s">
        <v>74</v>
      </c>
      <c r="N698" s="12" t="s">
        <v>74</v>
      </c>
      <c r="O698" s="12" t="s">
        <v>74</v>
      </c>
      <c r="P698" s="12" t="s">
        <v>137</v>
      </c>
      <c r="Q698" s="74">
        <v>4</v>
      </c>
      <c r="R698" s="12" t="s">
        <v>137</v>
      </c>
      <c r="S698" s="12"/>
      <c r="T698" s="12" t="s">
        <v>137</v>
      </c>
      <c r="U698" s="12" t="s">
        <v>220</v>
      </c>
      <c r="V698" s="12" t="s">
        <v>137</v>
      </c>
      <c r="W698" s="12" t="s">
        <v>220</v>
      </c>
      <c r="X698" s="12" t="s">
        <v>74</v>
      </c>
      <c r="Y698" s="12" t="s">
        <v>137</v>
      </c>
      <c r="Z698" s="12" t="s">
        <v>74</v>
      </c>
      <c r="AA698" s="12" t="s">
        <v>244</v>
      </c>
      <c r="AB698" s="12" t="s">
        <v>237</v>
      </c>
      <c r="AC698" s="12" t="s">
        <v>74</v>
      </c>
      <c r="AD698" s="12" t="s">
        <v>2197</v>
      </c>
      <c r="AE698" s="12"/>
      <c r="AF698" s="12" t="s">
        <v>269</v>
      </c>
      <c r="AG698" s="12" t="s">
        <v>347</v>
      </c>
      <c r="AH698" s="12"/>
      <c r="AI698" s="12" t="s">
        <v>74</v>
      </c>
      <c r="AJ698" s="12" t="s">
        <v>74</v>
      </c>
      <c r="AK698" s="12" t="s">
        <v>74</v>
      </c>
      <c r="AL698" s="12"/>
      <c r="AM698" s="12" t="s">
        <v>136</v>
      </c>
      <c r="AN698" s="73"/>
      <c r="AO698" s="12"/>
      <c r="AP698" s="12"/>
      <c r="AQ698" s="12"/>
      <c r="AR698" s="12"/>
      <c r="AS698" s="12"/>
      <c r="AT698" s="12"/>
      <c r="AU698" s="12"/>
      <c r="AV698" s="12"/>
    </row>
    <row r="699" spans="1:48" ht="15.75" customHeight="1">
      <c r="A699" s="71">
        <v>2025825</v>
      </c>
      <c r="B699" s="12"/>
      <c r="C699" s="12">
        <v>46</v>
      </c>
      <c r="D699" s="12" t="s">
        <v>134</v>
      </c>
      <c r="E699" s="12" t="s">
        <v>224</v>
      </c>
      <c r="F699" s="74" t="s">
        <v>101</v>
      </c>
      <c r="G699" s="117" t="s">
        <v>4</v>
      </c>
      <c r="H699" s="12"/>
      <c r="I699" s="12" t="s">
        <v>333</v>
      </c>
      <c r="J699" s="12" t="s">
        <v>74</v>
      </c>
      <c r="K699" s="12" t="s">
        <v>54</v>
      </c>
      <c r="L699" s="12" t="s">
        <v>137</v>
      </c>
      <c r="M699" s="12" t="s">
        <v>74</v>
      </c>
      <c r="N699" s="12" t="s">
        <v>74</v>
      </c>
      <c r="O699" s="12" t="s">
        <v>137</v>
      </c>
      <c r="P699" s="12" t="s">
        <v>137</v>
      </c>
      <c r="Q699" s="74">
        <v>6</v>
      </c>
      <c r="R699" s="12" t="s">
        <v>137</v>
      </c>
      <c r="S699" s="12" t="s">
        <v>706</v>
      </c>
      <c r="T699" s="12" t="s">
        <v>74</v>
      </c>
      <c r="U699" s="12" t="s">
        <v>243</v>
      </c>
      <c r="V699" s="12" t="s">
        <v>137</v>
      </c>
      <c r="W699" s="12" t="s">
        <v>220</v>
      </c>
      <c r="X699" s="12" t="s">
        <v>74</v>
      </c>
      <c r="Y699" s="12" t="s">
        <v>137</v>
      </c>
      <c r="Z699" s="12" t="s">
        <v>74</v>
      </c>
      <c r="AA699" s="12" t="s">
        <v>244</v>
      </c>
      <c r="AB699" s="12" t="s">
        <v>237</v>
      </c>
      <c r="AC699" s="12" t="s">
        <v>74</v>
      </c>
      <c r="AD699" s="12" t="s">
        <v>1374</v>
      </c>
      <c r="AE699" s="12"/>
      <c r="AF699" s="12" t="s">
        <v>1556</v>
      </c>
      <c r="AG699" s="12" t="s">
        <v>2199</v>
      </c>
      <c r="AH699" s="12" t="s">
        <v>319</v>
      </c>
      <c r="AI699" s="12" t="s">
        <v>74</v>
      </c>
      <c r="AJ699" s="12" t="s">
        <v>74</v>
      </c>
      <c r="AK699" s="12" t="s">
        <v>74</v>
      </c>
      <c r="AL699" s="12"/>
      <c r="AM699" s="12"/>
      <c r="AN699" s="73"/>
      <c r="AO699" s="12"/>
      <c r="AP699" s="12"/>
      <c r="AQ699" s="44"/>
      <c r="AR699" s="12"/>
      <c r="AS699" s="12"/>
      <c r="AT699" s="12"/>
      <c r="AU699" s="12"/>
      <c r="AV699" s="12"/>
    </row>
    <row r="700" spans="1:48" ht="15.75" customHeight="1">
      <c r="A700" s="71">
        <v>2025438</v>
      </c>
      <c r="B700" s="12"/>
      <c r="C700" s="83">
        <v>35</v>
      </c>
      <c r="D700" s="12" t="s">
        <v>134</v>
      </c>
      <c r="E700" s="76" t="s">
        <v>217</v>
      </c>
      <c r="F700" s="74" t="s">
        <v>81</v>
      </c>
      <c r="G700" s="114" t="s">
        <v>4</v>
      </c>
      <c r="H700" s="12" t="s">
        <v>235</v>
      </c>
      <c r="I700" s="12" t="s">
        <v>236</v>
      </c>
      <c r="J700" s="72"/>
      <c r="K700" s="12" t="s">
        <v>60</v>
      </c>
      <c r="L700" s="12"/>
      <c r="M700" s="12"/>
      <c r="N700" s="12"/>
      <c r="O700" s="12"/>
      <c r="P700" s="12"/>
      <c r="Q700" s="74"/>
      <c r="R700" s="72"/>
      <c r="S700" s="12"/>
      <c r="T700" s="12"/>
      <c r="U700" s="12"/>
      <c r="V700" s="7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72" t="s">
        <v>137</v>
      </c>
      <c r="AJ700" s="12"/>
      <c r="AK700" s="12" t="s">
        <v>74</v>
      </c>
      <c r="AL700" s="12"/>
      <c r="AM700" s="12" t="s">
        <v>136</v>
      </c>
      <c r="AN700" s="73"/>
      <c r="AO700" s="12"/>
      <c r="AP700" s="12"/>
      <c r="AQ700" s="12"/>
      <c r="AR700" s="12"/>
      <c r="AS700" s="12"/>
      <c r="AT700" s="12"/>
      <c r="AU700" s="12"/>
      <c r="AV700" s="12"/>
    </row>
    <row r="701" spans="1:48" ht="15.75" customHeight="1">
      <c r="A701" s="71">
        <v>2025701</v>
      </c>
      <c r="B701" s="12"/>
      <c r="C701" s="12">
        <v>36</v>
      </c>
      <c r="D701" s="12" t="s">
        <v>134</v>
      </c>
      <c r="E701" s="12" t="s">
        <v>224</v>
      </c>
      <c r="F701" s="12" t="s">
        <v>97</v>
      </c>
      <c r="G701" s="117" t="s">
        <v>4</v>
      </c>
      <c r="H701" s="12" t="s">
        <v>372</v>
      </c>
      <c r="I701" s="12" t="s">
        <v>236</v>
      </c>
      <c r="J701" s="72"/>
      <c r="K701" s="12" t="s">
        <v>56</v>
      </c>
      <c r="L701" s="12"/>
      <c r="M701" s="12"/>
      <c r="N701" s="12"/>
      <c r="O701" s="12"/>
      <c r="P701" s="12"/>
      <c r="Q701" s="74"/>
      <c r="R701" s="72"/>
      <c r="S701" s="12"/>
      <c r="T701" s="12"/>
      <c r="U701" s="12"/>
      <c r="V701" s="7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72" t="s">
        <v>137</v>
      </c>
      <c r="AJ701" s="12" t="s">
        <v>74</v>
      </c>
      <c r="AK701" s="12" t="s">
        <v>137</v>
      </c>
      <c r="AL701" s="12"/>
      <c r="AM701" s="12"/>
      <c r="AN701" s="73"/>
      <c r="AO701" s="12"/>
      <c r="AP701" s="12"/>
      <c r="AQ701" s="44"/>
      <c r="AR701" s="12"/>
      <c r="AS701" s="12"/>
      <c r="AT701" s="12"/>
      <c r="AU701" s="12"/>
      <c r="AV701" s="12"/>
    </row>
    <row r="702" spans="1:48" ht="15.75" customHeight="1">
      <c r="A702" s="71">
        <v>2025568</v>
      </c>
      <c r="B702" s="12"/>
      <c r="C702" s="12">
        <v>38</v>
      </c>
      <c r="D702" s="12" t="s">
        <v>134</v>
      </c>
      <c r="E702" s="12" t="s">
        <v>224</v>
      </c>
      <c r="F702" s="12" t="s">
        <v>100</v>
      </c>
      <c r="G702" s="114" t="s">
        <v>4</v>
      </c>
      <c r="H702" s="12" t="s">
        <v>632</v>
      </c>
      <c r="I702" s="12" t="s">
        <v>236</v>
      </c>
      <c r="J702" s="72"/>
      <c r="K702" s="12" t="s">
        <v>52</v>
      </c>
      <c r="L702" s="12"/>
      <c r="M702" s="12"/>
      <c r="N702" s="12"/>
      <c r="O702" s="12"/>
      <c r="P702" s="12"/>
      <c r="Q702" s="74"/>
      <c r="R702" s="72"/>
      <c r="S702" s="12"/>
      <c r="T702" s="12"/>
      <c r="U702" s="12"/>
      <c r="V702" s="7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72" t="s">
        <v>137</v>
      </c>
      <c r="AJ702" s="12"/>
      <c r="AK702" s="12" t="s">
        <v>74</v>
      </c>
      <c r="AL702" s="12"/>
      <c r="AM702" s="12"/>
      <c r="AN702" s="73"/>
      <c r="AO702" s="12"/>
      <c r="AP702" s="12"/>
      <c r="AQ702" s="44"/>
      <c r="AR702" s="12"/>
      <c r="AS702" s="12"/>
      <c r="AT702" s="12"/>
      <c r="AU702" s="12"/>
      <c r="AV702" s="12"/>
    </row>
    <row r="703" spans="1:48" ht="15.75" customHeight="1">
      <c r="A703" s="71">
        <v>2025416</v>
      </c>
      <c r="B703" s="12"/>
      <c r="C703" s="83">
        <v>36</v>
      </c>
      <c r="D703" s="12" t="s">
        <v>134</v>
      </c>
      <c r="E703" s="76" t="s">
        <v>224</v>
      </c>
      <c r="F703" s="12" t="s">
        <v>115</v>
      </c>
      <c r="G703" s="114" t="s">
        <v>4</v>
      </c>
      <c r="H703" s="12" t="s">
        <v>235</v>
      </c>
      <c r="I703" s="12" t="s">
        <v>236</v>
      </c>
      <c r="J703" s="72"/>
      <c r="K703" s="12" t="s">
        <v>60</v>
      </c>
      <c r="L703" s="12"/>
      <c r="M703" s="12"/>
      <c r="N703" s="12"/>
      <c r="O703" s="12"/>
      <c r="P703" s="12"/>
      <c r="Q703" s="74"/>
      <c r="R703" s="72"/>
      <c r="S703" s="12"/>
      <c r="T703" s="12"/>
      <c r="U703" s="12"/>
      <c r="V703" s="7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72" t="s">
        <v>137</v>
      </c>
      <c r="AJ703" s="12" t="s">
        <v>74</v>
      </c>
      <c r="AK703" s="12" t="s">
        <v>74</v>
      </c>
      <c r="AL703" s="12"/>
      <c r="AM703" s="12" t="s">
        <v>136</v>
      </c>
      <c r="AN703" s="73"/>
      <c r="AO703" s="12"/>
      <c r="AP703" s="12"/>
      <c r="AQ703" s="12"/>
      <c r="AR703" s="12"/>
      <c r="AS703" s="12"/>
      <c r="AT703" s="12"/>
      <c r="AU703" s="12"/>
      <c r="AV703" s="12"/>
    </row>
    <row r="704" spans="1:48" ht="15.75" customHeight="1">
      <c r="A704" s="71">
        <v>2025518</v>
      </c>
      <c r="B704" s="12"/>
      <c r="C704" s="12">
        <v>39</v>
      </c>
      <c r="D704" s="12" t="s">
        <v>134</v>
      </c>
      <c r="E704" s="12" t="s">
        <v>224</v>
      </c>
      <c r="F704" s="12" t="s">
        <v>110</v>
      </c>
      <c r="G704" s="114" t="s">
        <v>4</v>
      </c>
      <c r="H704" s="12" t="s">
        <v>225</v>
      </c>
      <c r="I704" s="12" t="s">
        <v>236</v>
      </c>
      <c r="J704" s="72"/>
      <c r="K704" s="12" t="s">
        <v>62</v>
      </c>
      <c r="L704" s="12" t="s">
        <v>74</v>
      </c>
      <c r="M704" s="12"/>
      <c r="N704" s="12"/>
      <c r="O704" s="12"/>
      <c r="P704" s="12"/>
      <c r="Q704" s="74"/>
      <c r="R704" s="72"/>
      <c r="S704" s="12"/>
      <c r="T704" s="12"/>
      <c r="U704" s="12"/>
      <c r="V704" s="7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72" t="s">
        <v>137</v>
      </c>
      <c r="AJ704" s="12" t="s">
        <v>74</v>
      </c>
      <c r="AK704" s="12" t="s">
        <v>74</v>
      </c>
      <c r="AL704" s="12"/>
      <c r="AM704" s="12" t="s">
        <v>136</v>
      </c>
      <c r="AN704" s="73"/>
      <c r="AO704" s="12"/>
      <c r="AP704" s="12"/>
      <c r="AQ704" s="44"/>
      <c r="AR704" s="12"/>
      <c r="AS704" s="12"/>
      <c r="AT704" s="12"/>
      <c r="AU704" s="12"/>
      <c r="AV704" s="12"/>
    </row>
    <row r="705" spans="1:48" ht="15.75" customHeight="1">
      <c r="A705" s="71">
        <v>2025641</v>
      </c>
      <c r="B705" s="12"/>
      <c r="C705" s="12">
        <v>41</v>
      </c>
      <c r="D705" s="12" t="s">
        <v>134</v>
      </c>
      <c r="E705" s="12" t="s">
        <v>224</v>
      </c>
      <c r="F705" s="73" t="s">
        <v>83</v>
      </c>
      <c r="G705" s="117" t="s">
        <v>4</v>
      </c>
      <c r="H705" s="12" t="s">
        <v>218</v>
      </c>
      <c r="I705" s="12" t="s">
        <v>2206</v>
      </c>
      <c r="J705" s="12" t="s">
        <v>137</v>
      </c>
      <c r="K705" s="12" t="s">
        <v>54</v>
      </c>
      <c r="L705" s="12" t="s">
        <v>137</v>
      </c>
      <c r="M705" s="12" t="s">
        <v>74</v>
      </c>
      <c r="N705" s="12" t="s">
        <v>74</v>
      </c>
      <c r="O705" s="12" t="s">
        <v>74</v>
      </c>
      <c r="P705" s="12" t="s">
        <v>137</v>
      </c>
      <c r="Q705" s="74">
        <v>5</v>
      </c>
      <c r="R705" s="72" t="s">
        <v>74</v>
      </c>
      <c r="S705" s="12" t="s">
        <v>2207</v>
      </c>
      <c r="T705" s="12" t="s">
        <v>137</v>
      </c>
      <c r="U705" s="12" t="s">
        <v>220</v>
      </c>
      <c r="V705" s="72" t="s">
        <v>137</v>
      </c>
      <c r="W705" s="12" t="s">
        <v>220</v>
      </c>
      <c r="X705" s="12" t="s">
        <v>74</v>
      </c>
      <c r="Y705" s="12" t="s">
        <v>137</v>
      </c>
      <c r="Z705" s="12" t="s">
        <v>137</v>
      </c>
      <c r="AA705" s="12" t="s">
        <v>221</v>
      </c>
      <c r="AB705" s="12" t="s">
        <v>237</v>
      </c>
      <c r="AC705" s="12" t="s">
        <v>74</v>
      </c>
      <c r="AD705" s="12" t="s">
        <v>2208</v>
      </c>
      <c r="AE705" s="12"/>
      <c r="AF705" s="12" t="s">
        <v>1789</v>
      </c>
      <c r="AG705" s="12" t="s">
        <v>2209</v>
      </c>
      <c r="AH705" s="12" t="s">
        <v>638</v>
      </c>
      <c r="AI705" s="72" t="s">
        <v>74</v>
      </c>
      <c r="AJ705" s="12"/>
      <c r="AK705" s="12" t="s">
        <v>137</v>
      </c>
      <c r="AL705" s="12"/>
      <c r="AM705" s="12"/>
      <c r="AN705" s="73"/>
      <c r="AO705" s="12"/>
      <c r="AP705" s="12"/>
      <c r="AQ705" s="44"/>
      <c r="AR705" s="12"/>
      <c r="AS705" s="12"/>
      <c r="AT705" s="12"/>
      <c r="AU705" s="12"/>
      <c r="AV705" s="12"/>
    </row>
    <row r="706" spans="1:48" ht="15.75" customHeight="1">
      <c r="A706" s="71">
        <v>2025838</v>
      </c>
      <c r="B706" s="12"/>
      <c r="C706" s="12">
        <v>38</v>
      </c>
      <c r="D706" s="12" t="s">
        <v>134</v>
      </c>
      <c r="E706" s="12" t="s">
        <v>224</v>
      </c>
      <c r="F706" s="74" t="s">
        <v>95</v>
      </c>
      <c r="G706" s="117" t="s">
        <v>4</v>
      </c>
      <c r="H706" s="12" t="s">
        <v>738</v>
      </c>
      <c r="I706" s="12" t="s">
        <v>236</v>
      </c>
      <c r="J706" s="72"/>
      <c r="K706" s="12" t="s">
        <v>56</v>
      </c>
      <c r="L706" s="12" t="s">
        <v>137</v>
      </c>
      <c r="M706" s="12" t="s">
        <v>74</v>
      </c>
      <c r="N706" s="12" t="s">
        <v>74</v>
      </c>
      <c r="O706" s="12" t="s">
        <v>74</v>
      </c>
      <c r="P706" s="12" t="s">
        <v>137</v>
      </c>
      <c r="Q706" s="74">
        <v>5</v>
      </c>
      <c r="R706" s="12" t="s">
        <v>137</v>
      </c>
      <c r="S706" s="12"/>
      <c r="T706" s="12" t="s">
        <v>137</v>
      </c>
      <c r="U706" s="12" t="s">
        <v>220</v>
      </c>
      <c r="V706" s="12" t="s">
        <v>74</v>
      </c>
      <c r="W706" s="12" t="s">
        <v>329</v>
      </c>
      <c r="X706" s="12" t="s">
        <v>74</v>
      </c>
      <c r="Y706" s="12" t="s">
        <v>137</v>
      </c>
      <c r="Z706" s="12" t="s">
        <v>137</v>
      </c>
      <c r="AA706" s="12" t="s">
        <v>251</v>
      </c>
      <c r="AB706" s="12" t="s">
        <v>237</v>
      </c>
      <c r="AC706" s="12" t="s">
        <v>74</v>
      </c>
      <c r="AD706" s="12" t="s">
        <v>2211</v>
      </c>
      <c r="AE706" s="12"/>
      <c r="AF706" s="12" t="s">
        <v>694</v>
      </c>
      <c r="AG706" s="12" t="s">
        <v>252</v>
      </c>
      <c r="AH706" s="12" t="s">
        <v>1788</v>
      </c>
      <c r="AI706" s="12" t="s">
        <v>74</v>
      </c>
      <c r="AJ706" s="12" t="s">
        <v>74</v>
      </c>
      <c r="AK706" s="12" t="s">
        <v>74</v>
      </c>
      <c r="AL706" s="12"/>
      <c r="AM706" s="12" t="s">
        <v>136</v>
      </c>
      <c r="AN706" s="73"/>
      <c r="AO706" s="12"/>
      <c r="AP706" s="12"/>
      <c r="AQ706" s="44"/>
      <c r="AR706" s="12"/>
      <c r="AS706" s="12"/>
      <c r="AT706" s="12"/>
      <c r="AU706" s="12"/>
      <c r="AV706" s="12"/>
    </row>
    <row r="707" spans="1:48" ht="15.75" customHeight="1">
      <c r="A707" s="71">
        <v>2025699</v>
      </c>
      <c r="B707" s="12"/>
      <c r="C707" s="12">
        <v>38</v>
      </c>
      <c r="D707" s="12" t="s">
        <v>134</v>
      </c>
      <c r="E707" s="12" t="s">
        <v>217</v>
      </c>
      <c r="F707" s="12" t="s">
        <v>97</v>
      </c>
      <c r="G707" s="117" t="s">
        <v>4</v>
      </c>
      <c r="H707" s="12" t="s">
        <v>746</v>
      </c>
      <c r="I707" s="12" t="s">
        <v>236</v>
      </c>
      <c r="J707" s="72"/>
      <c r="K707" s="12" t="s">
        <v>56</v>
      </c>
      <c r="L707" s="12"/>
      <c r="M707" s="12"/>
      <c r="N707" s="12"/>
      <c r="O707" s="12"/>
      <c r="P707" s="12"/>
      <c r="Q707" s="74"/>
      <c r="R707" s="72"/>
      <c r="S707" s="12"/>
      <c r="T707" s="12"/>
      <c r="U707" s="12"/>
      <c r="V707" s="7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72" t="s">
        <v>137</v>
      </c>
      <c r="AJ707" s="12" t="s">
        <v>74</v>
      </c>
      <c r="AK707" s="12" t="s">
        <v>74</v>
      </c>
      <c r="AL707" s="12"/>
      <c r="AM707" s="12"/>
      <c r="AN707" s="73"/>
      <c r="AO707" s="12"/>
      <c r="AP707" s="12"/>
      <c r="AQ707" s="44"/>
      <c r="AR707" s="12"/>
      <c r="AS707" s="12"/>
      <c r="AT707" s="12"/>
      <c r="AU707" s="12"/>
      <c r="AV707" s="12"/>
    </row>
    <row r="708" spans="1:48" ht="15.75" customHeight="1">
      <c r="A708" s="71">
        <v>2025572</v>
      </c>
      <c r="B708" s="12"/>
      <c r="C708" s="12">
        <v>37</v>
      </c>
      <c r="D708" s="12" t="s">
        <v>134</v>
      </c>
      <c r="E708" s="12" t="s">
        <v>224</v>
      </c>
      <c r="F708" s="12" t="s">
        <v>100</v>
      </c>
      <c r="G708" s="114" t="s">
        <v>4</v>
      </c>
      <c r="H708" s="12" t="s">
        <v>327</v>
      </c>
      <c r="I708" s="12" t="s">
        <v>236</v>
      </c>
      <c r="J708" s="72"/>
      <c r="K708" s="12" t="s">
        <v>52</v>
      </c>
      <c r="L708" s="12"/>
      <c r="M708" s="12"/>
      <c r="N708" s="12"/>
      <c r="O708" s="12"/>
      <c r="P708" s="12"/>
      <c r="Q708" s="74"/>
      <c r="R708" s="72"/>
      <c r="S708" s="12"/>
      <c r="T708" s="12"/>
      <c r="U708" s="12"/>
      <c r="V708" s="7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72" t="s">
        <v>137</v>
      </c>
      <c r="AJ708" s="12"/>
      <c r="AK708" s="12" t="s">
        <v>137</v>
      </c>
      <c r="AL708" s="12"/>
      <c r="AM708" s="12"/>
      <c r="AN708" s="73"/>
      <c r="AO708" s="12"/>
      <c r="AP708" s="12"/>
      <c r="AQ708" s="44"/>
      <c r="AR708" s="12"/>
      <c r="AS708" s="12"/>
      <c r="AT708" s="12"/>
      <c r="AU708" s="12"/>
      <c r="AV708" s="12"/>
    </row>
    <row r="709" spans="1:48" ht="15.75" customHeight="1">
      <c r="A709" s="71">
        <v>2025412</v>
      </c>
      <c r="B709" s="12"/>
      <c r="C709" s="83">
        <v>36</v>
      </c>
      <c r="D709" s="12" t="s">
        <v>134</v>
      </c>
      <c r="E709" s="76" t="s">
        <v>217</v>
      </c>
      <c r="F709" s="12" t="s">
        <v>115</v>
      </c>
      <c r="G709" s="114" t="s">
        <v>4</v>
      </c>
      <c r="H709" s="12" t="s">
        <v>383</v>
      </c>
      <c r="I709" s="12" t="s">
        <v>236</v>
      </c>
      <c r="J709" s="72"/>
      <c r="K709" s="12" t="s">
        <v>60</v>
      </c>
      <c r="L709" s="12"/>
      <c r="M709" s="12"/>
      <c r="N709" s="12"/>
      <c r="O709" s="12"/>
      <c r="P709" s="12"/>
      <c r="Q709" s="74"/>
      <c r="R709" s="72"/>
      <c r="S709" s="12"/>
      <c r="T709" s="12"/>
      <c r="U709" s="12"/>
      <c r="V709" s="7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72" t="s">
        <v>137</v>
      </c>
      <c r="AJ709" s="12" t="s">
        <v>74</v>
      </c>
      <c r="AK709" s="12" t="s">
        <v>74</v>
      </c>
      <c r="AL709" s="12"/>
      <c r="AM709" s="12" t="s">
        <v>136</v>
      </c>
      <c r="AN709" s="73"/>
      <c r="AO709" s="12"/>
      <c r="AP709" s="12"/>
      <c r="AQ709" s="12"/>
      <c r="AR709" s="12"/>
      <c r="AS709" s="12"/>
      <c r="AT709" s="12"/>
      <c r="AU709" s="12"/>
      <c r="AV709" s="12"/>
    </row>
    <row r="710" spans="1:48" ht="15.75" customHeight="1">
      <c r="A710" s="71">
        <v>2025700</v>
      </c>
      <c r="B710" s="12"/>
      <c r="C710" s="12">
        <v>35</v>
      </c>
      <c r="D710" s="12" t="s">
        <v>134</v>
      </c>
      <c r="E710" s="12" t="s">
        <v>217</v>
      </c>
      <c r="F710" s="12" t="s">
        <v>97</v>
      </c>
      <c r="G710" s="117" t="s">
        <v>4</v>
      </c>
      <c r="H710" s="12" t="s">
        <v>746</v>
      </c>
      <c r="I710" s="12" t="s">
        <v>236</v>
      </c>
      <c r="J710" s="72"/>
      <c r="K710" s="12" t="s">
        <v>56</v>
      </c>
      <c r="L710" s="12"/>
      <c r="M710" s="12"/>
      <c r="N710" s="12"/>
      <c r="O710" s="12"/>
      <c r="P710" s="12"/>
      <c r="Q710" s="74"/>
      <c r="R710" s="72"/>
      <c r="S710" s="12"/>
      <c r="T710" s="12"/>
      <c r="U710" s="12"/>
      <c r="V710" s="7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72" t="s">
        <v>137</v>
      </c>
      <c r="AJ710" s="12" t="s">
        <v>74</v>
      </c>
      <c r="AK710" s="12" t="s">
        <v>74</v>
      </c>
      <c r="AL710" s="12"/>
      <c r="AM710" s="12"/>
      <c r="AN710" s="73"/>
      <c r="AO710" s="12"/>
      <c r="AP710" s="12"/>
      <c r="AQ710" s="44"/>
      <c r="AR710" s="12"/>
      <c r="AS710" s="12"/>
      <c r="AT710" s="12"/>
      <c r="AU710" s="12"/>
      <c r="AV710" s="12"/>
    </row>
    <row r="711" spans="1:48" ht="15.75" customHeight="1">
      <c r="A711" s="71">
        <v>2025494</v>
      </c>
      <c r="B711" s="12"/>
      <c r="C711" s="12">
        <v>39</v>
      </c>
      <c r="D711" s="12" t="s">
        <v>134</v>
      </c>
      <c r="E711" s="12" t="s">
        <v>224</v>
      </c>
      <c r="F711" s="76" t="s">
        <v>82</v>
      </c>
      <c r="G711" s="114" t="s">
        <v>4</v>
      </c>
      <c r="H711" s="12" t="s">
        <v>359</v>
      </c>
      <c r="I711" s="12" t="s">
        <v>619</v>
      </c>
      <c r="J711" s="12" t="s">
        <v>74</v>
      </c>
      <c r="K711" s="12" t="s">
        <v>62</v>
      </c>
      <c r="L711" s="12" t="s">
        <v>74</v>
      </c>
      <c r="M711" s="12"/>
      <c r="N711" s="12"/>
      <c r="O711" s="12"/>
      <c r="P711" s="12"/>
      <c r="Q711" s="74"/>
      <c r="R711" s="72"/>
      <c r="S711" s="12"/>
      <c r="T711" s="12"/>
      <c r="U711" s="12"/>
      <c r="V711" s="7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72" t="s">
        <v>137</v>
      </c>
      <c r="AJ711" s="12"/>
      <c r="AK711" s="12" t="s">
        <v>137</v>
      </c>
      <c r="AL711" s="12"/>
      <c r="AM711" s="12"/>
      <c r="AN711" s="73"/>
      <c r="AO711" s="12"/>
      <c r="AP711" s="12"/>
      <c r="AQ711" s="12"/>
      <c r="AR711" s="12"/>
      <c r="AS711" s="12"/>
      <c r="AT711" s="12"/>
      <c r="AU711" s="12"/>
      <c r="AV711" s="12"/>
    </row>
    <row r="712" spans="1:48" ht="15.75" customHeight="1">
      <c r="A712" s="71">
        <v>2025709</v>
      </c>
      <c r="B712" s="12"/>
      <c r="C712" s="12">
        <v>36</v>
      </c>
      <c r="D712" s="12" t="s">
        <v>134</v>
      </c>
      <c r="E712" s="12" t="s">
        <v>224</v>
      </c>
      <c r="F712" s="12" t="s">
        <v>97</v>
      </c>
      <c r="G712" s="117" t="s">
        <v>4</v>
      </c>
      <c r="H712" s="12" t="s">
        <v>746</v>
      </c>
      <c r="I712" s="12" t="s">
        <v>236</v>
      </c>
      <c r="J712" s="72"/>
      <c r="K712" s="12" t="s">
        <v>56</v>
      </c>
      <c r="L712" s="12"/>
      <c r="M712" s="12"/>
      <c r="N712" s="12"/>
      <c r="O712" s="12"/>
      <c r="P712" s="12"/>
      <c r="Q712" s="74"/>
      <c r="R712" s="72"/>
      <c r="S712" s="12"/>
      <c r="T712" s="12"/>
      <c r="U712" s="12"/>
      <c r="V712" s="7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72" t="s">
        <v>137</v>
      </c>
      <c r="AJ712" s="12" t="s">
        <v>74</v>
      </c>
      <c r="AK712" s="12" t="s">
        <v>74</v>
      </c>
      <c r="AL712" s="12"/>
      <c r="AM712" s="12" t="s">
        <v>136</v>
      </c>
      <c r="AN712" s="73"/>
      <c r="AO712" s="12"/>
      <c r="AP712" s="12"/>
      <c r="AQ712" s="44"/>
      <c r="AR712" s="12"/>
      <c r="AS712" s="12"/>
      <c r="AT712" s="12"/>
      <c r="AU712" s="12"/>
      <c r="AV712" s="12"/>
    </row>
    <row r="713" spans="1:48" ht="15.75" customHeight="1">
      <c r="A713" s="71">
        <v>2025443</v>
      </c>
      <c r="B713" s="12"/>
      <c r="C713" s="83">
        <v>39</v>
      </c>
      <c r="D713" s="12" t="s">
        <v>134</v>
      </c>
      <c r="E713" s="12" t="s">
        <v>224</v>
      </c>
      <c r="F713" s="74" t="s">
        <v>81</v>
      </c>
      <c r="G713" s="117" t="s">
        <v>4</v>
      </c>
      <c r="H713" s="12" t="s">
        <v>235</v>
      </c>
      <c r="I713" s="12" t="s">
        <v>236</v>
      </c>
      <c r="J713" s="72"/>
      <c r="K713" s="12" t="s">
        <v>60</v>
      </c>
      <c r="L713" s="12" t="s">
        <v>137</v>
      </c>
      <c r="M713" s="12" t="s">
        <v>74</v>
      </c>
      <c r="N713" s="12" t="s">
        <v>74</v>
      </c>
      <c r="O713" s="12" t="s">
        <v>74</v>
      </c>
      <c r="P713" s="12" t="s">
        <v>137</v>
      </c>
      <c r="Q713" s="74">
        <v>7</v>
      </c>
      <c r="R713" s="12" t="s">
        <v>137</v>
      </c>
      <c r="S713" s="12"/>
      <c r="T713" s="12" t="s">
        <v>137</v>
      </c>
      <c r="U713" s="12" t="s">
        <v>220</v>
      </c>
      <c r="V713" s="12" t="s">
        <v>137</v>
      </c>
      <c r="W713" s="12" t="s">
        <v>220</v>
      </c>
      <c r="X713" s="12" t="s">
        <v>74</v>
      </c>
      <c r="Y713" s="12" t="s">
        <v>137</v>
      </c>
      <c r="Z713" s="12" t="s">
        <v>74</v>
      </c>
      <c r="AA713" s="12" t="s">
        <v>244</v>
      </c>
      <c r="AB713" s="12" t="s">
        <v>237</v>
      </c>
      <c r="AC713" s="12" t="s">
        <v>74</v>
      </c>
      <c r="AD713" s="12" t="s">
        <v>1458</v>
      </c>
      <c r="AE713" s="12"/>
      <c r="AF713" s="12" t="s">
        <v>319</v>
      </c>
      <c r="AG713" s="12" t="s">
        <v>674</v>
      </c>
      <c r="AH713" s="12" t="s">
        <v>276</v>
      </c>
      <c r="AI713" s="12" t="s">
        <v>74</v>
      </c>
      <c r="AJ713" s="12" t="s">
        <v>74</v>
      </c>
      <c r="AK713" s="12" t="s">
        <v>74</v>
      </c>
      <c r="AL713" s="12"/>
      <c r="AM713" s="12" t="s">
        <v>136</v>
      </c>
      <c r="AN713" s="73"/>
      <c r="AO713" s="12"/>
      <c r="AP713" s="12"/>
      <c r="AQ713" s="12"/>
      <c r="AR713" s="12"/>
      <c r="AS713" s="12"/>
      <c r="AT713" s="12"/>
      <c r="AU713" s="12"/>
      <c r="AV713" s="12"/>
    </row>
    <row r="714" spans="1:48" ht="15.75" customHeight="1">
      <c r="A714" s="71">
        <v>2025643</v>
      </c>
      <c r="B714" s="12"/>
      <c r="C714" s="12">
        <v>42</v>
      </c>
      <c r="D714" s="12" t="s">
        <v>134</v>
      </c>
      <c r="E714" s="12" t="s">
        <v>224</v>
      </c>
      <c r="F714" s="73" t="s">
        <v>83</v>
      </c>
      <c r="G714" s="117" t="s">
        <v>4</v>
      </c>
      <c r="H714" s="12" t="s">
        <v>218</v>
      </c>
      <c r="I714" s="12" t="s">
        <v>2206</v>
      </c>
      <c r="J714" s="12" t="s">
        <v>137</v>
      </c>
      <c r="K714" s="12" t="s">
        <v>54</v>
      </c>
      <c r="L714" s="12" t="s">
        <v>137</v>
      </c>
      <c r="M714" s="12" t="s">
        <v>74</v>
      </c>
      <c r="N714" s="12" t="s">
        <v>74</v>
      </c>
      <c r="O714" s="12" t="s">
        <v>74</v>
      </c>
      <c r="P714" s="12" t="s">
        <v>137</v>
      </c>
      <c r="Q714" s="74">
        <v>9</v>
      </c>
      <c r="R714" s="72" t="s">
        <v>137</v>
      </c>
      <c r="S714" s="12" t="s">
        <v>2220</v>
      </c>
      <c r="T714" s="12" t="s">
        <v>137</v>
      </c>
      <c r="U714" s="12" t="s">
        <v>2220</v>
      </c>
      <c r="V714" s="72" t="s">
        <v>137</v>
      </c>
      <c r="W714" s="12" t="s">
        <v>2220</v>
      </c>
      <c r="X714" s="12" t="s">
        <v>74</v>
      </c>
      <c r="Y714" s="12" t="s">
        <v>137</v>
      </c>
      <c r="Z714" s="12" t="s">
        <v>137</v>
      </c>
      <c r="AA714" s="12" t="s">
        <v>221</v>
      </c>
      <c r="AB714" s="12" t="s">
        <v>384</v>
      </c>
      <c r="AC714" s="12" t="s">
        <v>74</v>
      </c>
      <c r="AD714" s="12" t="s">
        <v>2221</v>
      </c>
      <c r="AE714" s="12"/>
      <c r="AF714" s="12" t="s">
        <v>1473</v>
      </c>
      <c r="AG714" s="12" t="s">
        <v>2222</v>
      </c>
      <c r="AH714" s="12" t="s">
        <v>319</v>
      </c>
      <c r="AI714" s="72" t="s">
        <v>74</v>
      </c>
      <c r="AJ714" s="12"/>
      <c r="AK714" s="12" t="s">
        <v>137</v>
      </c>
      <c r="AL714" s="12"/>
      <c r="AM714" s="12"/>
      <c r="AN714" s="73"/>
      <c r="AO714" s="12"/>
      <c r="AP714" s="12"/>
      <c r="AQ714" s="44"/>
      <c r="AR714" s="12"/>
      <c r="AS714" s="12"/>
      <c r="AT714" s="12"/>
      <c r="AU714" s="12"/>
      <c r="AV714" s="12"/>
    </row>
    <row r="715" spans="1:48" ht="15.75" customHeight="1">
      <c r="A715" s="71">
        <v>2025726</v>
      </c>
      <c r="B715" s="12"/>
      <c r="C715" s="12">
        <v>37</v>
      </c>
      <c r="D715" s="12" t="s">
        <v>134</v>
      </c>
      <c r="E715" s="12" t="s">
        <v>224</v>
      </c>
      <c r="F715" s="12" t="s">
        <v>102</v>
      </c>
      <c r="G715" s="117" t="s">
        <v>4</v>
      </c>
      <c r="H715" s="12" t="s">
        <v>738</v>
      </c>
      <c r="I715" s="12" t="s">
        <v>470</v>
      </c>
      <c r="J715" s="72"/>
      <c r="K715" s="12" t="s">
        <v>56</v>
      </c>
      <c r="L715" s="12"/>
      <c r="M715" s="12"/>
      <c r="N715" s="12"/>
      <c r="O715" s="12"/>
      <c r="P715" s="12"/>
      <c r="Q715" s="74"/>
      <c r="R715" s="72"/>
      <c r="S715" s="12"/>
      <c r="T715" s="12"/>
      <c r="U715" s="12"/>
      <c r="V715" s="7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72" t="s">
        <v>137</v>
      </c>
      <c r="AJ715" s="12" t="s">
        <v>74</v>
      </c>
      <c r="AK715" s="12" t="s">
        <v>137</v>
      </c>
      <c r="AL715" s="12"/>
      <c r="AM715" s="12"/>
      <c r="AN715" s="73"/>
      <c r="AO715" s="12"/>
      <c r="AP715" s="12"/>
      <c r="AQ715" s="44"/>
      <c r="AR715" s="12"/>
      <c r="AS715" s="12"/>
      <c r="AT715" s="12"/>
      <c r="AU715" s="12"/>
      <c r="AV715" s="12"/>
    </row>
    <row r="716" spans="1:48" ht="15.75" customHeight="1">
      <c r="A716" s="71">
        <v>2025584</v>
      </c>
      <c r="B716" s="12"/>
      <c r="C716" s="12">
        <v>35</v>
      </c>
      <c r="D716" s="12" t="s">
        <v>134</v>
      </c>
      <c r="E716" s="12" t="s">
        <v>224</v>
      </c>
      <c r="F716" s="12" t="s">
        <v>140</v>
      </c>
      <c r="G716" s="114" t="s">
        <v>4</v>
      </c>
      <c r="H716" s="12" t="s">
        <v>632</v>
      </c>
      <c r="I716" s="72" t="s">
        <v>324</v>
      </c>
      <c r="J716" s="12" t="s">
        <v>137</v>
      </c>
      <c r="K716" s="12" t="s">
        <v>54</v>
      </c>
      <c r="L716" s="12"/>
      <c r="M716" s="12"/>
      <c r="N716" s="12"/>
      <c r="O716" s="12"/>
      <c r="P716" s="12"/>
      <c r="Q716" s="74"/>
      <c r="R716" s="72"/>
      <c r="S716" s="12"/>
      <c r="T716" s="12"/>
      <c r="U716" s="12"/>
      <c r="V716" s="7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72" t="s">
        <v>137</v>
      </c>
      <c r="AJ716" s="12"/>
      <c r="AK716" s="12" t="s">
        <v>137</v>
      </c>
      <c r="AL716" s="12"/>
      <c r="AM716" s="12"/>
      <c r="AN716" s="73"/>
      <c r="AO716" s="12"/>
      <c r="AP716" s="12"/>
      <c r="AQ716" s="44"/>
      <c r="AR716" s="12"/>
      <c r="AS716" s="12"/>
      <c r="AT716" s="12"/>
      <c r="AU716" s="12"/>
      <c r="AV716" s="12"/>
    </row>
    <row r="717" spans="1:48" ht="15.75" customHeight="1">
      <c r="A717" s="71">
        <v>2025599</v>
      </c>
      <c r="B717" s="12"/>
      <c r="C717" s="12">
        <v>36</v>
      </c>
      <c r="D717" s="12" t="s">
        <v>134</v>
      </c>
      <c r="E717" s="12" t="s">
        <v>224</v>
      </c>
      <c r="F717" s="12" t="s">
        <v>90</v>
      </c>
      <c r="G717" s="72" t="s">
        <v>4</v>
      </c>
      <c r="H717" s="12" t="s">
        <v>218</v>
      </c>
      <c r="I717" s="12" t="s">
        <v>333</v>
      </c>
      <c r="J717" s="12" t="s">
        <v>137</v>
      </c>
      <c r="K717" s="12" t="s">
        <v>54</v>
      </c>
      <c r="L717" s="12"/>
      <c r="M717" s="12"/>
      <c r="N717" s="12"/>
      <c r="O717" s="12"/>
      <c r="P717" s="12"/>
      <c r="Q717" s="74"/>
      <c r="R717" s="72"/>
      <c r="S717" s="12"/>
      <c r="T717" s="12"/>
      <c r="U717" s="12"/>
      <c r="V717" s="7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72" t="s">
        <v>137</v>
      </c>
      <c r="AJ717" s="12"/>
      <c r="AK717" s="12" t="s">
        <v>137</v>
      </c>
      <c r="AL717" s="12"/>
      <c r="AM717" s="12"/>
      <c r="AN717" s="73"/>
      <c r="AO717" s="12"/>
      <c r="AP717" s="12"/>
      <c r="AQ717" s="44"/>
      <c r="AR717" s="12"/>
      <c r="AS717" s="12"/>
      <c r="AT717" s="12"/>
      <c r="AU717" s="12"/>
      <c r="AV717" s="12"/>
    </row>
    <row r="718" spans="1:48" ht="15.75" customHeight="1">
      <c r="A718" s="71">
        <v>2025712</v>
      </c>
      <c r="B718" s="12"/>
      <c r="C718" s="12">
        <v>42</v>
      </c>
      <c r="D718" s="12" t="s">
        <v>134</v>
      </c>
      <c r="E718" s="12"/>
      <c r="F718" s="12" t="s">
        <v>79</v>
      </c>
      <c r="G718" s="73" t="s">
        <v>4</v>
      </c>
      <c r="H718" s="12" t="s">
        <v>359</v>
      </c>
      <c r="I718" s="12" t="s">
        <v>236</v>
      </c>
      <c r="J718" s="72"/>
      <c r="K718" s="12" t="s">
        <v>56</v>
      </c>
      <c r="L718" s="12"/>
      <c r="M718" s="12"/>
      <c r="N718" s="12"/>
      <c r="O718" s="12"/>
      <c r="P718" s="12"/>
      <c r="Q718" s="74"/>
      <c r="R718" s="72"/>
      <c r="S718" s="12"/>
      <c r="T718" s="12"/>
      <c r="U718" s="12"/>
      <c r="V718" s="7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72" t="s">
        <v>137</v>
      </c>
      <c r="AJ718" s="12" t="s">
        <v>74</v>
      </c>
      <c r="AK718" s="12" t="s">
        <v>74</v>
      </c>
      <c r="AL718" s="12"/>
      <c r="AM718" s="12"/>
      <c r="AN718" s="73"/>
      <c r="AO718" s="12"/>
      <c r="AP718" s="12"/>
      <c r="AQ718" s="44"/>
      <c r="AR718" s="12"/>
      <c r="AS718" s="12"/>
      <c r="AT718" s="12"/>
      <c r="AU718" s="12"/>
      <c r="AV718" s="12"/>
    </row>
    <row r="719" spans="1:48" ht="15.75" customHeight="1">
      <c r="A719" s="71">
        <v>2025420</v>
      </c>
      <c r="B719" s="12"/>
      <c r="C719" s="83">
        <v>37</v>
      </c>
      <c r="D719" s="12" t="s">
        <v>134</v>
      </c>
      <c r="E719" s="76" t="s">
        <v>224</v>
      </c>
      <c r="F719" s="12" t="s">
        <v>115</v>
      </c>
      <c r="G719" s="114" t="s">
        <v>4</v>
      </c>
      <c r="H719" s="12" t="s">
        <v>372</v>
      </c>
      <c r="I719" s="12" t="s">
        <v>236</v>
      </c>
      <c r="J719" s="72"/>
      <c r="K719" s="12" t="s">
        <v>60</v>
      </c>
      <c r="L719" s="12"/>
      <c r="M719" s="12"/>
      <c r="N719" s="12"/>
      <c r="O719" s="12"/>
      <c r="P719" s="12"/>
      <c r="Q719" s="74"/>
      <c r="R719" s="72"/>
      <c r="S719" s="12"/>
      <c r="T719" s="12"/>
      <c r="U719" s="12"/>
      <c r="V719" s="7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72" t="s">
        <v>137</v>
      </c>
      <c r="AJ719" s="12"/>
      <c r="AK719" s="12" t="s">
        <v>137</v>
      </c>
      <c r="AL719" s="12"/>
      <c r="AM719" s="12" t="s">
        <v>137</v>
      </c>
      <c r="AN719" s="73" t="s">
        <v>390</v>
      </c>
      <c r="AO719" s="12"/>
      <c r="AP719" s="12"/>
      <c r="AQ719" s="12"/>
      <c r="AR719" s="12"/>
      <c r="AS719" s="12"/>
      <c r="AT719" s="12"/>
      <c r="AU719" s="12"/>
      <c r="AV719" s="12"/>
    </row>
    <row r="720" spans="1:48" ht="15.75" customHeight="1">
      <c r="A720" s="71">
        <v>2025581</v>
      </c>
      <c r="B720" s="12"/>
      <c r="C720" s="12">
        <v>38</v>
      </c>
      <c r="D720" s="12" t="s">
        <v>134</v>
      </c>
      <c r="E720" s="12" t="s">
        <v>224</v>
      </c>
      <c r="F720" s="12" t="s">
        <v>140</v>
      </c>
      <c r="G720" s="114" t="s">
        <v>4</v>
      </c>
      <c r="H720" s="12" t="s">
        <v>225</v>
      </c>
      <c r="I720" s="72" t="s">
        <v>324</v>
      </c>
      <c r="J720" s="12" t="s">
        <v>137</v>
      </c>
      <c r="K720" s="12" t="s">
        <v>54</v>
      </c>
      <c r="L720" s="12"/>
      <c r="M720" s="12"/>
      <c r="N720" s="12"/>
      <c r="O720" s="12"/>
      <c r="P720" s="12"/>
      <c r="Q720" s="74"/>
      <c r="R720" s="72"/>
      <c r="S720" s="12"/>
      <c r="T720" s="12"/>
      <c r="U720" s="12"/>
      <c r="V720" s="7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72" t="s">
        <v>137</v>
      </c>
      <c r="AJ720" s="12"/>
      <c r="AK720" s="12" t="s">
        <v>137</v>
      </c>
      <c r="AL720" s="12"/>
      <c r="AM720" s="12"/>
      <c r="AN720" s="73"/>
      <c r="AO720" s="12"/>
      <c r="AP720" s="12"/>
      <c r="AQ720" s="44"/>
      <c r="AR720" s="12"/>
      <c r="AS720" s="12"/>
      <c r="AT720" s="12"/>
      <c r="AU720" s="12"/>
      <c r="AV720" s="12"/>
    </row>
    <row r="721" spans="1:48" ht="15.75" customHeight="1">
      <c r="A721" s="71">
        <v>2025696</v>
      </c>
      <c r="B721" s="12"/>
      <c r="C721" s="12">
        <v>35</v>
      </c>
      <c r="D721" s="12" t="s">
        <v>134</v>
      </c>
      <c r="E721" s="12" t="s">
        <v>217</v>
      </c>
      <c r="F721" s="12" t="s">
        <v>97</v>
      </c>
      <c r="G721" s="117" t="s">
        <v>4</v>
      </c>
      <c r="H721" s="12" t="s">
        <v>235</v>
      </c>
      <c r="I721" s="12" t="s">
        <v>236</v>
      </c>
      <c r="J721" s="72"/>
      <c r="K721" s="12" t="s">
        <v>56</v>
      </c>
      <c r="L721" s="12"/>
      <c r="M721" s="12"/>
      <c r="N721" s="12"/>
      <c r="O721" s="12"/>
      <c r="P721" s="12"/>
      <c r="Q721" s="74"/>
      <c r="R721" s="72"/>
      <c r="S721" s="12"/>
      <c r="T721" s="12"/>
      <c r="U721" s="12"/>
      <c r="V721" s="7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72" t="s">
        <v>137</v>
      </c>
      <c r="AJ721" s="12" t="s">
        <v>74</v>
      </c>
      <c r="AK721" s="12" t="s">
        <v>137</v>
      </c>
      <c r="AL721" s="12"/>
      <c r="AM721" s="12"/>
      <c r="AN721" s="73"/>
      <c r="AO721" s="12"/>
      <c r="AP721" s="12"/>
      <c r="AQ721" s="44"/>
      <c r="AR721" s="12"/>
      <c r="AS721" s="12"/>
      <c r="AT721" s="12"/>
      <c r="AU721" s="12"/>
      <c r="AV721" s="12"/>
    </row>
    <row r="722" spans="1:48" ht="15.75" customHeight="1">
      <c r="A722" s="71">
        <v>2025515</v>
      </c>
      <c r="B722" s="12"/>
      <c r="C722" s="12">
        <v>37</v>
      </c>
      <c r="D722" s="12" t="s">
        <v>134</v>
      </c>
      <c r="E722" s="12"/>
      <c r="F722" s="12" t="s">
        <v>110</v>
      </c>
      <c r="G722" s="97" t="s">
        <v>4</v>
      </c>
      <c r="H722" s="12" t="s">
        <v>2231</v>
      </c>
      <c r="I722" s="12" t="s">
        <v>236</v>
      </c>
      <c r="J722" s="12"/>
      <c r="K722" s="12" t="s">
        <v>62</v>
      </c>
      <c r="L722" s="12" t="s">
        <v>74</v>
      </c>
      <c r="M722" s="12"/>
      <c r="N722" s="12"/>
      <c r="O722" s="12"/>
      <c r="P722" s="12"/>
      <c r="Q722" s="74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 t="s">
        <v>137</v>
      </c>
      <c r="AJ722" s="12"/>
      <c r="AK722" s="12" t="s">
        <v>74</v>
      </c>
      <c r="AL722" s="12"/>
      <c r="AM722" s="12" t="s">
        <v>136</v>
      </c>
      <c r="AN722" s="76"/>
      <c r="AO722" s="12"/>
      <c r="AP722" s="12"/>
      <c r="AQ722" s="12"/>
      <c r="AR722" s="12"/>
      <c r="AS722" s="12"/>
      <c r="AT722" s="12"/>
      <c r="AU722" s="12"/>
      <c r="AV722" s="12"/>
    </row>
    <row r="723" spans="1:48" ht="15.75" customHeight="1">
      <c r="A723" s="139">
        <v>2025380</v>
      </c>
      <c r="B723" s="72"/>
      <c r="C723" s="72">
        <v>38</v>
      </c>
      <c r="D723" s="72" t="s">
        <v>134</v>
      </c>
      <c r="E723" s="72" t="s">
        <v>224</v>
      </c>
      <c r="F723" s="72" t="s">
        <v>113</v>
      </c>
      <c r="G723" s="114" t="s">
        <v>4</v>
      </c>
      <c r="H723" s="72" t="s">
        <v>225</v>
      </c>
      <c r="I723" s="72" t="s">
        <v>1415</v>
      </c>
      <c r="J723" s="72"/>
      <c r="K723" s="12" t="s">
        <v>60</v>
      </c>
      <c r="L723" s="12" t="s">
        <v>137</v>
      </c>
      <c r="M723" s="12" t="s">
        <v>137</v>
      </c>
      <c r="N723" s="72" t="s">
        <v>74</v>
      </c>
      <c r="O723" s="72" t="s">
        <v>137</v>
      </c>
      <c r="P723" s="72" t="s">
        <v>137</v>
      </c>
      <c r="Q723" s="77">
        <v>3</v>
      </c>
      <c r="R723" s="12" t="s">
        <v>137</v>
      </c>
      <c r="S723" s="72"/>
      <c r="T723" s="12" t="s">
        <v>137</v>
      </c>
      <c r="U723" s="12" t="s">
        <v>220</v>
      </c>
      <c r="V723" s="12" t="s">
        <v>137</v>
      </c>
      <c r="W723" s="12" t="s">
        <v>220</v>
      </c>
      <c r="X723" s="12" t="s">
        <v>137</v>
      </c>
      <c r="Y723" s="12" t="s">
        <v>74</v>
      </c>
      <c r="Z723" s="12" t="s">
        <v>137</v>
      </c>
      <c r="AA723" s="12" t="s">
        <v>221</v>
      </c>
      <c r="AB723" s="72" t="s">
        <v>237</v>
      </c>
      <c r="AC723" s="72" t="s">
        <v>74</v>
      </c>
      <c r="AD723" s="72" t="s">
        <v>2233</v>
      </c>
      <c r="AE723" s="72"/>
      <c r="AF723" s="72" t="s">
        <v>252</v>
      </c>
      <c r="AG723" s="72" t="s">
        <v>301</v>
      </c>
      <c r="AH723" s="72" t="s">
        <v>1694</v>
      </c>
      <c r="AI723" s="12" t="s">
        <v>74</v>
      </c>
      <c r="AJ723" s="12" t="s">
        <v>74</v>
      </c>
      <c r="AK723" s="124" t="s">
        <v>74</v>
      </c>
      <c r="AL723" s="72"/>
      <c r="AM723" s="12" t="s">
        <v>136</v>
      </c>
      <c r="AN723" s="73"/>
      <c r="AO723" s="72"/>
      <c r="AP723" s="72"/>
      <c r="AQ723" s="72"/>
      <c r="AR723" s="72"/>
      <c r="AS723" s="72"/>
      <c r="AT723" s="72"/>
      <c r="AU723" s="72"/>
      <c r="AV723" s="12"/>
    </row>
    <row r="724" spans="1:48" ht="15.75" customHeight="1">
      <c r="A724" s="71">
        <v>2025430</v>
      </c>
      <c r="B724" s="12"/>
      <c r="C724" s="83">
        <v>42</v>
      </c>
      <c r="D724" s="12" t="s">
        <v>134</v>
      </c>
      <c r="E724" s="76" t="s">
        <v>217</v>
      </c>
      <c r="F724" s="74" t="s">
        <v>81</v>
      </c>
      <c r="G724" s="114" t="s">
        <v>4</v>
      </c>
      <c r="H724" s="12" t="s">
        <v>225</v>
      </c>
      <c r="I724" s="12" t="s">
        <v>236</v>
      </c>
      <c r="J724" s="72"/>
      <c r="K724" s="12" t="s">
        <v>60</v>
      </c>
      <c r="L724" s="12" t="s">
        <v>74</v>
      </c>
      <c r="M724" s="12" t="s">
        <v>74</v>
      </c>
      <c r="N724" s="12" t="s">
        <v>74</v>
      </c>
      <c r="O724" s="12" t="s">
        <v>74</v>
      </c>
      <c r="P724" s="12" t="s">
        <v>74</v>
      </c>
      <c r="Q724" s="74">
        <v>4</v>
      </c>
      <c r="R724" s="12" t="s">
        <v>137</v>
      </c>
      <c r="S724" s="12"/>
      <c r="T724" s="12" t="s">
        <v>137</v>
      </c>
      <c r="U724" s="12" t="s">
        <v>220</v>
      </c>
      <c r="V724" s="12" t="s">
        <v>137</v>
      </c>
      <c r="W724" s="12" t="s">
        <v>220</v>
      </c>
      <c r="X724" s="12" t="s">
        <v>74</v>
      </c>
      <c r="Y724" s="12" t="s">
        <v>74</v>
      </c>
      <c r="Z724" s="12" t="s">
        <v>137</v>
      </c>
      <c r="AA724" s="12" t="s">
        <v>221</v>
      </c>
      <c r="AB724" s="12" t="s">
        <v>237</v>
      </c>
      <c r="AC724" s="12" t="s">
        <v>74</v>
      </c>
      <c r="AD724" s="12" t="s">
        <v>2235</v>
      </c>
      <c r="AE724" s="12"/>
      <c r="AF724" s="12" t="s">
        <v>296</v>
      </c>
      <c r="AG724" s="12" t="s">
        <v>558</v>
      </c>
      <c r="AH724" s="12" t="s">
        <v>274</v>
      </c>
      <c r="AI724" s="12" t="s">
        <v>74</v>
      </c>
      <c r="AJ724" s="12" t="s">
        <v>74</v>
      </c>
      <c r="AK724" s="12" t="s">
        <v>74</v>
      </c>
      <c r="AL724" s="12"/>
      <c r="AM724" s="12" t="s">
        <v>136</v>
      </c>
      <c r="AN724" s="73"/>
      <c r="AO724" s="12"/>
      <c r="AP724" s="12"/>
      <c r="AQ724" s="12"/>
      <c r="AR724" s="12"/>
      <c r="AS724" s="12"/>
      <c r="AT724" s="12"/>
      <c r="AU724" s="12"/>
      <c r="AV724" s="12"/>
    </row>
    <row r="725" spans="1:48" ht="15.75" customHeight="1">
      <c r="A725" s="71">
        <v>2025403</v>
      </c>
      <c r="B725" s="12"/>
      <c r="C725" s="12">
        <v>36</v>
      </c>
      <c r="D725" s="12" t="s">
        <v>134</v>
      </c>
      <c r="E725" s="12" t="s">
        <v>224</v>
      </c>
      <c r="F725" s="12" t="s">
        <v>115</v>
      </c>
      <c r="G725" s="114" t="s">
        <v>4</v>
      </c>
      <c r="H725" s="12" t="s">
        <v>632</v>
      </c>
      <c r="I725" s="12" t="s">
        <v>236</v>
      </c>
      <c r="J725" s="72"/>
      <c r="K725" s="12" t="s">
        <v>60</v>
      </c>
      <c r="L725" s="12"/>
      <c r="M725" s="12"/>
      <c r="N725" s="12"/>
      <c r="O725" s="12"/>
      <c r="P725" s="12"/>
      <c r="Q725" s="74"/>
      <c r="R725" s="72"/>
      <c r="S725" s="12"/>
      <c r="T725" s="12"/>
      <c r="U725" s="12"/>
      <c r="V725" s="7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72" t="s">
        <v>137</v>
      </c>
      <c r="AJ725" s="12" t="s">
        <v>74</v>
      </c>
      <c r="AK725" s="12" t="s">
        <v>74</v>
      </c>
      <c r="AL725" s="12"/>
      <c r="AM725" s="12" t="s">
        <v>136</v>
      </c>
      <c r="AN725" s="73"/>
      <c r="AO725" s="12"/>
      <c r="AP725" s="12"/>
      <c r="AQ725" s="12"/>
      <c r="AR725" s="12"/>
      <c r="AS725" s="12"/>
      <c r="AT725" s="12"/>
      <c r="AU725" s="12"/>
      <c r="AV725" s="12"/>
    </row>
    <row r="726" spans="1:48" ht="15.75" customHeight="1">
      <c r="A726" s="71">
        <v>2025444</v>
      </c>
      <c r="B726" s="12"/>
      <c r="C726" s="83">
        <v>35</v>
      </c>
      <c r="D726" s="12" t="s">
        <v>134</v>
      </c>
      <c r="E726" s="12" t="s">
        <v>224</v>
      </c>
      <c r="F726" s="74" t="s">
        <v>81</v>
      </c>
      <c r="G726" s="117" t="s">
        <v>4</v>
      </c>
      <c r="H726" s="12" t="s">
        <v>255</v>
      </c>
      <c r="I726" s="12" t="s">
        <v>236</v>
      </c>
      <c r="J726" s="72"/>
      <c r="K726" s="12" t="s">
        <v>60</v>
      </c>
      <c r="L726" s="12" t="s">
        <v>137</v>
      </c>
      <c r="M726" s="12" t="s">
        <v>74</v>
      </c>
      <c r="N726" s="12" t="s">
        <v>74</v>
      </c>
      <c r="O726" s="12" t="s">
        <v>74</v>
      </c>
      <c r="P726" s="12" t="s">
        <v>137</v>
      </c>
      <c r="Q726" s="74">
        <v>6</v>
      </c>
      <c r="R726" s="12" t="s">
        <v>74</v>
      </c>
      <c r="S726" s="12" t="s">
        <v>2238</v>
      </c>
      <c r="T726" s="12" t="s">
        <v>74</v>
      </c>
      <c r="U726" s="12" t="s">
        <v>243</v>
      </c>
      <c r="V726" s="12" t="s">
        <v>137</v>
      </c>
      <c r="W726" s="12" t="s">
        <v>220</v>
      </c>
      <c r="X726" s="12" t="s">
        <v>74</v>
      </c>
      <c r="Y726" s="12" t="s">
        <v>137</v>
      </c>
      <c r="Z726" s="12" t="s">
        <v>137</v>
      </c>
      <c r="AA726" s="12" t="s">
        <v>221</v>
      </c>
      <c r="AB726" s="12" t="s">
        <v>237</v>
      </c>
      <c r="AC726" s="12" t="s">
        <v>137</v>
      </c>
      <c r="AD726" s="12"/>
      <c r="AE726" s="12"/>
      <c r="AF726" s="12" t="s">
        <v>287</v>
      </c>
      <c r="AG726" s="12" t="s">
        <v>1913</v>
      </c>
      <c r="AH726" s="12" t="s">
        <v>1591</v>
      </c>
      <c r="AI726" s="12" t="s">
        <v>74</v>
      </c>
      <c r="AJ726" s="12" t="s">
        <v>74</v>
      </c>
      <c r="AK726" s="12" t="s">
        <v>74</v>
      </c>
      <c r="AL726" s="12"/>
      <c r="AM726" s="12" t="s">
        <v>136</v>
      </c>
      <c r="AN726" s="73"/>
      <c r="AO726" s="12"/>
      <c r="AP726" s="12"/>
      <c r="AQ726" s="12"/>
      <c r="AR726" s="12"/>
      <c r="AS726" s="12"/>
      <c r="AT726" s="12"/>
      <c r="AU726" s="12"/>
      <c r="AV726" s="12"/>
    </row>
    <row r="727" spans="1:48" ht="15.75" customHeight="1">
      <c r="A727" s="71">
        <v>2025694</v>
      </c>
      <c r="B727" s="12"/>
      <c r="C727" s="92">
        <v>43</v>
      </c>
      <c r="D727" s="12" t="s">
        <v>134</v>
      </c>
      <c r="E727" s="12" t="s">
        <v>224</v>
      </c>
      <c r="F727" s="12" t="s">
        <v>97</v>
      </c>
      <c r="G727" s="117" t="s">
        <v>4</v>
      </c>
      <c r="H727" s="12" t="s">
        <v>746</v>
      </c>
      <c r="I727" s="12" t="s">
        <v>236</v>
      </c>
      <c r="J727" s="72"/>
      <c r="K727" s="12" t="s">
        <v>56</v>
      </c>
      <c r="L727" s="12"/>
      <c r="M727" s="12"/>
      <c r="N727" s="12"/>
      <c r="O727" s="12"/>
      <c r="P727" s="12"/>
      <c r="Q727" s="74"/>
      <c r="R727" s="72"/>
      <c r="S727" s="12"/>
      <c r="T727" s="12"/>
      <c r="U727" s="12"/>
      <c r="V727" s="7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72" t="s">
        <v>137</v>
      </c>
      <c r="AJ727" s="12" t="s">
        <v>74</v>
      </c>
      <c r="AK727" s="12" t="s">
        <v>74</v>
      </c>
      <c r="AL727" s="12"/>
      <c r="AM727" s="12"/>
      <c r="AN727" s="73"/>
      <c r="AO727" s="12"/>
      <c r="AP727" s="12"/>
      <c r="AQ727" s="44"/>
      <c r="AR727" s="12"/>
      <c r="AS727" s="12"/>
      <c r="AT727" s="12"/>
      <c r="AU727" s="12"/>
      <c r="AV727" s="12"/>
    </row>
    <row r="728" spans="1:48" ht="15.75" customHeight="1">
      <c r="A728" s="71">
        <v>2025722</v>
      </c>
      <c r="B728" s="12"/>
      <c r="C728" s="12">
        <v>38</v>
      </c>
      <c r="D728" s="12" t="s">
        <v>134</v>
      </c>
      <c r="E728" s="12"/>
      <c r="F728" s="12" t="s">
        <v>79</v>
      </c>
      <c r="G728" s="117" t="s">
        <v>4</v>
      </c>
      <c r="H728" s="12" t="s">
        <v>359</v>
      </c>
      <c r="I728" s="12" t="s">
        <v>236</v>
      </c>
      <c r="J728" s="72"/>
      <c r="K728" s="12" t="s">
        <v>56</v>
      </c>
      <c r="L728" s="12"/>
      <c r="M728" s="12"/>
      <c r="N728" s="12"/>
      <c r="O728" s="12"/>
      <c r="P728" s="12"/>
      <c r="Q728" s="74"/>
      <c r="R728" s="72"/>
      <c r="S728" s="12"/>
      <c r="T728" s="12"/>
      <c r="U728" s="12"/>
      <c r="V728" s="7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72" t="s">
        <v>137</v>
      </c>
      <c r="AJ728" s="12"/>
      <c r="AK728" s="12" t="s">
        <v>137</v>
      </c>
      <c r="AL728" s="12"/>
      <c r="AM728" s="12"/>
      <c r="AN728" s="73"/>
      <c r="AO728" s="12"/>
      <c r="AP728" s="12"/>
      <c r="AQ728" s="44"/>
      <c r="AR728" s="12"/>
      <c r="AS728" s="12"/>
      <c r="AT728" s="12"/>
      <c r="AU728" s="12"/>
      <c r="AV728" s="12"/>
    </row>
    <row r="729" spans="1:48" ht="15.75" customHeight="1">
      <c r="A729" s="71">
        <v>2025760</v>
      </c>
      <c r="B729" s="12"/>
      <c r="C729" s="12">
        <v>37</v>
      </c>
      <c r="D729" s="12" t="s">
        <v>134</v>
      </c>
      <c r="E729" s="12" t="s">
        <v>224</v>
      </c>
      <c r="F729" s="12" t="s">
        <v>87</v>
      </c>
      <c r="G729" s="117" t="s">
        <v>4</v>
      </c>
      <c r="H729" s="12" t="s">
        <v>327</v>
      </c>
      <c r="I729" s="12" t="s">
        <v>370</v>
      </c>
      <c r="J729" s="72"/>
      <c r="K729" s="12" t="s">
        <v>52</v>
      </c>
      <c r="L729" s="12"/>
      <c r="M729" s="12"/>
      <c r="N729" s="12"/>
      <c r="O729" s="12"/>
      <c r="P729" s="12"/>
      <c r="Q729" s="74"/>
      <c r="R729" s="72"/>
      <c r="S729" s="12"/>
      <c r="T729" s="12"/>
      <c r="U729" s="12"/>
      <c r="V729" s="7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72" t="s">
        <v>137</v>
      </c>
      <c r="AJ729" s="12"/>
      <c r="AK729" s="12" t="s">
        <v>137</v>
      </c>
      <c r="AL729" s="12"/>
      <c r="AM729" s="12"/>
      <c r="AN729" s="73"/>
      <c r="AO729" s="12"/>
      <c r="AP729" s="12"/>
      <c r="AQ729" s="44"/>
      <c r="AR729" s="12"/>
      <c r="AS729" s="12"/>
      <c r="AT729" s="12"/>
      <c r="AU729" s="12"/>
      <c r="AV729" s="12"/>
    </row>
    <row r="730" spans="1:48" ht="15.75" customHeight="1">
      <c r="A730" s="71">
        <v>2025808</v>
      </c>
      <c r="B730" s="12"/>
      <c r="C730" s="12">
        <v>42</v>
      </c>
      <c r="D730" s="12" t="s">
        <v>134</v>
      </c>
      <c r="E730" s="12" t="s">
        <v>224</v>
      </c>
      <c r="F730" s="74" t="s">
        <v>101</v>
      </c>
      <c r="G730" s="117" t="s">
        <v>4</v>
      </c>
      <c r="H730" s="12"/>
      <c r="I730" s="12" t="s">
        <v>333</v>
      </c>
      <c r="J730" s="12" t="s">
        <v>74</v>
      </c>
      <c r="K730" s="12" t="s">
        <v>54</v>
      </c>
      <c r="L730" s="12" t="s">
        <v>137</v>
      </c>
      <c r="M730" s="12" t="s">
        <v>74</v>
      </c>
      <c r="N730" s="12" t="s">
        <v>74</v>
      </c>
      <c r="O730" s="12" t="s">
        <v>137</v>
      </c>
      <c r="P730" s="12" t="s">
        <v>74</v>
      </c>
      <c r="Q730" s="74">
        <v>7</v>
      </c>
      <c r="R730" s="12" t="s">
        <v>137</v>
      </c>
      <c r="S730" s="12" t="s">
        <v>220</v>
      </c>
      <c r="T730" s="12" t="s">
        <v>137</v>
      </c>
      <c r="U730" s="12" t="s">
        <v>220</v>
      </c>
      <c r="V730" s="12" t="s">
        <v>137</v>
      </c>
      <c r="W730" s="12" t="s">
        <v>220</v>
      </c>
      <c r="X730" s="12" t="s">
        <v>137</v>
      </c>
      <c r="Y730" s="12" t="s">
        <v>137</v>
      </c>
      <c r="Z730" s="12" t="s">
        <v>74</v>
      </c>
      <c r="AA730" s="12" t="s">
        <v>244</v>
      </c>
      <c r="AB730" s="12" t="s">
        <v>237</v>
      </c>
      <c r="AC730" s="12" t="s">
        <v>74</v>
      </c>
      <c r="AD730" s="12" t="s">
        <v>2243</v>
      </c>
      <c r="AE730" s="12"/>
      <c r="AF730" s="12" t="s">
        <v>703</v>
      </c>
      <c r="AG730" s="12" t="s">
        <v>2244</v>
      </c>
      <c r="AH730" s="12" t="s">
        <v>1093</v>
      </c>
      <c r="AI730" s="12" t="s">
        <v>74</v>
      </c>
      <c r="AJ730" s="12" t="s">
        <v>74</v>
      </c>
      <c r="AK730" s="12" t="s">
        <v>74</v>
      </c>
      <c r="AL730" s="12"/>
      <c r="AM730" s="12"/>
      <c r="AN730" s="73"/>
      <c r="AO730" s="12"/>
      <c r="AP730" s="12"/>
      <c r="AQ730" s="44"/>
      <c r="AR730" s="12"/>
      <c r="AS730" s="12"/>
      <c r="AT730" s="12"/>
      <c r="AU730" s="12"/>
      <c r="AV730" s="12"/>
    </row>
    <row r="731" spans="1:48" ht="15.75" customHeight="1">
      <c r="A731" s="71">
        <v>2025639</v>
      </c>
      <c r="B731" s="12"/>
      <c r="C731" s="12">
        <v>38</v>
      </c>
      <c r="D731" s="12" t="s">
        <v>134</v>
      </c>
      <c r="E731" s="12" t="s">
        <v>217</v>
      </c>
      <c r="F731" s="73" t="s">
        <v>83</v>
      </c>
      <c r="G731" s="117" t="s">
        <v>4</v>
      </c>
      <c r="H731" s="12" t="s">
        <v>218</v>
      </c>
      <c r="I731" s="12" t="s">
        <v>2206</v>
      </c>
      <c r="J731" s="12" t="s">
        <v>137</v>
      </c>
      <c r="K731" s="12" t="s">
        <v>54</v>
      </c>
      <c r="L731" s="12" t="s">
        <v>137</v>
      </c>
      <c r="M731" s="12" t="s">
        <v>74</v>
      </c>
      <c r="N731" s="12" t="s">
        <v>74</v>
      </c>
      <c r="O731" s="12" t="s">
        <v>74</v>
      </c>
      <c r="P731" s="12" t="s">
        <v>74</v>
      </c>
      <c r="Q731" s="74">
        <v>3</v>
      </c>
      <c r="R731" s="72" t="s">
        <v>74</v>
      </c>
      <c r="S731" s="12" t="s">
        <v>2246</v>
      </c>
      <c r="T731" s="12" t="s">
        <v>74</v>
      </c>
      <c r="U731" s="12" t="s">
        <v>428</v>
      </c>
      <c r="V731" s="72" t="s">
        <v>137</v>
      </c>
      <c r="W731" s="12" t="s">
        <v>220</v>
      </c>
      <c r="X731" s="12" t="s">
        <v>137</v>
      </c>
      <c r="Y731" s="12" t="s">
        <v>74</v>
      </c>
      <c r="Z731" s="12" t="s">
        <v>137</v>
      </c>
      <c r="AA731" s="12" t="s">
        <v>221</v>
      </c>
      <c r="AB731" s="12" t="s">
        <v>237</v>
      </c>
      <c r="AC731" s="12" t="s">
        <v>74</v>
      </c>
      <c r="AD731" s="12" t="s">
        <v>2247</v>
      </c>
      <c r="AE731" s="12"/>
      <c r="AF731" s="12" t="s">
        <v>276</v>
      </c>
      <c r="AG731" s="12" t="s">
        <v>1100</v>
      </c>
      <c r="AH731" s="12" t="s">
        <v>269</v>
      </c>
      <c r="AI731" s="72" t="s">
        <v>74</v>
      </c>
      <c r="AJ731" s="12"/>
      <c r="AK731" s="12" t="s">
        <v>137</v>
      </c>
      <c r="AL731" s="12"/>
      <c r="AM731" s="12"/>
      <c r="AN731" s="73"/>
      <c r="AO731" s="12"/>
      <c r="AP731" s="12"/>
      <c r="AQ731" s="44"/>
      <c r="AR731" s="12"/>
      <c r="AS731" s="12"/>
      <c r="AT731" s="12"/>
      <c r="AU731" s="12"/>
      <c r="AV731" s="12"/>
    </row>
    <row r="732" spans="1:48" ht="15.75" customHeight="1">
      <c r="A732" s="71">
        <v>2025394</v>
      </c>
      <c r="B732" s="12"/>
      <c r="C732" s="12">
        <v>36</v>
      </c>
      <c r="D732" s="12" t="s">
        <v>134</v>
      </c>
      <c r="E732" s="12" t="s">
        <v>224</v>
      </c>
      <c r="F732" s="12" t="s">
        <v>92</v>
      </c>
      <c r="G732" s="114" t="s">
        <v>4</v>
      </c>
      <c r="H732" s="12" t="s">
        <v>632</v>
      </c>
      <c r="I732" s="12" t="s">
        <v>619</v>
      </c>
      <c r="J732" s="12" t="s">
        <v>137</v>
      </c>
      <c r="K732" s="12" t="s">
        <v>60</v>
      </c>
      <c r="L732" s="12" t="s">
        <v>137</v>
      </c>
      <c r="M732" s="12" t="s">
        <v>74</v>
      </c>
      <c r="N732" s="12" t="s">
        <v>137</v>
      </c>
      <c r="O732" s="12" t="s">
        <v>74</v>
      </c>
      <c r="P732" s="12" t="s">
        <v>137</v>
      </c>
      <c r="Q732" s="74">
        <v>10</v>
      </c>
      <c r="R732" s="12" t="s">
        <v>137</v>
      </c>
      <c r="S732" s="12"/>
      <c r="T732" s="12" t="s">
        <v>137</v>
      </c>
      <c r="U732" s="12" t="s">
        <v>220</v>
      </c>
      <c r="V732" s="12" t="s">
        <v>137</v>
      </c>
      <c r="W732" s="12" t="s">
        <v>220</v>
      </c>
      <c r="X732" s="12" t="s">
        <v>74</v>
      </c>
      <c r="Y732" s="12" t="s">
        <v>137</v>
      </c>
      <c r="Z732" s="12" t="s">
        <v>74</v>
      </c>
      <c r="AA732" s="12" t="s">
        <v>244</v>
      </c>
      <c r="AB732" s="12" t="s">
        <v>237</v>
      </c>
      <c r="AC732" s="12" t="s">
        <v>137</v>
      </c>
      <c r="AD732" s="12"/>
      <c r="AE732" s="12"/>
      <c r="AF732" s="12" t="s">
        <v>368</v>
      </c>
      <c r="AG732" s="12" t="s">
        <v>319</v>
      </c>
      <c r="AH732" s="12" t="s">
        <v>2249</v>
      </c>
      <c r="AI732" s="12" t="s">
        <v>74</v>
      </c>
      <c r="AJ732" s="12" t="s">
        <v>74</v>
      </c>
      <c r="AK732" s="12" t="s">
        <v>74</v>
      </c>
      <c r="AL732" s="12"/>
      <c r="AM732" s="12"/>
      <c r="AN732" s="73"/>
      <c r="AO732" s="12"/>
      <c r="AP732" s="12"/>
      <c r="AQ732" s="12"/>
      <c r="AR732" s="12"/>
      <c r="AS732" s="12"/>
      <c r="AT732" s="12"/>
      <c r="AU732" s="12"/>
      <c r="AV732" s="12"/>
    </row>
    <row r="733" spans="1:48" ht="15.75" customHeight="1">
      <c r="A733" s="71">
        <v>2025442</v>
      </c>
      <c r="B733" s="12"/>
      <c r="C733" s="83">
        <v>37</v>
      </c>
      <c r="D733" s="12" t="s">
        <v>134</v>
      </c>
      <c r="E733" s="76" t="s">
        <v>224</v>
      </c>
      <c r="F733" s="12" t="s">
        <v>93</v>
      </c>
      <c r="G733" s="97" t="s">
        <v>50</v>
      </c>
      <c r="H733" s="12"/>
      <c r="I733" s="76" t="s">
        <v>256</v>
      </c>
      <c r="J733" s="12"/>
      <c r="K733" s="12" t="s">
        <v>58</v>
      </c>
      <c r="L733" s="12"/>
      <c r="M733" s="12"/>
      <c r="N733" s="12"/>
      <c r="O733" s="12"/>
      <c r="P733" s="12"/>
      <c r="Q733" s="74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 t="s">
        <v>137</v>
      </c>
      <c r="AJ733" s="12"/>
      <c r="AK733" s="12" t="s">
        <v>137</v>
      </c>
      <c r="AL733" s="12"/>
      <c r="AM733" s="12"/>
      <c r="AN733" s="76"/>
      <c r="AO733" s="12"/>
      <c r="AP733" s="12"/>
      <c r="AQ733" s="12"/>
      <c r="AR733" s="12"/>
      <c r="AS733" s="12"/>
      <c r="AT733" s="12"/>
      <c r="AU733" s="12"/>
      <c r="AV733" s="12"/>
    </row>
    <row r="734" spans="1:48" ht="15.75" customHeight="1">
      <c r="A734" s="71">
        <v>2025637</v>
      </c>
      <c r="B734" s="12"/>
      <c r="C734" s="12">
        <v>38</v>
      </c>
      <c r="D734" s="12" t="s">
        <v>134</v>
      </c>
      <c r="E734" s="12" t="s">
        <v>224</v>
      </c>
      <c r="F734" s="73" t="s">
        <v>83</v>
      </c>
      <c r="G734" s="117" t="s">
        <v>4</v>
      </c>
      <c r="H734" s="12" t="s">
        <v>218</v>
      </c>
      <c r="I734" s="12" t="s">
        <v>2206</v>
      </c>
      <c r="J734" s="12" t="s">
        <v>137</v>
      </c>
      <c r="K734" s="12" t="s">
        <v>54</v>
      </c>
      <c r="L734" s="12" t="s">
        <v>137</v>
      </c>
      <c r="M734" s="12" t="s">
        <v>137</v>
      </c>
      <c r="N734" s="12" t="s">
        <v>74</v>
      </c>
      <c r="O734" s="12" t="s">
        <v>137</v>
      </c>
      <c r="P734" s="12" t="s">
        <v>137</v>
      </c>
      <c r="Q734" s="74">
        <v>4</v>
      </c>
      <c r="R734" s="72" t="s">
        <v>137</v>
      </c>
      <c r="S734" s="12" t="s">
        <v>220</v>
      </c>
      <c r="T734" s="12" t="s">
        <v>137</v>
      </c>
      <c r="U734" s="12" t="s">
        <v>2220</v>
      </c>
      <c r="V734" s="72" t="s">
        <v>74</v>
      </c>
      <c r="W734" s="12" t="s">
        <v>2252</v>
      </c>
      <c r="X734" s="12" t="s">
        <v>137</v>
      </c>
      <c r="Y734" s="12" t="s">
        <v>137</v>
      </c>
      <c r="Z734" s="12" t="s">
        <v>74</v>
      </c>
      <c r="AA734" s="12" t="s">
        <v>251</v>
      </c>
      <c r="AB734" s="12" t="s">
        <v>384</v>
      </c>
      <c r="AC734" s="12" t="s">
        <v>137</v>
      </c>
      <c r="AD734" s="12"/>
      <c r="AE734" s="12"/>
      <c r="AF734" s="12" t="s">
        <v>296</v>
      </c>
      <c r="AG734" s="12" t="s">
        <v>1005</v>
      </c>
      <c r="AH734" s="12" t="s">
        <v>2253</v>
      </c>
      <c r="AI734" s="72" t="s">
        <v>74</v>
      </c>
      <c r="AJ734" s="12"/>
      <c r="AK734" s="12" t="s">
        <v>137</v>
      </c>
      <c r="AL734" s="12"/>
      <c r="AM734" s="12"/>
      <c r="AN734" s="73"/>
      <c r="AO734" s="12"/>
      <c r="AP734" s="12"/>
      <c r="AQ734" s="44"/>
      <c r="AR734" s="12"/>
      <c r="AS734" s="12"/>
      <c r="AT734" s="12"/>
      <c r="AU734" s="12"/>
      <c r="AV734" s="12"/>
    </row>
    <row r="735" spans="1:48" ht="15.75" customHeight="1">
      <c r="A735" s="71">
        <v>2025755</v>
      </c>
      <c r="B735" s="12"/>
      <c r="C735" s="12">
        <v>38</v>
      </c>
      <c r="D735" s="12" t="s">
        <v>134</v>
      </c>
      <c r="E735" s="12" t="s">
        <v>224</v>
      </c>
      <c r="F735" s="12" t="s">
        <v>87</v>
      </c>
      <c r="G735" s="73" t="s">
        <v>4</v>
      </c>
      <c r="H735" s="12" t="s">
        <v>359</v>
      </c>
      <c r="I735" s="12" t="s">
        <v>370</v>
      </c>
      <c r="J735" s="72"/>
      <c r="K735" s="12" t="s">
        <v>52</v>
      </c>
      <c r="L735" s="12"/>
      <c r="M735" s="12"/>
      <c r="N735" s="12"/>
      <c r="O735" s="12"/>
      <c r="P735" s="12"/>
      <c r="Q735" s="74"/>
      <c r="R735" s="72"/>
      <c r="S735" s="12"/>
      <c r="T735" s="12"/>
      <c r="U735" s="12"/>
      <c r="V735" s="7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72" t="s">
        <v>137</v>
      </c>
      <c r="AJ735" s="12"/>
      <c r="AK735" s="12" t="s">
        <v>137</v>
      </c>
      <c r="AL735" s="12"/>
      <c r="AM735" s="12"/>
      <c r="AN735" s="73"/>
      <c r="AO735" s="12"/>
      <c r="AP735" s="12"/>
      <c r="AQ735" s="44"/>
      <c r="AR735" s="12"/>
      <c r="AS735" s="12"/>
      <c r="AT735" s="12"/>
      <c r="AU735" s="12"/>
      <c r="AV735" s="12"/>
    </row>
    <row r="736" spans="1:48" ht="15.75" customHeight="1">
      <c r="A736" s="71">
        <v>2025818</v>
      </c>
      <c r="B736" s="12"/>
      <c r="C736" s="12">
        <v>41</v>
      </c>
      <c r="D736" s="12" t="s">
        <v>134</v>
      </c>
      <c r="E736" s="12" t="s">
        <v>217</v>
      </c>
      <c r="F736" s="74" t="s">
        <v>101</v>
      </c>
      <c r="G736" s="73" t="s">
        <v>4</v>
      </c>
      <c r="H736" s="12"/>
      <c r="I736" s="12" t="s">
        <v>333</v>
      </c>
      <c r="J736" s="12" t="s">
        <v>74</v>
      </c>
      <c r="K736" s="12" t="s">
        <v>54</v>
      </c>
      <c r="L736" s="12" t="s">
        <v>137</v>
      </c>
      <c r="M736" s="12" t="s">
        <v>74</v>
      </c>
      <c r="N736" s="12" t="s">
        <v>74</v>
      </c>
      <c r="O736" s="12" t="s">
        <v>137</v>
      </c>
      <c r="P736" s="12" t="s">
        <v>74</v>
      </c>
      <c r="Q736" s="74">
        <v>5</v>
      </c>
      <c r="R736" s="12" t="s">
        <v>137</v>
      </c>
      <c r="S736" s="12"/>
      <c r="T736" s="12" t="s">
        <v>74</v>
      </c>
      <c r="U736" s="12" t="s">
        <v>2256</v>
      </c>
      <c r="V736" s="12" t="s">
        <v>137</v>
      </c>
      <c r="W736" s="12" t="s">
        <v>220</v>
      </c>
      <c r="X736" s="12" t="s">
        <v>137</v>
      </c>
      <c r="Y736" s="12" t="s">
        <v>74</v>
      </c>
      <c r="Z736" s="12" t="s">
        <v>137</v>
      </c>
      <c r="AA736" s="12" t="s">
        <v>221</v>
      </c>
      <c r="AB736" s="12" t="s">
        <v>237</v>
      </c>
      <c r="AC736" s="12" t="s">
        <v>74</v>
      </c>
      <c r="AD736" s="12" t="s">
        <v>2257</v>
      </c>
      <c r="AE736" s="12"/>
      <c r="AF736" s="12" t="s">
        <v>672</v>
      </c>
      <c r="AG736" s="12" t="s">
        <v>704</v>
      </c>
      <c r="AH736" s="12" t="s">
        <v>658</v>
      </c>
      <c r="AI736" s="12" t="s">
        <v>74</v>
      </c>
      <c r="AJ736" s="12" t="s">
        <v>74</v>
      </c>
      <c r="AK736" s="12" t="s">
        <v>74</v>
      </c>
      <c r="AL736" s="12"/>
      <c r="AM736" s="12"/>
      <c r="AN736" s="73"/>
      <c r="AO736" s="12"/>
      <c r="AP736" s="12"/>
      <c r="AQ736" s="44"/>
      <c r="AR736" s="12"/>
      <c r="AS736" s="12"/>
      <c r="AT736" s="12"/>
      <c r="AU736" s="12"/>
      <c r="AV736" s="12"/>
    </row>
    <row r="737" spans="1:48" ht="15.75" customHeight="1">
      <c r="A737" s="71">
        <v>2025630</v>
      </c>
      <c r="B737" s="12"/>
      <c r="C737" s="12">
        <v>38</v>
      </c>
      <c r="D737" s="12" t="s">
        <v>134</v>
      </c>
      <c r="E737" s="12" t="s">
        <v>224</v>
      </c>
      <c r="F737" s="12" t="s">
        <v>90</v>
      </c>
      <c r="G737" s="72" t="s">
        <v>4</v>
      </c>
      <c r="H737" s="12" t="s">
        <v>218</v>
      </c>
      <c r="I737" s="12" t="s">
        <v>333</v>
      </c>
      <c r="J737" s="12" t="s">
        <v>137</v>
      </c>
      <c r="K737" s="12" t="s">
        <v>54</v>
      </c>
      <c r="L737" s="12"/>
      <c r="M737" s="12"/>
      <c r="N737" s="12"/>
      <c r="O737" s="12"/>
      <c r="P737" s="12"/>
      <c r="Q737" s="74"/>
      <c r="R737" s="72"/>
      <c r="S737" s="12"/>
      <c r="T737" s="12"/>
      <c r="U737" s="12"/>
      <c r="V737" s="7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72" t="s">
        <v>137</v>
      </c>
      <c r="AJ737" s="12"/>
      <c r="AK737" s="12" t="s">
        <v>137</v>
      </c>
      <c r="AL737" s="12"/>
      <c r="AM737" s="12"/>
      <c r="AN737" s="73"/>
      <c r="AO737" s="12"/>
      <c r="AP737" s="12"/>
      <c r="AQ737" s="44"/>
      <c r="AR737" s="12"/>
      <c r="AS737" s="12"/>
      <c r="AT737" s="12"/>
      <c r="AU737" s="12"/>
      <c r="AV737" s="12"/>
    </row>
    <row r="738" spans="1:48" ht="15.75" customHeight="1">
      <c r="A738" s="71">
        <v>2025555</v>
      </c>
      <c r="B738" s="12"/>
      <c r="C738" s="12">
        <v>34</v>
      </c>
      <c r="D738" s="12" t="s">
        <v>134</v>
      </c>
      <c r="E738" s="12" t="s">
        <v>217</v>
      </c>
      <c r="F738" s="12" t="s">
        <v>103</v>
      </c>
      <c r="G738" s="72" t="s">
        <v>4</v>
      </c>
      <c r="H738" s="12" t="s">
        <v>264</v>
      </c>
      <c r="I738" s="12" t="s">
        <v>333</v>
      </c>
      <c r="J738" s="12" t="s">
        <v>74</v>
      </c>
      <c r="K738" s="12" t="s">
        <v>54</v>
      </c>
      <c r="L738" s="12"/>
      <c r="M738" s="12"/>
      <c r="N738" s="12"/>
      <c r="O738" s="12"/>
      <c r="P738" s="12"/>
      <c r="Q738" s="74"/>
      <c r="R738" s="72"/>
      <c r="S738" s="12"/>
      <c r="T738" s="12"/>
      <c r="U738" s="12"/>
      <c r="V738" s="7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72" t="s">
        <v>137</v>
      </c>
      <c r="AJ738" s="12" t="s">
        <v>74</v>
      </c>
      <c r="AK738" s="12" t="s">
        <v>74</v>
      </c>
      <c r="AL738" s="12"/>
      <c r="AM738" s="12"/>
      <c r="AN738" s="73"/>
      <c r="AO738" s="12"/>
      <c r="AP738" s="12"/>
      <c r="AQ738" s="44"/>
      <c r="AR738" s="12"/>
      <c r="AS738" s="12"/>
      <c r="AT738" s="12"/>
      <c r="AU738" s="12"/>
      <c r="AV738" s="12"/>
    </row>
    <row r="739" spans="1:48" ht="15.75" customHeight="1">
      <c r="A739" s="71">
        <v>2025580</v>
      </c>
      <c r="B739" s="12"/>
      <c r="C739" s="12">
        <v>34</v>
      </c>
      <c r="D739" s="12" t="s">
        <v>134</v>
      </c>
      <c r="E739" s="12" t="s">
        <v>224</v>
      </c>
      <c r="F739" s="12" t="s">
        <v>140</v>
      </c>
      <c r="G739" s="72" t="s">
        <v>4</v>
      </c>
      <c r="H739" s="12" t="s">
        <v>632</v>
      </c>
      <c r="I739" s="72" t="s">
        <v>324</v>
      </c>
      <c r="J739" s="12" t="s">
        <v>137</v>
      </c>
      <c r="K739" s="12" t="s">
        <v>54</v>
      </c>
      <c r="L739" s="12"/>
      <c r="M739" s="12"/>
      <c r="N739" s="12"/>
      <c r="O739" s="12"/>
      <c r="P739" s="12"/>
      <c r="Q739" s="74"/>
      <c r="R739" s="72"/>
      <c r="S739" s="12"/>
      <c r="T739" s="12"/>
      <c r="U739" s="12"/>
      <c r="V739" s="7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72" t="s">
        <v>137</v>
      </c>
      <c r="AJ739" s="12"/>
      <c r="AK739" s="12" t="s">
        <v>137</v>
      </c>
      <c r="AL739" s="12"/>
      <c r="AM739" s="12"/>
      <c r="AN739" s="73"/>
      <c r="AO739" s="12"/>
      <c r="AP739" s="12"/>
      <c r="AQ739" s="44"/>
      <c r="AR739" s="12"/>
      <c r="AS739" s="12"/>
      <c r="AT739" s="12"/>
      <c r="AU739" s="12"/>
      <c r="AV739" s="12"/>
    </row>
    <row r="740" spans="1:48" ht="15.75" customHeight="1">
      <c r="A740" s="71">
        <v>2025582</v>
      </c>
      <c r="B740" s="12"/>
      <c r="C740" s="12">
        <v>34</v>
      </c>
      <c r="D740" s="12" t="s">
        <v>134</v>
      </c>
      <c r="E740" s="12" t="s">
        <v>217</v>
      </c>
      <c r="F740" s="12" t="s">
        <v>140</v>
      </c>
      <c r="G740" s="72" t="s">
        <v>4</v>
      </c>
      <c r="H740" s="12" t="s">
        <v>746</v>
      </c>
      <c r="I740" s="72" t="s">
        <v>324</v>
      </c>
      <c r="J740" s="12" t="s">
        <v>137</v>
      </c>
      <c r="K740" s="12" t="s">
        <v>54</v>
      </c>
      <c r="L740" s="12"/>
      <c r="M740" s="12"/>
      <c r="N740" s="12"/>
      <c r="O740" s="12"/>
      <c r="P740" s="12"/>
      <c r="Q740" s="74"/>
      <c r="R740" s="72"/>
      <c r="S740" s="12"/>
      <c r="T740" s="12"/>
      <c r="U740" s="12"/>
      <c r="V740" s="7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72" t="s">
        <v>137</v>
      </c>
      <c r="AJ740" s="12"/>
      <c r="AK740" s="12" t="s">
        <v>137</v>
      </c>
      <c r="AL740" s="12"/>
      <c r="AM740" s="12"/>
      <c r="AN740" s="73"/>
      <c r="AO740" s="12"/>
      <c r="AP740" s="12"/>
      <c r="AQ740" s="44"/>
      <c r="AR740" s="12"/>
      <c r="AS740" s="12"/>
      <c r="AT740" s="12"/>
      <c r="AU740" s="12"/>
      <c r="AV740" s="12"/>
    </row>
    <row r="741" spans="1:48" ht="15.75" customHeight="1">
      <c r="A741" s="71">
        <v>2025685</v>
      </c>
      <c r="B741" s="12"/>
      <c r="C741" s="12">
        <v>43</v>
      </c>
      <c r="D741" s="12" t="s">
        <v>134</v>
      </c>
      <c r="E741" s="12" t="s">
        <v>224</v>
      </c>
      <c r="F741" s="12" t="s">
        <v>88</v>
      </c>
      <c r="G741" s="73" t="s">
        <v>4</v>
      </c>
      <c r="H741" s="12" t="s">
        <v>264</v>
      </c>
      <c r="I741" s="12" t="s">
        <v>373</v>
      </c>
      <c r="J741" s="72"/>
      <c r="K741" s="12" t="s">
        <v>52</v>
      </c>
      <c r="L741" s="12"/>
      <c r="M741" s="12"/>
      <c r="N741" s="12"/>
      <c r="O741" s="12"/>
      <c r="P741" s="12"/>
      <c r="Q741" s="74"/>
      <c r="R741" s="72"/>
      <c r="S741" s="12"/>
      <c r="T741" s="12"/>
      <c r="U741" s="12"/>
      <c r="V741" s="7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72" t="s">
        <v>137</v>
      </c>
      <c r="AJ741" s="12"/>
      <c r="AK741" s="12" t="s">
        <v>74</v>
      </c>
      <c r="AL741" s="12"/>
      <c r="AM741" s="12"/>
      <c r="AN741" s="73"/>
      <c r="AO741" s="12"/>
      <c r="AP741" s="12"/>
      <c r="AQ741" s="44"/>
      <c r="AR741" s="12"/>
      <c r="AS741" s="12"/>
      <c r="AT741" s="12"/>
      <c r="AU741" s="12"/>
      <c r="AV741" s="12"/>
    </row>
    <row r="742" spans="1:48" ht="15.75" customHeight="1">
      <c r="A742" s="71">
        <v>2025652</v>
      </c>
      <c r="B742" s="12"/>
      <c r="C742" s="12">
        <v>38</v>
      </c>
      <c r="D742" s="12" t="s">
        <v>134</v>
      </c>
      <c r="E742" s="12" t="s">
        <v>224</v>
      </c>
      <c r="F742" s="74" t="s">
        <v>101</v>
      </c>
      <c r="G742" s="73" t="s">
        <v>4</v>
      </c>
      <c r="H742" s="12" t="s">
        <v>264</v>
      </c>
      <c r="I742" s="12" t="s">
        <v>333</v>
      </c>
      <c r="J742" s="12" t="s">
        <v>74</v>
      </c>
      <c r="K742" s="12" t="s">
        <v>54</v>
      </c>
      <c r="L742" s="12"/>
      <c r="M742" s="12"/>
      <c r="N742" s="12"/>
      <c r="O742" s="12"/>
      <c r="P742" s="12"/>
      <c r="Q742" s="74"/>
      <c r="R742" s="72"/>
      <c r="S742" s="12"/>
      <c r="T742" s="12"/>
      <c r="U742" s="12"/>
      <c r="V742" s="7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72" t="s">
        <v>137</v>
      </c>
      <c r="AJ742" s="12" t="s">
        <v>74</v>
      </c>
      <c r="AK742" s="12" t="s">
        <v>137</v>
      </c>
      <c r="AL742" s="12"/>
      <c r="AM742" s="12"/>
      <c r="AN742" s="73"/>
      <c r="AO742" s="12"/>
      <c r="AP742" s="12"/>
      <c r="AQ742" s="44"/>
      <c r="AR742" s="12"/>
      <c r="AS742" s="12"/>
      <c r="AT742" s="12"/>
      <c r="AU742" s="12"/>
      <c r="AV742" s="12"/>
    </row>
    <row r="743" spans="1:48" ht="15.75" customHeight="1">
      <c r="A743" s="71">
        <v>2025400</v>
      </c>
      <c r="B743" s="12"/>
      <c r="C743" s="12">
        <v>42</v>
      </c>
      <c r="D743" s="12" t="s">
        <v>134</v>
      </c>
      <c r="E743" s="12" t="s">
        <v>217</v>
      </c>
      <c r="F743" s="12" t="s">
        <v>92</v>
      </c>
      <c r="G743" s="72" t="s">
        <v>4</v>
      </c>
      <c r="H743" s="12" t="s">
        <v>327</v>
      </c>
      <c r="I743" s="12" t="s">
        <v>619</v>
      </c>
      <c r="J743" s="12" t="s">
        <v>137</v>
      </c>
      <c r="K743" s="12" t="s">
        <v>60</v>
      </c>
      <c r="L743" s="12" t="s">
        <v>137</v>
      </c>
      <c r="M743" s="12" t="s">
        <v>74</v>
      </c>
      <c r="N743" s="12" t="s">
        <v>74</v>
      </c>
      <c r="O743" s="12" t="s">
        <v>74</v>
      </c>
      <c r="P743" s="12" t="s">
        <v>137</v>
      </c>
      <c r="Q743" s="74">
        <v>3</v>
      </c>
      <c r="R743" s="12" t="s">
        <v>74</v>
      </c>
      <c r="S743" s="12"/>
      <c r="T743" s="12" t="s">
        <v>137</v>
      </c>
      <c r="U743" s="12" t="s">
        <v>220</v>
      </c>
      <c r="V743" s="12" t="s">
        <v>137</v>
      </c>
      <c r="W743" s="12" t="s">
        <v>220</v>
      </c>
      <c r="X743" s="12" t="s">
        <v>74</v>
      </c>
      <c r="Y743" s="12" t="s">
        <v>137</v>
      </c>
      <c r="Z743" s="12" t="s">
        <v>137</v>
      </c>
      <c r="AA743" s="12" t="s">
        <v>221</v>
      </c>
      <c r="AB743" s="12" t="s">
        <v>237</v>
      </c>
      <c r="AC743" s="12" t="s">
        <v>74</v>
      </c>
      <c r="AD743" s="12" t="s">
        <v>2265</v>
      </c>
      <c r="AE743" s="12"/>
      <c r="AF743" s="12" t="s">
        <v>2266</v>
      </c>
      <c r="AG743" s="12" t="s">
        <v>459</v>
      </c>
      <c r="AH743" s="12"/>
      <c r="AI743" s="12" t="s">
        <v>74</v>
      </c>
      <c r="AJ743" s="12" t="s">
        <v>74</v>
      </c>
      <c r="AK743" s="12" t="s">
        <v>74</v>
      </c>
      <c r="AL743" s="12"/>
      <c r="AM743" s="12" t="s">
        <v>136</v>
      </c>
      <c r="AN743" s="73"/>
      <c r="AO743" s="12"/>
      <c r="AP743" s="12"/>
      <c r="AQ743" s="12"/>
      <c r="AR743" s="12"/>
      <c r="AS743" s="12"/>
      <c r="AT743" s="12"/>
      <c r="AU743" s="12"/>
      <c r="AV743" s="12"/>
    </row>
    <row r="744" spans="1:48" ht="15.75" customHeight="1">
      <c r="A744" s="71">
        <v>2025748</v>
      </c>
      <c r="B744" s="12"/>
      <c r="C744" s="12">
        <v>34</v>
      </c>
      <c r="D744" s="12" t="s">
        <v>134</v>
      </c>
      <c r="E744" s="12" t="s">
        <v>224</v>
      </c>
      <c r="F744" s="12" t="s">
        <v>145</v>
      </c>
      <c r="G744" s="73" t="s">
        <v>4</v>
      </c>
      <c r="H744" s="12" t="s">
        <v>323</v>
      </c>
      <c r="I744" s="12" t="s">
        <v>324</v>
      </c>
      <c r="J744" s="12" t="s">
        <v>74</v>
      </c>
      <c r="K744" s="12" t="s">
        <v>54</v>
      </c>
      <c r="L744" s="12"/>
      <c r="M744" s="12"/>
      <c r="N744" s="12"/>
      <c r="O744" s="12"/>
      <c r="P744" s="12"/>
      <c r="Q744" s="74"/>
      <c r="R744" s="72"/>
      <c r="S744" s="12"/>
      <c r="T744" s="12"/>
      <c r="U744" s="12"/>
      <c r="V744" s="7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72" t="s">
        <v>137</v>
      </c>
      <c r="AJ744" s="12"/>
      <c r="AK744" s="12" t="s">
        <v>137</v>
      </c>
      <c r="AL744" s="12"/>
      <c r="AM744" s="12"/>
      <c r="AN744" s="73"/>
      <c r="AO744" s="12"/>
      <c r="AP744" s="12"/>
      <c r="AQ744" s="44"/>
      <c r="AR744" s="12"/>
      <c r="AS744" s="12"/>
      <c r="AT744" s="12"/>
      <c r="AU744" s="12"/>
      <c r="AV744" s="12"/>
    </row>
    <row r="745" spans="1:48" ht="15.75" customHeight="1">
      <c r="A745" s="71">
        <v>2025529</v>
      </c>
      <c r="B745" s="12"/>
      <c r="C745" s="12">
        <v>38</v>
      </c>
      <c r="D745" s="12" t="s">
        <v>134</v>
      </c>
      <c r="E745" s="12"/>
      <c r="F745" s="12" t="s">
        <v>110</v>
      </c>
      <c r="G745" s="72" t="s">
        <v>4</v>
      </c>
      <c r="H745" s="12" t="s">
        <v>359</v>
      </c>
      <c r="I745" s="12" t="s">
        <v>236</v>
      </c>
      <c r="J745" s="72"/>
      <c r="K745" s="12" t="s">
        <v>62</v>
      </c>
      <c r="L745" s="12" t="s">
        <v>74</v>
      </c>
      <c r="M745" s="12"/>
      <c r="N745" s="12"/>
      <c r="O745" s="12"/>
      <c r="P745" s="12"/>
      <c r="Q745" s="74"/>
      <c r="R745" s="72"/>
      <c r="S745" s="12"/>
      <c r="T745" s="12"/>
      <c r="U745" s="12"/>
      <c r="V745" s="7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72" t="s">
        <v>137</v>
      </c>
      <c r="AJ745" s="12"/>
      <c r="AK745" s="12" t="s">
        <v>137</v>
      </c>
      <c r="AL745" s="12"/>
      <c r="AM745" s="12"/>
      <c r="AN745" s="73"/>
      <c r="AO745" s="12"/>
      <c r="AP745" s="12"/>
      <c r="AQ745" s="44"/>
      <c r="AR745" s="12"/>
      <c r="AS745" s="12"/>
      <c r="AT745" s="12"/>
      <c r="AU745" s="12"/>
      <c r="AV745" s="12"/>
    </row>
    <row r="746" spans="1:48" ht="15.75" customHeight="1">
      <c r="A746" s="71">
        <v>2025774</v>
      </c>
      <c r="B746" s="12"/>
      <c r="C746" s="12">
        <v>39</v>
      </c>
      <c r="D746" s="12" t="s">
        <v>134</v>
      </c>
      <c r="E746" s="12" t="s">
        <v>224</v>
      </c>
      <c r="F746" s="74" t="s">
        <v>101</v>
      </c>
      <c r="G746" s="73" t="s">
        <v>4</v>
      </c>
      <c r="H746" s="12" t="s">
        <v>264</v>
      </c>
      <c r="I746" s="12" t="s">
        <v>333</v>
      </c>
      <c r="J746" s="12" t="s">
        <v>74</v>
      </c>
      <c r="K746" s="12" t="s">
        <v>54</v>
      </c>
      <c r="L746" s="12"/>
      <c r="M746" s="12"/>
      <c r="N746" s="12"/>
      <c r="O746" s="12"/>
      <c r="P746" s="12"/>
      <c r="Q746" s="74"/>
      <c r="R746" s="72"/>
      <c r="S746" s="12"/>
      <c r="T746" s="12"/>
      <c r="U746" s="12"/>
      <c r="V746" s="7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72" t="s">
        <v>137</v>
      </c>
      <c r="AJ746" s="12" t="s">
        <v>74</v>
      </c>
      <c r="AK746" s="12" t="s">
        <v>137</v>
      </c>
      <c r="AL746" s="12"/>
      <c r="AM746" s="12"/>
      <c r="AN746" s="73"/>
      <c r="AO746" s="12"/>
      <c r="AP746" s="12"/>
      <c r="AQ746" s="44"/>
      <c r="AR746" s="12"/>
      <c r="AS746" s="12"/>
      <c r="AT746" s="12"/>
      <c r="AU746" s="12"/>
      <c r="AV746" s="12"/>
    </row>
    <row r="747" spans="1:48" ht="15.75" customHeight="1">
      <c r="A747" s="71">
        <v>2025392</v>
      </c>
      <c r="B747" s="12"/>
      <c r="C747" s="12">
        <v>37</v>
      </c>
      <c r="D747" s="12" t="s">
        <v>134</v>
      </c>
      <c r="E747" s="12" t="s">
        <v>224</v>
      </c>
      <c r="F747" s="12" t="s">
        <v>92</v>
      </c>
      <c r="G747" s="72" t="s">
        <v>4</v>
      </c>
      <c r="H747" s="12" t="s">
        <v>738</v>
      </c>
      <c r="I747" s="12" t="s">
        <v>619</v>
      </c>
      <c r="J747" s="12" t="s">
        <v>137</v>
      </c>
      <c r="K747" s="12" t="s">
        <v>60</v>
      </c>
      <c r="L747" s="12" t="s">
        <v>137</v>
      </c>
      <c r="M747" s="12" t="s">
        <v>74</v>
      </c>
      <c r="N747" s="12" t="s">
        <v>137</v>
      </c>
      <c r="O747" s="12" t="s">
        <v>74</v>
      </c>
      <c r="P747" s="12" t="s">
        <v>137</v>
      </c>
      <c r="Q747" s="74">
        <v>3</v>
      </c>
      <c r="R747" s="12" t="s">
        <v>74</v>
      </c>
      <c r="S747" s="12" t="s">
        <v>2271</v>
      </c>
      <c r="T747" s="12" t="s">
        <v>137</v>
      </c>
      <c r="U747" s="12" t="s">
        <v>220</v>
      </c>
      <c r="V747" s="12" t="s">
        <v>137</v>
      </c>
      <c r="W747" s="12" t="s">
        <v>220</v>
      </c>
      <c r="X747" s="12" t="s">
        <v>74</v>
      </c>
      <c r="Y747" s="12" t="s">
        <v>137</v>
      </c>
      <c r="Z747" s="12" t="s">
        <v>137</v>
      </c>
      <c r="AA747" s="12" t="s">
        <v>221</v>
      </c>
      <c r="AB747" s="12" t="s">
        <v>237</v>
      </c>
      <c r="AC747" s="12" t="s">
        <v>74</v>
      </c>
      <c r="AD747" s="12" t="s">
        <v>2046</v>
      </c>
      <c r="AE747" s="12"/>
      <c r="AF747" s="12" t="s">
        <v>2272</v>
      </c>
      <c r="AG747" s="12" t="s">
        <v>252</v>
      </c>
      <c r="AH747" s="12" t="s">
        <v>2162</v>
      </c>
      <c r="AI747" s="12" t="s">
        <v>74</v>
      </c>
      <c r="AJ747" s="12" t="s">
        <v>74</v>
      </c>
      <c r="AK747" s="97" t="s">
        <v>74</v>
      </c>
      <c r="AL747" s="12"/>
      <c r="AM747" s="12" t="s">
        <v>136</v>
      </c>
      <c r="AN747" s="73"/>
      <c r="AO747" s="12"/>
      <c r="AP747" s="12"/>
      <c r="AQ747" s="12"/>
      <c r="AR747" s="12"/>
      <c r="AS747" s="12"/>
      <c r="AT747" s="12"/>
      <c r="AU747" s="12"/>
      <c r="AV747" s="12"/>
    </row>
    <row r="748" spans="1:48" ht="15.75" customHeight="1">
      <c r="A748" s="71">
        <v>2025578</v>
      </c>
      <c r="B748" s="12"/>
      <c r="C748" s="12">
        <v>36</v>
      </c>
      <c r="D748" s="12" t="s">
        <v>134</v>
      </c>
      <c r="E748" s="12" t="s">
        <v>217</v>
      </c>
      <c r="F748" s="12" t="s">
        <v>140</v>
      </c>
      <c r="G748" s="72" t="s">
        <v>4</v>
      </c>
      <c r="H748" s="12" t="s">
        <v>225</v>
      </c>
      <c r="I748" s="72" t="s">
        <v>324</v>
      </c>
      <c r="J748" s="12" t="s">
        <v>137</v>
      </c>
      <c r="K748" s="12" t="s">
        <v>54</v>
      </c>
      <c r="L748" s="12"/>
      <c r="M748" s="12"/>
      <c r="N748" s="12"/>
      <c r="O748" s="12"/>
      <c r="P748" s="12"/>
      <c r="Q748" s="74"/>
      <c r="R748" s="72"/>
      <c r="S748" s="12"/>
      <c r="T748" s="12"/>
      <c r="U748" s="12"/>
      <c r="V748" s="7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72" t="s">
        <v>137</v>
      </c>
      <c r="AJ748" s="12"/>
      <c r="AK748" s="12" t="s">
        <v>137</v>
      </c>
      <c r="AL748" s="12"/>
      <c r="AM748" s="12"/>
      <c r="AN748" s="73"/>
      <c r="AO748" s="12"/>
      <c r="AP748" s="12"/>
      <c r="AQ748" s="44"/>
      <c r="AR748" s="12"/>
      <c r="AS748" s="12"/>
      <c r="AT748" s="12"/>
      <c r="AU748" s="12"/>
      <c r="AV748" s="12"/>
    </row>
    <row r="749" spans="1:48" ht="15.75" customHeight="1">
      <c r="A749" s="71">
        <v>2025623</v>
      </c>
      <c r="B749" s="12"/>
      <c r="C749" s="12">
        <v>38</v>
      </c>
      <c r="D749" s="12" t="s">
        <v>134</v>
      </c>
      <c r="E749" s="12" t="s">
        <v>217</v>
      </c>
      <c r="F749" s="12" t="s">
        <v>90</v>
      </c>
      <c r="G749" s="72" t="s">
        <v>4</v>
      </c>
      <c r="H749" s="12" t="s">
        <v>218</v>
      </c>
      <c r="I749" s="12" t="s">
        <v>333</v>
      </c>
      <c r="J749" s="12" t="s">
        <v>137</v>
      </c>
      <c r="K749" s="12" t="s">
        <v>54</v>
      </c>
      <c r="L749" s="12"/>
      <c r="M749" s="12"/>
      <c r="N749" s="12"/>
      <c r="O749" s="12"/>
      <c r="P749" s="12"/>
      <c r="Q749" s="74"/>
      <c r="R749" s="72"/>
      <c r="S749" s="12"/>
      <c r="T749" s="12"/>
      <c r="U749" s="12"/>
      <c r="V749" s="7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72" t="s">
        <v>137</v>
      </c>
      <c r="AJ749" s="12"/>
      <c r="AK749" s="12" t="s">
        <v>137</v>
      </c>
      <c r="AL749" s="12"/>
      <c r="AM749" s="12"/>
      <c r="AN749" s="73"/>
      <c r="AO749" s="12"/>
      <c r="AP749" s="12"/>
      <c r="AQ749" s="44"/>
      <c r="AR749" s="12"/>
      <c r="AS749" s="12"/>
      <c r="AT749" s="12"/>
      <c r="AU749" s="12"/>
      <c r="AV749" s="12"/>
    </row>
    <row r="750" spans="1:48" ht="15.75" customHeight="1">
      <c r="A750" s="71">
        <v>2025391</v>
      </c>
      <c r="B750" s="12"/>
      <c r="C750" s="12">
        <v>40</v>
      </c>
      <c r="D750" s="12" t="s">
        <v>134</v>
      </c>
      <c r="E750" s="12" t="s">
        <v>217</v>
      </c>
      <c r="F750" s="12" t="s">
        <v>92</v>
      </c>
      <c r="G750" s="72" t="s">
        <v>4</v>
      </c>
      <c r="H750" s="12" t="s">
        <v>746</v>
      </c>
      <c r="I750" s="12" t="s">
        <v>619</v>
      </c>
      <c r="J750" s="12" t="s">
        <v>137</v>
      </c>
      <c r="K750" s="12" t="s">
        <v>60</v>
      </c>
      <c r="L750" s="12" t="s">
        <v>137</v>
      </c>
      <c r="M750" s="12" t="s">
        <v>74</v>
      </c>
      <c r="N750" s="12" t="s">
        <v>74</v>
      </c>
      <c r="O750" s="12" t="s">
        <v>137</v>
      </c>
      <c r="P750" s="12" t="s">
        <v>74</v>
      </c>
      <c r="Q750" s="74">
        <v>5</v>
      </c>
      <c r="R750" s="12" t="s">
        <v>137</v>
      </c>
      <c r="S750" s="12"/>
      <c r="T750" s="12" t="s">
        <v>74</v>
      </c>
      <c r="U750" s="12" t="s">
        <v>2276</v>
      </c>
      <c r="V750" s="12" t="s">
        <v>137</v>
      </c>
      <c r="W750" s="12" t="s">
        <v>220</v>
      </c>
      <c r="X750" s="12" t="s">
        <v>137</v>
      </c>
      <c r="Y750" s="12" t="s">
        <v>74</v>
      </c>
      <c r="Z750" s="12" t="s">
        <v>137</v>
      </c>
      <c r="AA750" s="12" t="s">
        <v>221</v>
      </c>
      <c r="AB750" s="12" t="s">
        <v>237</v>
      </c>
      <c r="AC750" s="12" t="s">
        <v>74</v>
      </c>
      <c r="AD750" s="12" t="s">
        <v>2046</v>
      </c>
      <c r="AE750" s="12"/>
      <c r="AF750" s="12" t="s">
        <v>1118</v>
      </c>
      <c r="AG750" s="12" t="s">
        <v>347</v>
      </c>
      <c r="AH750" s="12" t="s">
        <v>257</v>
      </c>
      <c r="AI750" s="12" t="s">
        <v>74</v>
      </c>
      <c r="AJ750" s="12" t="s">
        <v>74</v>
      </c>
      <c r="AK750" s="12" t="s">
        <v>74</v>
      </c>
      <c r="AL750" s="12"/>
      <c r="AM750" s="12" t="s">
        <v>136</v>
      </c>
      <c r="AN750" s="73"/>
      <c r="AO750" s="12"/>
      <c r="AP750" s="12"/>
      <c r="AQ750" s="12"/>
      <c r="AR750" s="12"/>
      <c r="AS750" s="12"/>
      <c r="AT750" s="12"/>
      <c r="AU750" s="12"/>
      <c r="AV750" s="12"/>
    </row>
    <row r="751" spans="1:48" ht="15.75" customHeight="1">
      <c r="A751" s="71">
        <v>2025794</v>
      </c>
      <c r="B751" s="12"/>
      <c r="C751" s="12">
        <v>39</v>
      </c>
      <c r="D751" s="12" t="s">
        <v>134</v>
      </c>
      <c r="E751" s="12" t="s">
        <v>224</v>
      </c>
      <c r="F751" s="74" t="s">
        <v>101</v>
      </c>
      <c r="G751" s="73" t="s">
        <v>4</v>
      </c>
      <c r="H751" s="12"/>
      <c r="I751" s="12" t="s">
        <v>333</v>
      </c>
      <c r="J751" s="12" t="s">
        <v>74</v>
      </c>
      <c r="K751" s="12" t="s">
        <v>54</v>
      </c>
      <c r="L751" s="12" t="s">
        <v>137</v>
      </c>
      <c r="M751" s="12" t="s">
        <v>74</v>
      </c>
      <c r="N751" s="12" t="s">
        <v>74</v>
      </c>
      <c r="O751" s="12" t="s">
        <v>137</v>
      </c>
      <c r="P751" s="12" t="s">
        <v>137</v>
      </c>
      <c r="Q751" s="74">
        <v>4</v>
      </c>
      <c r="R751" s="12" t="s">
        <v>137</v>
      </c>
      <c r="S751" s="12" t="s">
        <v>220</v>
      </c>
      <c r="T751" s="12" t="s">
        <v>137</v>
      </c>
      <c r="U751" s="12" t="s">
        <v>220</v>
      </c>
      <c r="V751" s="12" t="s">
        <v>137</v>
      </c>
      <c r="W751" s="12" t="s">
        <v>220</v>
      </c>
      <c r="X751" s="12" t="s">
        <v>74</v>
      </c>
      <c r="Y751" s="12" t="s">
        <v>137</v>
      </c>
      <c r="Z751" s="12" t="s">
        <v>137</v>
      </c>
      <c r="AA751" s="12" t="s">
        <v>221</v>
      </c>
      <c r="AB751" s="12" t="s">
        <v>237</v>
      </c>
      <c r="AC751" s="12" t="s">
        <v>137</v>
      </c>
      <c r="AD751" s="12"/>
      <c r="AE751" s="12"/>
      <c r="AF751" s="12" t="s">
        <v>717</v>
      </c>
      <c r="AG751" s="12" t="s">
        <v>338</v>
      </c>
      <c r="AH751" s="12" t="s">
        <v>2278</v>
      </c>
      <c r="AI751" s="12" t="s">
        <v>74</v>
      </c>
      <c r="AJ751" s="12" t="s">
        <v>74</v>
      </c>
      <c r="AK751" s="12" t="s">
        <v>74</v>
      </c>
      <c r="AL751" s="12"/>
      <c r="AM751" s="12"/>
      <c r="AN751" s="73"/>
      <c r="AO751" s="12"/>
      <c r="AP751" s="12"/>
      <c r="AQ751" s="44"/>
      <c r="AR751" s="12"/>
      <c r="AS751" s="12"/>
      <c r="AT751" s="12"/>
      <c r="AU751" s="12"/>
      <c r="AV751" s="12"/>
    </row>
    <row r="752" spans="1:48" ht="15.75" customHeight="1">
      <c r="A752" s="71">
        <v>2025721</v>
      </c>
      <c r="B752" s="12"/>
      <c r="C752" s="12">
        <v>36</v>
      </c>
      <c r="D752" s="12" t="s">
        <v>134</v>
      </c>
      <c r="E752" s="12" t="s">
        <v>224</v>
      </c>
      <c r="F752" s="12" t="s">
        <v>79</v>
      </c>
      <c r="G752" s="73" t="s">
        <v>4</v>
      </c>
      <c r="H752" s="12" t="s">
        <v>359</v>
      </c>
      <c r="I752" s="12" t="s">
        <v>236</v>
      </c>
      <c r="J752" s="72"/>
      <c r="K752" s="12" t="s">
        <v>56</v>
      </c>
      <c r="L752" s="12"/>
      <c r="M752" s="12"/>
      <c r="N752" s="12"/>
      <c r="O752" s="12"/>
      <c r="P752" s="12"/>
      <c r="Q752" s="74"/>
      <c r="R752" s="72"/>
      <c r="S752" s="12"/>
      <c r="T752" s="12"/>
      <c r="U752" s="12"/>
      <c r="V752" s="7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72" t="s">
        <v>137</v>
      </c>
      <c r="AJ752" s="12" t="s">
        <v>74</v>
      </c>
      <c r="AK752" s="12" t="s">
        <v>74</v>
      </c>
      <c r="AL752" s="12"/>
      <c r="AM752" s="12"/>
      <c r="AN752" s="73"/>
      <c r="AO752" s="12"/>
      <c r="AP752" s="12"/>
      <c r="AQ752" s="44"/>
      <c r="AR752" s="12"/>
      <c r="AS752" s="12"/>
      <c r="AT752" s="12"/>
      <c r="AU752" s="12"/>
      <c r="AV752" s="12"/>
    </row>
    <row r="753" spans="1:48" ht="15.75" customHeight="1">
      <c r="A753" s="71">
        <v>2025390</v>
      </c>
      <c r="B753" s="12"/>
      <c r="C753" s="12">
        <v>36</v>
      </c>
      <c r="D753" s="12" t="s">
        <v>134</v>
      </c>
      <c r="E753" s="12" t="s">
        <v>224</v>
      </c>
      <c r="F753" s="12" t="s">
        <v>92</v>
      </c>
      <c r="G753" s="72" t="s">
        <v>4</v>
      </c>
      <c r="H753" s="12" t="s">
        <v>738</v>
      </c>
      <c r="I753" s="12" t="s">
        <v>619</v>
      </c>
      <c r="J753" s="12" t="s">
        <v>137</v>
      </c>
      <c r="K753" s="12" t="s">
        <v>60</v>
      </c>
      <c r="L753" s="12" t="s">
        <v>137</v>
      </c>
      <c r="M753" s="12" t="s">
        <v>74</v>
      </c>
      <c r="N753" s="12" t="s">
        <v>74</v>
      </c>
      <c r="O753" s="12" t="s">
        <v>74</v>
      </c>
      <c r="P753" s="12" t="s">
        <v>74</v>
      </c>
      <c r="Q753" s="74">
        <v>5</v>
      </c>
      <c r="R753" s="12" t="s">
        <v>137</v>
      </c>
      <c r="S753" s="12"/>
      <c r="T753" s="12" t="s">
        <v>137</v>
      </c>
      <c r="U753" s="12" t="s">
        <v>220</v>
      </c>
      <c r="V753" s="72"/>
      <c r="W753" s="12"/>
      <c r="X753" s="12" t="s">
        <v>74</v>
      </c>
      <c r="Y753" s="12" t="s">
        <v>227</v>
      </c>
      <c r="Z753" s="12"/>
      <c r="AA753" s="12"/>
      <c r="AB753" s="12" t="s">
        <v>237</v>
      </c>
      <c r="AC753" s="12" t="s">
        <v>74</v>
      </c>
      <c r="AD753" s="12" t="s">
        <v>2281</v>
      </c>
      <c r="AE753" s="12"/>
      <c r="AF753" s="12" t="s">
        <v>2282</v>
      </c>
      <c r="AG753" s="12" t="s">
        <v>269</v>
      </c>
      <c r="AH753" s="12"/>
      <c r="AI753" s="12" t="s">
        <v>74</v>
      </c>
      <c r="AJ753" s="12" t="s">
        <v>74</v>
      </c>
      <c r="AK753" s="12" t="s">
        <v>74</v>
      </c>
      <c r="AL753" s="12"/>
      <c r="AM753" s="12" t="s">
        <v>74</v>
      </c>
      <c r="AN753" s="73"/>
      <c r="AO753" s="12"/>
      <c r="AP753" s="12"/>
      <c r="AQ753" s="12"/>
      <c r="AR753" s="12"/>
      <c r="AS753" s="12"/>
      <c r="AT753" s="12"/>
      <c r="AU753" s="12"/>
      <c r="AV753" s="12"/>
    </row>
    <row r="754" spans="1:48" ht="15.75" customHeight="1">
      <c r="A754" s="71">
        <v>2025184</v>
      </c>
      <c r="B754" s="92">
        <v>46</v>
      </c>
      <c r="C754" s="12"/>
      <c r="D754" s="12" t="s">
        <v>135</v>
      </c>
      <c r="E754" s="12" t="s">
        <v>224</v>
      </c>
      <c r="F754" s="12" t="s">
        <v>110</v>
      </c>
      <c r="G754" s="12" t="s">
        <v>4</v>
      </c>
      <c r="H754" s="12" t="s">
        <v>372</v>
      </c>
      <c r="I754" s="12" t="s">
        <v>236</v>
      </c>
      <c r="J754" s="12" t="s">
        <v>137</v>
      </c>
      <c r="K754" s="12" t="s">
        <v>62</v>
      </c>
      <c r="L754" s="12" t="s">
        <v>137</v>
      </c>
      <c r="M754" s="12" t="s">
        <v>74</v>
      </c>
      <c r="N754" s="12" t="s">
        <v>74</v>
      </c>
      <c r="O754" s="12" t="s">
        <v>74</v>
      </c>
      <c r="P754" s="12" t="s">
        <v>137</v>
      </c>
      <c r="Q754" s="74">
        <v>5</v>
      </c>
      <c r="R754" s="12" t="s">
        <v>74</v>
      </c>
      <c r="S754" s="12" t="s">
        <v>329</v>
      </c>
      <c r="T754" s="12" t="s">
        <v>137</v>
      </c>
      <c r="U754" s="12" t="s">
        <v>220</v>
      </c>
      <c r="V754" s="12" t="s">
        <v>137</v>
      </c>
      <c r="W754" s="12" t="s">
        <v>220</v>
      </c>
      <c r="X754" s="12" t="s">
        <v>74</v>
      </c>
      <c r="Y754" s="12" t="s">
        <v>137</v>
      </c>
      <c r="Z754" s="12" t="s">
        <v>74</v>
      </c>
      <c r="AA754" s="12" t="s">
        <v>244</v>
      </c>
      <c r="AB754" s="12" t="s">
        <v>237</v>
      </c>
      <c r="AC754" s="12" t="s">
        <v>137</v>
      </c>
      <c r="AD754" s="12"/>
      <c r="AE754" s="12"/>
      <c r="AF754" s="12" t="s">
        <v>770</v>
      </c>
      <c r="AG754" s="12" t="s">
        <v>352</v>
      </c>
      <c r="AH754" s="12" t="s">
        <v>585</v>
      </c>
      <c r="AI754" s="12" t="s">
        <v>74</v>
      </c>
      <c r="AJ754" s="12" t="s">
        <v>74</v>
      </c>
      <c r="AK754" s="12" t="s">
        <v>137</v>
      </c>
      <c r="AL754" s="12" t="s">
        <v>137</v>
      </c>
      <c r="AM754" s="12" t="s">
        <v>137</v>
      </c>
      <c r="AN754" s="76" t="s">
        <v>390</v>
      </c>
      <c r="AO754" s="12"/>
      <c r="AP754" s="12"/>
      <c r="AQ754" s="103"/>
      <c r="AR754" s="12"/>
      <c r="AS754" s="12"/>
      <c r="AT754" s="12"/>
      <c r="AU754" s="12"/>
      <c r="AV754" s="12"/>
    </row>
    <row r="755" spans="1:48" ht="15.75" customHeight="1">
      <c r="A755" s="71">
        <v>2025642</v>
      </c>
      <c r="B755" s="12"/>
      <c r="C755" s="12">
        <v>42</v>
      </c>
      <c r="D755" s="12" t="s">
        <v>134</v>
      </c>
      <c r="E755" s="12" t="s">
        <v>224</v>
      </c>
      <c r="F755" s="73" t="s">
        <v>83</v>
      </c>
      <c r="G755" s="73" t="s">
        <v>4</v>
      </c>
      <c r="H755" s="12" t="s">
        <v>218</v>
      </c>
      <c r="I755" s="12" t="s">
        <v>2206</v>
      </c>
      <c r="J755" s="12" t="s">
        <v>137</v>
      </c>
      <c r="K755" s="12" t="s">
        <v>54</v>
      </c>
      <c r="L755" s="12" t="s">
        <v>137</v>
      </c>
      <c r="M755" s="12" t="s">
        <v>74</v>
      </c>
      <c r="N755" s="12" t="s">
        <v>74</v>
      </c>
      <c r="O755" s="12" t="s">
        <v>74</v>
      </c>
      <c r="P755" s="12" t="s">
        <v>137</v>
      </c>
      <c r="Q755" s="74">
        <v>4</v>
      </c>
      <c r="R755" s="72" t="s">
        <v>137</v>
      </c>
      <c r="S755" s="12" t="s">
        <v>220</v>
      </c>
      <c r="T755" s="12" t="s">
        <v>74</v>
      </c>
      <c r="U755" s="12" t="s">
        <v>1960</v>
      </c>
      <c r="V755" s="72" t="s">
        <v>74</v>
      </c>
      <c r="W755" s="12" t="s">
        <v>2285</v>
      </c>
      <c r="X755" s="12" t="s">
        <v>74</v>
      </c>
      <c r="Y755" s="12" t="s">
        <v>137</v>
      </c>
      <c r="Z755" s="12" t="s">
        <v>137</v>
      </c>
      <c r="AA755" s="12" t="s">
        <v>221</v>
      </c>
      <c r="AB755" s="12" t="s">
        <v>237</v>
      </c>
      <c r="AC755" s="12" t="s">
        <v>74</v>
      </c>
      <c r="AD755" s="12" t="s">
        <v>2286</v>
      </c>
      <c r="AE755" s="12"/>
      <c r="AF755" s="12" t="s">
        <v>672</v>
      </c>
      <c r="AG755" s="12" t="s">
        <v>319</v>
      </c>
      <c r="AH755" s="12" t="s">
        <v>658</v>
      </c>
      <c r="AI755" s="72" t="s">
        <v>74</v>
      </c>
      <c r="AJ755" s="12"/>
      <c r="AK755" s="12" t="s">
        <v>137</v>
      </c>
      <c r="AL755" s="12"/>
      <c r="AM755" s="12"/>
      <c r="AN755" s="73"/>
      <c r="AO755" s="12"/>
      <c r="AP755" s="12"/>
      <c r="AQ755" s="44"/>
      <c r="AR755" s="12"/>
      <c r="AS755" s="12"/>
      <c r="AT755" s="12"/>
      <c r="AU755" s="12"/>
      <c r="AV755" s="12"/>
    </row>
    <row r="756" spans="1:48" ht="15.75" customHeight="1">
      <c r="A756" s="71">
        <v>2025347</v>
      </c>
      <c r="B756" s="12"/>
      <c r="C756" s="12">
        <v>36</v>
      </c>
      <c r="D756" s="12" t="s">
        <v>134</v>
      </c>
      <c r="E756" s="12" t="s">
        <v>217</v>
      </c>
      <c r="F756" s="12" t="s">
        <v>116</v>
      </c>
      <c r="G756" s="72" t="s">
        <v>4</v>
      </c>
      <c r="H756" s="12" t="s">
        <v>327</v>
      </c>
      <c r="I756" s="12" t="s">
        <v>328</v>
      </c>
      <c r="J756" s="72"/>
      <c r="K756" s="12" t="s">
        <v>58</v>
      </c>
      <c r="L756" s="12"/>
      <c r="M756" s="12"/>
      <c r="N756" s="12"/>
      <c r="O756" s="12"/>
      <c r="P756" s="12"/>
      <c r="Q756" s="74"/>
      <c r="R756" s="72"/>
      <c r="S756" s="12"/>
      <c r="T756" s="12"/>
      <c r="U756" s="12"/>
      <c r="V756" s="7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72" t="s">
        <v>137</v>
      </c>
      <c r="AJ756" s="12"/>
      <c r="AK756" s="12" t="s">
        <v>74</v>
      </c>
      <c r="AL756" s="12"/>
      <c r="AM756" s="12" t="s">
        <v>74</v>
      </c>
      <c r="AN756" s="73"/>
      <c r="AO756" s="12"/>
      <c r="AP756" s="12"/>
      <c r="AQ756" s="12"/>
      <c r="AR756" s="12"/>
      <c r="AS756" s="12"/>
      <c r="AT756" s="12"/>
      <c r="AU756" s="12"/>
      <c r="AV756" s="12"/>
    </row>
    <row r="757" spans="1:48" ht="15.75" customHeight="1">
      <c r="A757" s="71">
        <v>2025424</v>
      </c>
      <c r="B757" s="12"/>
      <c r="C757" s="83">
        <v>39</v>
      </c>
      <c r="D757" s="12" t="s">
        <v>134</v>
      </c>
      <c r="E757" s="76" t="s">
        <v>224</v>
      </c>
      <c r="F757" s="12" t="s">
        <v>115</v>
      </c>
      <c r="G757" s="72" t="s">
        <v>4</v>
      </c>
      <c r="H757" s="12" t="s">
        <v>225</v>
      </c>
      <c r="I757" s="12" t="s">
        <v>236</v>
      </c>
      <c r="J757" s="72"/>
      <c r="K757" s="12" t="s">
        <v>60</v>
      </c>
      <c r="L757" s="12"/>
      <c r="M757" s="12"/>
      <c r="N757" s="12"/>
      <c r="O757" s="12"/>
      <c r="P757" s="12"/>
      <c r="Q757" s="74"/>
      <c r="R757" s="72"/>
      <c r="S757" s="12"/>
      <c r="T757" s="12"/>
      <c r="U757" s="12"/>
      <c r="V757" s="7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72" t="s">
        <v>137</v>
      </c>
      <c r="AJ757" s="12" t="s">
        <v>74</v>
      </c>
      <c r="AK757" s="97" t="s">
        <v>74</v>
      </c>
      <c r="AL757" s="12"/>
      <c r="AM757" s="12" t="s">
        <v>136</v>
      </c>
      <c r="AN757" s="73"/>
      <c r="AO757" s="12"/>
      <c r="AP757" s="12"/>
      <c r="AQ757" s="12"/>
      <c r="AR757" s="12"/>
      <c r="AS757" s="12"/>
      <c r="AT757" s="12"/>
      <c r="AU757" s="12"/>
      <c r="AV757" s="12"/>
    </row>
    <row r="758" spans="1:48" ht="15.75" customHeight="1">
      <c r="A758" s="71">
        <v>2025775</v>
      </c>
      <c r="B758" s="12"/>
      <c r="C758" s="12">
        <v>39</v>
      </c>
      <c r="D758" s="12" t="s">
        <v>134</v>
      </c>
      <c r="E758" s="12" t="s">
        <v>224</v>
      </c>
      <c r="F758" s="74" t="s">
        <v>101</v>
      </c>
      <c r="G758" s="73" t="s">
        <v>4</v>
      </c>
      <c r="H758" s="12" t="s">
        <v>321</v>
      </c>
      <c r="I758" s="12" t="s">
        <v>333</v>
      </c>
      <c r="J758" s="12" t="s">
        <v>74</v>
      </c>
      <c r="K758" s="12" t="s">
        <v>54</v>
      </c>
      <c r="L758" s="12"/>
      <c r="M758" s="12"/>
      <c r="N758" s="12"/>
      <c r="O758" s="12"/>
      <c r="P758" s="12"/>
      <c r="Q758" s="74"/>
      <c r="R758" s="72"/>
      <c r="S758" s="12"/>
      <c r="T758" s="12"/>
      <c r="U758" s="12"/>
      <c r="V758" s="7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72" t="s">
        <v>137</v>
      </c>
      <c r="AJ758" s="12" t="s">
        <v>74</v>
      </c>
      <c r="AK758" s="12" t="s">
        <v>137</v>
      </c>
      <c r="AL758" s="12"/>
      <c r="AM758" s="12"/>
      <c r="AN758" s="73"/>
      <c r="AO758" s="12"/>
      <c r="AP758" s="12"/>
      <c r="AQ758" s="44"/>
      <c r="AR758" s="12"/>
      <c r="AS758" s="12"/>
      <c r="AT758" s="12"/>
      <c r="AU758" s="12"/>
      <c r="AV758" s="12"/>
    </row>
    <row r="759" spans="1:48" ht="15.75" customHeight="1">
      <c r="A759" s="71">
        <v>2025646</v>
      </c>
      <c r="B759" s="12"/>
      <c r="C759" s="12">
        <v>36</v>
      </c>
      <c r="D759" s="12" t="s">
        <v>134</v>
      </c>
      <c r="E759" s="12" t="s">
        <v>224</v>
      </c>
      <c r="F759" s="74" t="s">
        <v>101</v>
      </c>
      <c r="G759" s="73" t="s">
        <v>4</v>
      </c>
      <c r="H759" s="12" t="s">
        <v>264</v>
      </c>
      <c r="I759" s="12" t="s">
        <v>333</v>
      </c>
      <c r="J759" s="12" t="s">
        <v>74</v>
      </c>
      <c r="K759" s="12" t="s">
        <v>54</v>
      </c>
      <c r="L759" s="12"/>
      <c r="M759" s="12"/>
      <c r="N759" s="12"/>
      <c r="O759" s="12"/>
      <c r="P759" s="12"/>
      <c r="Q759" s="74"/>
      <c r="R759" s="72"/>
      <c r="S759" s="12"/>
      <c r="T759" s="12"/>
      <c r="U759" s="12"/>
      <c r="V759" s="7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72" t="s">
        <v>137</v>
      </c>
      <c r="AJ759" s="12" t="s">
        <v>74</v>
      </c>
      <c r="AK759" s="12" t="s">
        <v>137</v>
      </c>
      <c r="AL759" s="12"/>
      <c r="AM759" s="12"/>
      <c r="AN759" s="73"/>
      <c r="AO759" s="12"/>
      <c r="AP759" s="12"/>
      <c r="AQ759" s="44"/>
      <c r="AR759" s="12"/>
      <c r="AS759" s="12"/>
      <c r="AT759" s="12"/>
      <c r="AU759" s="12"/>
      <c r="AV759" s="12"/>
    </row>
    <row r="760" spans="1:48" ht="15.75" customHeight="1">
      <c r="A760" s="71">
        <v>2025395</v>
      </c>
      <c r="B760" s="12"/>
      <c r="C760" s="12">
        <v>37</v>
      </c>
      <c r="D760" s="12" t="s">
        <v>134</v>
      </c>
      <c r="E760" s="12" t="s">
        <v>217</v>
      </c>
      <c r="F760" s="12" t="s">
        <v>92</v>
      </c>
      <c r="G760" s="72" t="s">
        <v>4</v>
      </c>
      <c r="H760" s="12" t="s">
        <v>738</v>
      </c>
      <c r="I760" s="12" t="s">
        <v>619</v>
      </c>
      <c r="J760" s="12" t="s">
        <v>137</v>
      </c>
      <c r="K760" s="12" t="s">
        <v>60</v>
      </c>
      <c r="L760" s="12" t="s">
        <v>137</v>
      </c>
      <c r="M760" s="12" t="s">
        <v>74</v>
      </c>
      <c r="N760" s="12" t="s">
        <v>137</v>
      </c>
      <c r="O760" s="12" t="s">
        <v>74</v>
      </c>
      <c r="P760" s="12" t="s">
        <v>137</v>
      </c>
      <c r="Q760" s="74">
        <v>2</v>
      </c>
      <c r="R760" s="12" t="s">
        <v>137</v>
      </c>
      <c r="S760" s="12"/>
      <c r="T760" s="12" t="s">
        <v>137</v>
      </c>
      <c r="U760" s="12" t="s">
        <v>220</v>
      </c>
      <c r="V760" s="12" t="s">
        <v>137</v>
      </c>
      <c r="W760" s="12" t="s">
        <v>220</v>
      </c>
      <c r="X760" s="12" t="s">
        <v>74</v>
      </c>
      <c r="Y760" s="12" t="s">
        <v>137</v>
      </c>
      <c r="Z760" s="12" t="s">
        <v>137</v>
      </c>
      <c r="AA760" s="12" t="s">
        <v>221</v>
      </c>
      <c r="AB760" s="12" t="s">
        <v>237</v>
      </c>
      <c r="AC760" s="12" t="s">
        <v>137</v>
      </c>
      <c r="AD760" s="12"/>
      <c r="AE760" s="12"/>
      <c r="AF760" s="12" t="s">
        <v>319</v>
      </c>
      <c r="AG760" s="12" t="s">
        <v>1517</v>
      </c>
      <c r="AH760" s="12" t="s">
        <v>269</v>
      </c>
      <c r="AI760" s="12" t="s">
        <v>74</v>
      </c>
      <c r="AJ760" s="12" t="s">
        <v>74</v>
      </c>
      <c r="AK760" s="97" t="s">
        <v>74</v>
      </c>
      <c r="AL760" s="12"/>
      <c r="AM760" s="12" t="s">
        <v>136</v>
      </c>
      <c r="AN760" s="73"/>
      <c r="AO760" s="12"/>
      <c r="AP760" s="12"/>
      <c r="AQ760" s="12"/>
      <c r="AR760" s="12"/>
      <c r="AS760" s="12"/>
      <c r="AT760" s="12"/>
      <c r="AU760" s="12"/>
      <c r="AV760" s="12"/>
    </row>
    <row r="761" spans="1:48" ht="15.75" customHeight="1">
      <c r="A761" s="71">
        <v>2025220</v>
      </c>
      <c r="B761" s="12">
        <v>35</v>
      </c>
      <c r="C761" s="12"/>
      <c r="D761" s="12" t="s">
        <v>135</v>
      </c>
      <c r="E761" s="12" t="s">
        <v>217</v>
      </c>
      <c r="F761" s="12" t="s">
        <v>116</v>
      </c>
      <c r="G761" s="12" t="s">
        <v>4</v>
      </c>
      <c r="H761" s="80" t="s">
        <v>225</v>
      </c>
      <c r="I761" s="12" t="s">
        <v>328</v>
      </c>
      <c r="J761" s="12" t="s">
        <v>227</v>
      </c>
      <c r="K761" s="72" t="s">
        <v>58</v>
      </c>
      <c r="L761" s="12" t="s">
        <v>137</v>
      </c>
      <c r="M761" s="12" t="s">
        <v>74</v>
      </c>
      <c r="N761" s="12" t="s">
        <v>74</v>
      </c>
      <c r="O761" s="12" t="s">
        <v>74</v>
      </c>
      <c r="P761" s="12" t="s">
        <v>137</v>
      </c>
      <c r="Q761" s="74">
        <v>7</v>
      </c>
      <c r="R761" s="12" t="s">
        <v>137</v>
      </c>
      <c r="S761" s="12" t="s">
        <v>220</v>
      </c>
      <c r="T761" s="12" t="s">
        <v>137</v>
      </c>
      <c r="U761" s="12" t="s">
        <v>220</v>
      </c>
      <c r="V761" s="12" t="s">
        <v>74</v>
      </c>
      <c r="W761" s="12" t="s">
        <v>2293</v>
      </c>
      <c r="X761" s="12" t="s">
        <v>137</v>
      </c>
      <c r="Y761" s="12" t="s">
        <v>137</v>
      </c>
      <c r="Z761" s="12" t="s">
        <v>74</v>
      </c>
      <c r="AA761" s="12" t="s">
        <v>251</v>
      </c>
      <c r="AB761" s="12" t="s">
        <v>230</v>
      </c>
      <c r="AC761" s="72" t="s">
        <v>137</v>
      </c>
      <c r="AD761" s="72"/>
      <c r="AE761" s="12"/>
      <c r="AF761" s="12" t="s">
        <v>233</v>
      </c>
      <c r="AG761" s="12" t="s">
        <v>301</v>
      </c>
      <c r="AH761" s="12" t="s">
        <v>296</v>
      </c>
      <c r="AI761" s="12" t="s">
        <v>74</v>
      </c>
      <c r="AJ761" s="12" t="s">
        <v>74</v>
      </c>
      <c r="AK761" s="12" t="s">
        <v>74</v>
      </c>
      <c r="AL761" s="12" t="s">
        <v>74</v>
      </c>
      <c r="AM761" s="12" t="s">
        <v>74</v>
      </c>
      <c r="AN761" s="73"/>
      <c r="AO761" s="74" t="s">
        <v>2294</v>
      </c>
      <c r="AP761" s="12" t="s">
        <v>248</v>
      </c>
      <c r="AQ761" s="12"/>
      <c r="AR761" s="12"/>
      <c r="AS761" s="12"/>
      <c r="AT761" s="76"/>
      <c r="AU761" s="76"/>
      <c r="AV761" s="12"/>
    </row>
    <row r="762" spans="1:48" ht="15.75" customHeight="1">
      <c r="A762" s="71">
        <v>2025415</v>
      </c>
      <c r="B762" s="12"/>
      <c r="C762" s="83">
        <v>38</v>
      </c>
      <c r="D762" s="12" t="s">
        <v>134</v>
      </c>
      <c r="E762" s="76" t="s">
        <v>217</v>
      </c>
      <c r="F762" s="12" t="s">
        <v>115</v>
      </c>
      <c r="G762" s="72" t="s">
        <v>4</v>
      </c>
      <c r="H762" s="12" t="s">
        <v>632</v>
      </c>
      <c r="I762" s="12" t="s">
        <v>236</v>
      </c>
      <c r="J762" s="72"/>
      <c r="K762" s="12" t="s">
        <v>60</v>
      </c>
      <c r="L762" s="12"/>
      <c r="M762" s="12"/>
      <c r="N762" s="12"/>
      <c r="O762" s="12"/>
      <c r="P762" s="12"/>
      <c r="Q762" s="74"/>
      <c r="R762" s="72"/>
      <c r="S762" s="12"/>
      <c r="T762" s="12"/>
      <c r="U762" s="12"/>
      <c r="V762" s="7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72" t="s">
        <v>137</v>
      </c>
      <c r="AJ762" s="12" t="s">
        <v>74</v>
      </c>
      <c r="AK762" s="12" t="s">
        <v>74</v>
      </c>
      <c r="AL762" s="12"/>
      <c r="AM762" s="12" t="s">
        <v>136</v>
      </c>
      <c r="AN762" s="73"/>
      <c r="AO762" s="12"/>
      <c r="AP762" s="12"/>
      <c r="AQ762" s="12"/>
      <c r="AR762" s="12"/>
      <c r="AS762" s="12"/>
      <c r="AT762" s="12"/>
      <c r="AU762" s="12"/>
      <c r="AV762" s="12"/>
    </row>
    <row r="763" spans="1:48" ht="15.75" customHeight="1">
      <c r="A763" s="71">
        <v>2025583</v>
      </c>
      <c r="B763" s="12"/>
      <c r="C763" s="12">
        <v>39</v>
      </c>
      <c r="D763" s="12" t="s">
        <v>134</v>
      </c>
      <c r="E763" s="12" t="s">
        <v>217</v>
      </c>
      <c r="F763" s="12" t="s">
        <v>140</v>
      </c>
      <c r="G763" s="72" t="s">
        <v>4</v>
      </c>
      <c r="H763" s="12" t="s">
        <v>746</v>
      </c>
      <c r="I763" s="72" t="s">
        <v>324</v>
      </c>
      <c r="J763" s="12" t="s">
        <v>137</v>
      </c>
      <c r="K763" s="12" t="s">
        <v>54</v>
      </c>
      <c r="L763" s="12"/>
      <c r="M763" s="12"/>
      <c r="N763" s="12"/>
      <c r="O763" s="12"/>
      <c r="P763" s="12"/>
      <c r="Q763" s="74"/>
      <c r="R763" s="72"/>
      <c r="S763" s="12"/>
      <c r="T763" s="12"/>
      <c r="U763" s="12"/>
      <c r="V763" s="7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72" t="s">
        <v>137</v>
      </c>
      <c r="AJ763" s="12"/>
      <c r="AK763" s="12" t="s">
        <v>137</v>
      </c>
      <c r="AL763" s="12"/>
      <c r="AM763" s="12"/>
      <c r="AN763" s="73"/>
      <c r="AO763" s="12"/>
      <c r="AP763" s="12"/>
      <c r="AQ763" s="44"/>
      <c r="AR763" s="12"/>
      <c r="AS763" s="12"/>
      <c r="AT763" s="12"/>
      <c r="AU763" s="12"/>
      <c r="AV763" s="12"/>
    </row>
    <row r="764" spans="1:48" ht="15.75" customHeight="1">
      <c r="A764" s="71">
        <v>2025800</v>
      </c>
      <c r="B764" s="12"/>
      <c r="C764" s="12">
        <v>37</v>
      </c>
      <c r="D764" s="12" t="s">
        <v>134</v>
      </c>
      <c r="E764" s="12" t="s">
        <v>224</v>
      </c>
      <c r="F764" s="74" t="s">
        <v>101</v>
      </c>
      <c r="G764" s="73" t="s">
        <v>4</v>
      </c>
      <c r="H764" s="12"/>
      <c r="I764" s="12" t="s">
        <v>333</v>
      </c>
      <c r="J764" s="12" t="s">
        <v>74</v>
      </c>
      <c r="K764" s="12" t="s">
        <v>54</v>
      </c>
      <c r="L764" s="12" t="s">
        <v>137</v>
      </c>
      <c r="M764" s="12" t="s">
        <v>137</v>
      </c>
      <c r="N764" s="12" t="s">
        <v>137</v>
      </c>
      <c r="O764" s="12" t="s">
        <v>137</v>
      </c>
      <c r="P764" s="12" t="s">
        <v>137</v>
      </c>
      <c r="Q764" s="74">
        <v>5</v>
      </c>
      <c r="R764" s="12" t="s">
        <v>137</v>
      </c>
      <c r="S764" s="12" t="s">
        <v>220</v>
      </c>
      <c r="T764" s="12" t="s">
        <v>137</v>
      </c>
      <c r="U764" s="12" t="s">
        <v>220</v>
      </c>
      <c r="V764" s="12" t="s">
        <v>137</v>
      </c>
      <c r="W764" s="12" t="s">
        <v>220</v>
      </c>
      <c r="X764" s="12" t="s">
        <v>137</v>
      </c>
      <c r="Y764" s="12" t="s">
        <v>137</v>
      </c>
      <c r="Z764" s="12" t="s">
        <v>137</v>
      </c>
      <c r="AA764" s="12" t="s">
        <v>251</v>
      </c>
      <c r="AB764" s="12" t="s">
        <v>237</v>
      </c>
      <c r="AC764" s="12"/>
      <c r="AD764" s="12"/>
      <c r="AE764" s="12"/>
      <c r="AF764" s="12" t="s">
        <v>2298</v>
      </c>
      <c r="AG764" s="12" t="s">
        <v>1659</v>
      </c>
      <c r="AH764" s="12" t="s">
        <v>2299</v>
      </c>
      <c r="AI764" s="12" t="s">
        <v>74</v>
      </c>
      <c r="AJ764" s="12" t="s">
        <v>74</v>
      </c>
      <c r="AK764" s="12" t="s">
        <v>74</v>
      </c>
      <c r="AL764" s="12"/>
      <c r="AM764" s="12"/>
      <c r="AN764" s="73"/>
      <c r="AO764" s="12"/>
      <c r="AP764" s="12"/>
      <c r="AQ764" s="44"/>
      <c r="AR764" s="12"/>
      <c r="AS764" s="12"/>
      <c r="AT764" s="12"/>
      <c r="AU764" s="12"/>
      <c r="AV764" s="12"/>
    </row>
    <row r="765" spans="1:48" ht="15.75" customHeight="1">
      <c r="A765" s="71">
        <v>2025805</v>
      </c>
      <c r="B765" s="12"/>
      <c r="C765" s="12">
        <v>41</v>
      </c>
      <c r="D765" s="12" t="s">
        <v>134</v>
      </c>
      <c r="E765" s="12" t="s">
        <v>224</v>
      </c>
      <c r="F765" s="74" t="s">
        <v>101</v>
      </c>
      <c r="G765" s="73" t="s">
        <v>4</v>
      </c>
      <c r="H765" s="12"/>
      <c r="I765" s="12" t="s">
        <v>333</v>
      </c>
      <c r="J765" s="12" t="s">
        <v>74</v>
      </c>
      <c r="K765" s="12" t="s">
        <v>54</v>
      </c>
      <c r="L765" s="12"/>
      <c r="M765" s="12"/>
      <c r="N765" s="12"/>
      <c r="O765" s="12"/>
      <c r="P765" s="12"/>
      <c r="Q765" s="74"/>
      <c r="R765" s="72"/>
      <c r="S765" s="12"/>
      <c r="T765" s="12"/>
      <c r="U765" s="12"/>
      <c r="V765" s="7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72" t="s">
        <v>137</v>
      </c>
      <c r="AJ765" s="12" t="s">
        <v>74</v>
      </c>
      <c r="AK765" s="12" t="s">
        <v>137</v>
      </c>
      <c r="AL765" s="12"/>
      <c r="AM765" s="12"/>
      <c r="AN765" s="73"/>
      <c r="AO765" s="12"/>
      <c r="AP765" s="12"/>
      <c r="AQ765" s="44"/>
      <c r="AR765" s="12"/>
      <c r="AS765" s="12"/>
      <c r="AT765" s="12"/>
      <c r="AU765" s="12"/>
      <c r="AV765" s="12"/>
    </row>
    <row r="766" spans="1:48" ht="15.75" customHeight="1">
      <c r="A766" s="71">
        <v>2025638</v>
      </c>
      <c r="B766" s="12"/>
      <c r="C766" s="12">
        <v>43</v>
      </c>
      <c r="D766" s="12" t="s">
        <v>134</v>
      </c>
      <c r="E766" s="12" t="s">
        <v>217</v>
      </c>
      <c r="F766" s="73" t="s">
        <v>83</v>
      </c>
      <c r="G766" s="73" t="s">
        <v>4</v>
      </c>
      <c r="H766" s="12" t="s">
        <v>218</v>
      </c>
      <c r="I766" s="12" t="s">
        <v>2206</v>
      </c>
      <c r="J766" s="12" t="s">
        <v>137</v>
      </c>
      <c r="K766" s="12" t="s">
        <v>54</v>
      </c>
      <c r="L766" s="12" t="s">
        <v>137</v>
      </c>
      <c r="M766" s="12" t="s">
        <v>74</v>
      </c>
      <c r="N766" s="12" t="s">
        <v>74</v>
      </c>
      <c r="O766" s="12" t="s">
        <v>74</v>
      </c>
      <c r="P766" s="12" t="s">
        <v>137</v>
      </c>
      <c r="Q766" s="74">
        <v>12</v>
      </c>
      <c r="R766" s="72" t="s">
        <v>137</v>
      </c>
      <c r="S766" s="12" t="s">
        <v>2220</v>
      </c>
      <c r="T766" s="12" t="s">
        <v>137</v>
      </c>
      <c r="U766" s="12" t="s">
        <v>2220</v>
      </c>
      <c r="V766" s="72" t="s">
        <v>137</v>
      </c>
      <c r="W766" s="12" t="s">
        <v>2220</v>
      </c>
      <c r="X766" s="12" t="s">
        <v>74</v>
      </c>
      <c r="Y766" s="12" t="s">
        <v>137</v>
      </c>
      <c r="Z766" s="12" t="s">
        <v>137</v>
      </c>
      <c r="AA766" s="12" t="s">
        <v>221</v>
      </c>
      <c r="AB766" s="12" t="s">
        <v>384</v>
      </c>
      <c r="AC766" s="12" t="s">
        <v>74</v>
      </c>
      <c r="AD766" s="12" t="s">
        <v>958</v>
      </c>
      <c r="AE766" s="12"/>
      <c r="AF766" s="12" t="s">
        <v>289</v>
      </c>
      <c r="AG766" s="12" t="s">
        <v>1307</v>
      </c>
      <c r="AH766" s="12" t="s">
        <v>439</v>
      </c>
      <c r="AI766" s="72" t="s">
        <v>74</v>
      </c>
      <c r="AJ766" s="12"/>
      <c r="AK766" s="12" t="s">
        <v>137</v>
      </c>
      <c r="AL766" s="12"/>
      <c r="AM766" s="12"/>
      <c r="AN766" s="73"/>
      <c r="AO766" s="12"/>
      <c r="AP766" s="12"/>
      <c r="AQ766" s="44"/>
      <c r="AR766" s="12"/>
      <c r="AS766" s="12"/>
      <c r="AT766" s="12"/>
      <c r="AU766" s="12"/>
      <c r="AV766" s="12"/>
    </row>
    <row r="767" spans="1:48" ht="15.75" customHeight="1">
      <c r="A767" s="71">
        <v>2025768</v>
      </c>
      <c r="B767" s="12"/>
      <c r="C767" s="12">
        <v>43</v>
      </c>
      <c r="D767" s="12" t="s">
        <v>134</v>
      </c>
      <c r="E767" s="12" t="s">
        <v>224</v>
      </c>
      <c r="F767" s="74" t="s">
        <v>101</v>
      </c>
      <c r="G767" s="73" t="s">
        <v>4</v>
      </c>
      <c r="H767" s="12" t="s">
        <v>264</v>
      </c>
      <c r="I767" s="12" t="s">
        <v>333</v>
      </c>
      <c r="J767" s="12" t="s">
        <v>74</v>
      </c>
      <c r="K767" s="12" t="s">
        <v>54</v>
      </c>
      <c r="L767" s="12"/>
      <c r="M767" s="12"/>
      <c r="N767" s="12"/>
      <c r="O767" s="12"/>
      <c r="P767" s="12"/>
      <c r="Q767" s="74"/>
      <c r="R767" s="72"/>
      <c r="S767" s="12"/>
      <c r="T767" s="12"/>
      <c r="U767" s="12"/>
      <c r="V767" s="7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72" t="s">
        <v>137</v>
      </c>
      <c r="AJ767" s="12" t="s">
        <v>74</v>
      </c>
      <c r="AK767" s="12" t="s">
        <v>137</v>
      </c>
      <c r="AL767" s="12"/>
      <c r="AM767" s="12"/>
      <c r="AN767" s="73"/>
      <c r="AO767" s="12"/>
      <c r="AP767" s="12"/>
      <c r="AQ767" s="44"/>
      <c r="AR767" s="12"/>
      <c r="AS767" s="12"/>
      <c r="AT767" s="12"/>
      <c r="AU767" s="12"/>
      <c r="AV767" s="12"/>
    </row>
    <row r="768" spans="1:48" ht="15.75" customHeight="1">
      <c r="A768" s="71">
        <v>2025654</v>
      </c>
      <c r="B768" s="12"/>
      <c r="C768" s="12">
        <v>36</v>
      </c>
      <c r="D768" s="12" t="s">
        <v>134</v>
      </c>
      <c r="E768" s="12" t="s">
        <v>217</v>
      </c>
      <c r="F768" s="74" t="s">
        <v>101</v>
      </c>
      <c r="G768" s="73" t="s">
        <v>4</v>
      </c>
      <c r="H768" s="12" t="s">
        <v>264</v>
      </c>
      <c r="I768" s="12" t="s">
        <v>333</v>
      </c>
      <c r="J768" s="12" t="s">
        <v>74</v>
      </c>
      <c r="K768" s="12" t="s">
        <v>54</v>
      </c>
      <c r="L768" s="12"/>
      <c r="M768" s="12"/>
      <c r="N768" s="12"/>
      <c r="O768" s="12"/>
      <c r="P768" s="12"/>
      <c r="Q768" s="74"/>
      <c r="R768" s="72"/>
      <c r="S768" s="12"/>
      <c r="T768" s="12"/>
      <c r="U768" s="12"/>
      <c r="V768" s="7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72" t="s">
        <v>137</v>
      </c>
      <c r="AJ768" s="12" t="s">
        <v>74</v>
      </c>
      <c r="AK768" s="12" t="s">
        <v>137</v>
      </c>
      <c r="AL768" s="12"/>
      <c r="AM768" s="12"/>
      <c r="AN768" s="73"/>
      <c r="AO768" s="12"/>
      <c r="AP768" s="12"/>
      <c r="AQ768" s="44"/>
      <c r="AR768" s="12"/>
      <c r="AS768" s="12"/>
      <c r="AT768" s="12"/>
      <c r="AU768" s="12"/>
      <c r="AV768" s="12"/>
    </row>
    <row r="769" spans="1:48" ht="15.75" customHeight="1">
      <c r="A769" s="71">
        <v>2025636</v>
      </c>
      <c r="B769" s="12"/>
      <c r="C769" s="12">
        <v>36</v>
      </c>
      <c r="D769" s="12" t="s">
        <v>134</v>
      </c>
      <c r="E769" s="12" t="s">
        <v>217</v>
      </c>
      <c r="F769" s="73" t="s">
        <v>83</v>
      </c>
      <c r="G769" s="73" t="s">
        <v>4</v>
      </c>
      <c r="H769" s="12" t="s">
        <v>218</v>
      </c>
      <c r="I769" s="12" t="s">
        <v>2206</v>
      </c>
      <c r="J769" s="12" t="s">
        <v>137</v>
      </c>
      <c r="K769" s="12" t="s">
        <v>54</v>
      </c>
      <c r="L769" s="12" t="s">
        <v>137</v>
      </c>
      <c r="M769" s="12" t="s">
        <v>74</v>
      </c>
      <c r="N769" s="12" t="s">
        <v>74</v>
      </c>
      <c r="O769" s="12" t="s">
        <v>74</v>
      </c>
      <c r="P769" s="12" t="s">
        <v>137</v>
      </c>
      <c r="Q769" s="74">
        <v>3</v>
      </c>
      <c r="R769" s="72" t="s">
        <v>137</v>
      </c>
      <c r="S769" s="12" t="s">
        <v>220</v>
      </c>
      <c r="T769" s="12" t="s">
        <v>137</v>
      </c>
      <c r="U769" s="12" t="s">
        <v>220</v>
      </c>
      <c r="V769" s="72" t="s">
        <v>137</v>
      </c>
      <c r="W769" s="12" t="s">
        <v>2220</v>
      </c>
      <c r="X769" s="12" t="s">
        <v>74</v>
      </c>
      <c r="Y769" s="12" t="s">
        <v>137</v>
      </c>
      <c r="Z769" s="12" t="s">
        <v>137</v>
      </c>
      <c r="AA769" s="12" t="s">
        <v>221</v>
      </c>
      <c r="AB769" s="12" t="s">
        <v>237</v>
      </c>
      <c r="AC769" s="12" t="s">
        <v>74</v>
      </c>
      <c r="AD769" s="12" t="s">
        <v>23</v>
      </c>
      <c r="AE769" s="12"/>
      <c r="AF769" s="12" t="s">
        <v>2305</v>
      </c>
      <c r="AG769" s="12" t="s">
        <v>1789</v>
      </c>
      <c r="AH769" s="12" t="s">
        <v>2084</v>
      </c>
      <c r="AI769" s="72" t="s">
        <v>74</v>
      </c>
      <c r="AJ769" s="12"/>
      <c r="AK769" s="12" t="s">
        <v>137</v>
      </c>
      <c r="AL769" s="12"/>
      <c r="AM769" s="12"/>
      <c r="AN769" s="73"/>
      <c r="AO769" s="12"/>
      <c r="AP769" s="12"/>
      <c r="AQ769" s="44"/>
      <c r="AR769" s="12"/>
      <c r="AS769" s="12"/>
      <c r="AT769" s="12"/>
      <c r="AU769" s="12"/>
      <c r="AV769" s="12"/>
    </row>
    <row r="770" spans="1:48" ht="15.75" customHeight="1">
      <c r="A770" s="71">
        <v>2025710</v>
      </c>
      <c r="B770" s="12"/>
      <c r="C770" s="12">
        <v>39</v>
      </c>
      <c r="D770" s="12" t="s">
        <v>134</v>
      </c>
      <c r="E770" s="12" t="s">
        <v>224</v>
      </c>
      <c r="F770" s="12" t="s">
        <v>97</v>
      </c>
      <c r="G770" s="73" t="s">
        <v>4</v>
      </c>
      <c r="H770" s="12" t="s">
        <v>255</v>
      </c>
      <c r="I770" s="12" t="s">
        <v>236</v>
      </c>
      <c r="J770" s="72"/>
      <c r="K770" s="12" t="s">
        <v>56</v>
      </c>
      <c r="L770" s="12" t="s">
        <v>137</v>
      </c>
      <c r="M770" s="12" t="s">
        <v>74</v>
      </c>
      <c r="N770" s="12" t="s">
        <v>74</v>
      </c>
      <c r="O770" s="12" t="s">
        <v>137</v>
      </c>
      <c r="P770" s="12" t="s">
        <v>137</v>
      </c>
      <c r="Q770" s="74">
        <v>3</v>
      </c>
      <c r="R770" s="72" t="s">
        <v>74</v>
      </c>
      <c r="S770" s="12" t="s">
        <v>2307</v>
      </c>
      <c r="T770" s="12" t="s">
        <v>137</v>
      </c>
      <c r="U770" s="12" t="s">
        <v>220</v>
      </c>
      <c r="V770" s="72" t="s">
        <v>74</v>
      </c>
      <c r="W770" s="12" t="s">
        <v>484</v>
      </c>
      <c r="X770" s="12" t="s">
        <v>74</v>
      </c>
      <c r="Y770" s="12" t="s">
        <v>137</v>
      </c>
      <c r="Z770" s="12" t="s">
        <v>137</v>
      </c>
      <c r="AA770" s="12" t="s">
        <v>2308</v>
      </c>
      <c r="AB770" s="12"/>
      <c r="AC770" s="12" t="s">
        <v>74</v>
      </c>
      <c r="AD770" s="12" t="s">
        <v>2309</v>
      </c>
      <c r="AE770" s="12"/>
      <c r="AF770" s="12" t="s">
        <v>1326</v>
      </c>
      <c r="AG770" s="12" t="s">
        <v>340</v>
      </c>
      <c r="AH770" s="12" t="s">
        <v>351</v>
      </c>
      <c r="AI770" s="72" t="s">
        <v>74</v>
      </c>
      <c r="AJ770" s="12" t="s">
        <v>74</v>
      </c>
      <c r="AK770" s="12" t="s">
        <v>74</v>
      </c>
      <c r="AL770" s="12"/>
      <c r="AM770" s="12"/>
      <c r="AN770" s="73"/>
      <c r="AO770" s="12"/>
      <c r="AP770" s="12"/>
      <c r="AQ770" s="44"/>
      <c r="AR770" s="12"/>
      <c r="AS770" s="12"/>
      <c r="AT770" s="12"/>
      <c r="AU770" s="12"/>
      <c r="AV770" s="12"/>
    </row>
    <row r="771" spans="1:48" ht="15.75" customHeight="1">
      <c r="A771" s="71">
        <v>2025814</v>
      </c>
      <c r="B771" s="12"/>
      <c r="C771" s="12">
        <v>43</v>
      </c>
      <c r="D771" s="12" t="s">
        <v>134</v>
      </c>
      <c r="E771" s="12" t="s">
        <v>224</v>
      </c>
      <c r="F771" s="74" t="s">
        <v>101</v>
      </c>
      <c r="G771" s="73" t="s">
        <v>4</v>
      </c>
      <c r="H771" s="12"/>
      <c r="I771" s="12" t="s">
        <v>333</v>
      </c>
      <c r="J771" s="12" t="s">
        <v>74</v>
      </c>
      <c r="K771" s="12" t="s">
        <v>54</v>
      </c>
      <c r="L771" s="12"/>
      <c r="M771" s="12"/>
      <c r="N771" s="12"/>
      <c r="O771" s="12"/>
      <c r="P771" s="12"/>
      <c r="Q771" s="74"/>
      <c r="R771" s="72"/>
      <c r="S771" s="12"/>
      <c r="T771" s="12"/>
      <c r="U771" s="12"/>
      <c r="V771" s="7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72" t="s">
        <v>137</v>
      </c>
      <c r="AJ771" s="12" t="s">
        <v>74</v>
      </c>
      <c r="AK771" s="12" t="s">
        <v>137</v>
      </c>
      <c r="AL771" s="12"/>
      <c r="AM771" s="12"/>
      <c r="AN771" s="73"/>
      <c r="AO771" s="12"/>
      <c r="AP771" s="12"/>
      <c r="AQ771" s="44"/>
      <c r="AR771" s="12"/>
      <c r="AS771" s="12"/>
      <c r="AT771" s="12"/>
      <c r="AU771" s="12"/>
      <c r="AV771" s="12"/>
    </row>
    <row r="772" spans="1:48" ht="15.75" customHeight="1">
      <c r="A772" s="71">
        <v>2025809</v>
      </c>
      <c r="B772" s="12"/>
      <c r="C772" s="12">
        <v>35</v>
      </c>
      <c r="D772" s="12" t="s">
        <v>134</v>
      </c>
      <c r="E772" s="12" t="s">
        <v>224</v>
      </c>
      <c r="F772" s="74" t="s">
        <v>101</v>
      </c>
      <c r="G772" s="73" t="s">
        <v>4</v>
      </c>
      <c r="H772" s="12"/>
      <c r="I772" s="12" t="s">
        <v>333</v>
      </c>
      <c r="J772" s="12" t="s">
        <v>74</v>
      </c>
      <c r="K772" s="12" t="s">
        <v>54</v>
      </c>
      <c r="L772" s="12"/>
      <c r="M772" s="12"/>
      <c r="N772" s="12"/>
      <c r="O772" s="12"/>
      <c r="P772" s="12"/>
      <c r="Q772" s="74"/>
      <c r="R772" s="72"/>
      <c r="S772" s="12"/>
      <c r="T772" s="12"/>
      <c r="U772" s="12"/>
      <c r="V772" s="7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72" t="s">
        <v>137</v>
      </c>
      <c r="AJ772" s="12" t="s">
        <v>74</v>
      </c>
      <c r="AK772" s="12" t="s">
        <v>137</v>
      </c>
      <c r="AL772" s="12"/>
      <c r="AM772" s="12"/>
      <c r="AN772" s="73"/>
      <c r="AO772" s="12"/>
      <c r="AP772" s="12"/>
      <c r="AQ772" s="44"/>
      <c r="AR772" s="12"/>
      <c r="AS772" s="12"/>
      <c r="AT772" s="12"/>
      <c r="AU772" s="12"/>
      <c r="AV772" s="12"/>
    </row>
    <row r="773" spans="1:48" ht="15.75" customHeight="1">
      <c r="A773" s="71">
        <v>2025779</v>
      </c>
      <c r="B773" s="12"/>
      <c r="C773" s="12">
        <v>42</v>
      </c>
      <c r="D773" s="12" t="s">
        <v>134</v>
      </c>
      <c r="E773" s="12" t="s">
        <v>224</v>
      </c>
      <c r="F773" s="12" t="s">
        <v>95</v>
      </c>
      <c r="G773" s="73" t="s">
        <v>4</v>
      </c>
      <c r="H773" s="12"/>
      <c r="I773" s="12" t="s">
        <v>236</v>
      </c>
      <c r="J773" s="72"/>
      <c r="K773" s="12" t="s">
        <v>56</v>
      </c>
      <c r="L773" s="12"/>
      <c r="M773" s="12"/>
      <c r="N773" s="12"/>
      <c r="O773" s="12"/>
      <c r="P773" s="12"/>
      <c r="Q773" s="74"/>
      <c r="R773" s="72"/>
      <c r="S773" s="12"/>
      <c r="T773" s="12"/>
      <c r="U773" s="12"/>
      <c r="V773" s="7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72" t="s">
        <v>137</v>
      </c>
      <c r="AJ773" s="12"/>
      <c r="AK773" s="12" t="s">
        <v>137</v>
      </c>
      <c r="AL773" s="12"/>
      <c r="AM773" s="12"/>
      <c r="AN773" s="73"/>
      <c r="AO773" s="12"/>
      <c r="AP773" s="12"/>
      <c r="AQ773" s="44"/>
      <c r="AR773" s="12"/>
      <c r="AS773" s="12"/>
      <c r="AT773" s="12"/>
      <c r="AU773" s="12"/>
      <c r="AV773" s="12"/>
    </row>
    <row r="774" spans="1:48" ht="15.75" customHeight="1">
      <c r="A774" s="71">
        <v>2025288</v>
      </c>
      <c r="B774" s="12"/>
      <c r="C774" s="12">
        <v>37</v>
      </c>
      <c r="D774" s="12" t="s">
        <v>134</v>
      </c>
      <c r="E774" s="76" t="s">
        <v>217</v>
      </c>
      <c r="F774" s="76" t="s">
        <v>118</v>
      </c>
      <c r="G774" s="76" t="s">
        <v>50</v>
      </c>
      <c r="H774" s="76" t="s">
        <v>218</v>
      </c>
      <c r="I774" s="76" t="s">
        <v>2188</v>
      </c>
      <c r="J774" s="12" t="s">
        <v>137</v>
      </c>
      <c r="K774" s="12" t="s">
        <v>54</v>
      </c>
      <c r="L774" s="12" t="s">
        <v>137</v>
      </c>
      <c r="M774" s="12"/>
      <c r="N774" s="76"/>
      <c r="O774" s="76"/>
      <c r="P774" s="76"/>
      <c r="Q774" s="78"/>
      <c r="R774" s="72"/>
      <c r="S774" s="76"/>
      <c r="T774" s="76"/>
      <c r="U774" s="12"/>
      <c r="V774" s="72"/>
      <c r="W774" s="76"/>
      <c r="X774" s="12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2" t="s">
        <v>137</v>
      </c>
      <c r="AJ774" s="76"/>
      <c r="AK774" s="12" t="s">
        <v>137</v>
      </c>
      <c r="AL774" s="76"/>
      <c r="AM774" s="12"/>
      <c r="AN774" s="73"/>
      <c r="AO774" s="76"/>
      <c r="AP774" s="76"/>
      <c r="AQ774" s="76"/>
      <c r="AR774" s="76"/>
      <c r="AS774" s="76"/>
      <c r="AT774" s="76"/>
      <c r="AU774" s="76"/>
      <c r="AV774" s="12"/>
    </row>
    <row r="775" spans="1:48" ht="15.75" customHeight="1">
      <c r="A775" s="71">
        <v>2025043</v>
      </c>
      <c r="B775" s="12">
        <v>41</v>
      </c>
      <c r="C775" s="12"/>
      <c r="D775" s="12" t="s">
        <v>135</v>
      </c>
      <c r="E775" s="12" t="s">
        <v>217</v>
      </c>
      <c r="F775" s="74" t="s">
        <v>79</v>
      </c>
      <c r="G775" s="12" t="s">
        <v>4</v>
      </c>
      <c r="H775" s="12" t="s">
        <v>1745</v>
      </c>
      <c r="I775" s="76" t="s">
        <v>236</v>
      </c>
      <c r="J775" s="12" t="s">
        <v>137</v>
      </c>
      <c r="K775" s="12" t="s">
        <v>56</v>
      </c>
      <c r="L775" s="12" t="s">
        <v>74</v>
      </c>
      <c r="M775" s="12" t="s">
        <v>74</v>
      </c>
      <c r="N775" s="12" t="s">
        <v>74</v>
      </c>
      <c r="O775" s="12" t="s">
        <v>137</v>
      </c>
      <c r="P775" s="12" t="s">
        <v>137</v>
      </c>
      <c r="Q775" s="74">
        <v>8</v>
      </c>
      <c r="R775" s="12" t="s">
        <v>137</v>
      </c>
      <c r="S775" s="12" t="str">
        <f>IF(R775="YES",YES,"Not Working")</f>
        <v>Not Working</v>
      </c>
      <c r="T775" s="12" t="s">
        <v>74</v>
      </c>
      <c r="U775" s="12" t="s">
        <v>243</v>
      </c>
      <c r="V775" s="12" t="s">
        <v>74</v>
      </c>
      <c r="W775" s="12" t="s">
        <v>243</v>
      </c>
      <c r="X775" s="12" t="s">
        <v>137</v>
      </c>
      <c r="Y775" s="12" t="s">
        <v>137</v>
      </c>
      <c r="Z775" s="12" t="s">
        <v>137</v>
      </c>
      <c r="AA775" s="12" t="s">
        <v>221</v>
      </c>
      <c r="AB775" s="12" t="s">
        <v>237</v>
      </c>
      <c r="AC775" s="72" t="s">
        <v>137</v>
      </c>
      <c r="AD775" s="72"/>
      <c r="AE775" s="12"/>
      <c r="AF775" s="12" t="s">
        <v>439</v>
      </c>
      <c r="AG775" s="12" t="s">
        <v>2314</v>
      </c>
      <c r="AH775" s="12" t="s">
        <v>2315</v>
      </c>
      <c r="AI775" s="12" t="s">
        <v>74</v>
      </c>
      <c r="AJ775" s="12" t="s">
        <v>74</v>
      </c>
      <c r="AK775" s="76" t="s">
        <v>74</v>
      </c>
      <c r="AL775" s="76" t="s">
        <v>74</v>
      </c>
      <c r="AM775" s="12" t="s">
        <v>74</v>
      </c>
      <c r="AN775" s="73"/>
      <c r="AO775" s="12" t="s">
        <v>984</v>
      </c>
      <c r="AP775" s="76" t="s">
        <v>248</v>
      </c>
      <c r="AQ775" s="76"/>
      <c r="AR775" s="12"/>
      <c r="AS775" s="12"/>
      <c r="AT775" s="76"/>
      <c r="AU775" s="76"/>
      <c r="AV775" s="12"/>
    </row>
    <row r="776" spans="1:48" ht="15.75" customHeight="1">
      <c r="A776" s="71">
        <v>2025787</v>
      </c>
      <c r="B776" s="12"/>
      <c r="C776" s="12">
        <v>39</v>
      </c>
      <c r="D776" s="12" t="s">
        <v>134</v>
      </c>
      <c r="E776" s="12" t="s">
        <v>224</v>
      </c>
      <c r="F776" s="12" t="s">
        <v>95</v>
      </c>
      <c r="G776" s="73" t="s">
        <v>4</v>
      </c>
      <c r="H776" s="12"/>
      <c r="I776" s="12" t="s">
        <v>236</v>
      </c>
      <c r="J776" s="72"/>
      <c r="K776" s="12" t="s">
        <v>56</v>
      </c>
      <c r="L776" s="12"/>
      <c r="M776" s="12"/>
      <c r="N776" s="12"/>
      <c r="O776" s="12"/>
      <c r="P776" s="12"/>
      <c r="Q776" s="74"/>
      <c r="R776" s="72"/>
      <c r="S776" s="12"/>
      <c r="T776" s="12"/>
      <c r="U776" s="12"/>
      <c r="V776" s="7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72" t="s">
        <v>137</v>
      </c>
      <c r="AJ776" s="12"/>
      <c r="AK776" s="12" t="s">
        <v>137</v>
      </c>
      <c r="AL776" s="12"/>
      <c r="AM776" s="12"/>
      <c r="AN776" s="73"/>
      <c r="AO776" s="12"/>
      <c r="AP776" s="12"/>
      <c r="AQ776" s="44"/>
      <c r="AR776" s="12"/>
      <c r="AS776" s="12"/>
      <c r="AT776" s="12"/>
      <c r="AU776" s="12"/>
      <c r="AV776" s="12"/>
    </row>
    <row r="777" spans="1:48" ht="15.75" customHeight="1">
      <c r="A777" s="71">
        <v>2025715</v>
      </c>
      <c r="B777" s="12"/>
      <c r="C777" s="12">
        <v>41</v>
      </c>
      <c r="D777" s="12" t="s">
        <v>134</v>
      </c>
      <c r="E777" s="12" t="s">
        <v>217</v>
      </c>
      <c r="F777" s="12" t="s">
        <v>79</v>
      </c>
      <c r="G777" s="73" t="s">
        <v>4</v>
      </c>
      <c r="H777" s="12" t="s">
        <v>359</v>
      </c>
      <c r="I777" s="12" t="s">
        <v>236</v>
      </c>
      <c r="J777" s="72"/>
      <c r="K777" s="12" t="s">
        <v>56</v>
      </c>
      <c r="L777" s="12"/>
      <c r="M777" s="12"/>
      <c r="N777" s="12"/>
      <c r="O777" s="12"/>
      <c r="P777" s="12"/>
      <c r="Q777" s="74"/>
      <c r="R777" s="72"/>
      <c r="S777" s="12"/>
      <c r="T777" s="12"/>
      <c r="U777" s="12"/>
      <c r="V777" s="7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72" t="s">
        <v>137</v>
      </c>
      <c r="AJ777" s="12" t="s">
        <v>74</v>
      </c>
      <c r="AK777" s="12" t="s">
        <v>74</v>
      </c>
      <c r="AL777" s="12"/>
      <c r="AM777" s="12"/>
      <c r="AN777" s="73"/>
      <c r="AO777" s="12"/>
      <c r="AP777" s="12"/>
      <c r="AQ777" s="44"/>
      <c r="AR777" s="12"/>
      <c r="AS777" s="12"/>
      <c r="AT777" s="12"/>
      <c r="AU777" s="12"/>
      <c r="AV777" s="12"/>
    </row>
    <row r="778" spans="1:48" ht="15.75" customHeight="1">
      <c r="A778" s="71">
        <v>2025697</v>
      </c>
      <c r="B778" s="12"/>
      <c r="C778" s="12">
        <v>36</v>
      </c>
      <c r="D778" s="12" t="s">
        <v>134</v>
      </c>
      <c r="E778" s="12" t="s">
        <v>217</v>
      </c>
      <c r="F778" s="12" t="s">
        <v>97</v>
      </c>
      <c r="G778" s="73" t="s">
        <v>4</v>
      </c>
      <c r="H778" s="12" t="s">
        <v>1989</v>
      </c>
      <c r="I778" s="12" t="s">
        <v>236</v>
      </c>
      <c r="J778" s="72"/>
      <c r="K778" s="12" t="s">
        <v>56</v>
      </c>
      <c r="L778" s="12"/>
      <c r="M778" s="12"/>
      <c r="N778" s="12"/>
      <c r="O778" s="12"/>
      <c r="P778" s="12"/>
      <c r="Q778" s="74"/>
      <c r="R778" s="72"/>
      <c r="S778" s="12"/>
      <c r="T778" s="12"/>
      <c r="U778" s="12"/>
      <c r="V778" s="7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72" t="s">
        <v>137</v>
      </c>
      <c r="AJ778" s="12" t="s">
        <v>74</v>
      </c>
      <c r="AK778" s="12" t="s">
        <v>137</v>
      </c>
      <c r="AL778" s="12"/>
      <c r="AM778" s="12"/>
      <c r="AN778" s="73"/>
      <c r="AO778" s="12"/>
      <c r="AP778" s="12"/>
      <c r="AQ778" s="44"/>
      <c r="AR778" s="12"/>
      <c r="AS778" s="12"/>
      <c r="AT778" s="12"/>
      <c r="AU778" s="12"/>
      <c r="AV778" s="12"/>
    </row>
    <row r="779" spans="1:48" ht="15.75" customHeight="1">
      <c r="A779" s="71">
        <v>2025729</v>
      </c>
      <c r="B779" s="12"/>
      <c r="C779" s="12">
        <v>35</v>
      </c>
      <c r="D779" s="12" t="s">
        <v>134</v>
      </c>
      <c r="E779" s="12" t="s">
        <v>217</v>
      </c>
      <c r="F779" s="12" t="s">
        <v>102</v>
      </c>
      <c r="G779" s="73" t="s">
        <v>4</v>
      </c>
      <c r="H779" s="12" t="s">
        <v>349</v>
      </c>
      <c r="I779" s="12" t="s">
        <v>470</v>
      </c>
      <c r="J779" s="72"/>
      <c r="K779" s="12" t="s">
        <v>56</v>
      </c>
      <c r="L779" s="12" t="s">
        <v>137</v>
      </c>
      <c r="M779" s="12"/>
      <c r="N779" s="12"/>
      <c r="O779" s="12"/>
      <c r="P779" s="12"/>
      <c r="Q779" s="74"/>
      <c r="R779" s="72"/>
      <c r="S779" s="12"/>
      <c r="T779" s="12"/>
      <c r="U779" s="12"/>
      <c r="V779" s="72"/>
      <c r="W779" s="12"/>
      <c r="X779" s="12"/>
      <c r="Y779" s="12"/>
      <c r="Z779" s="12"/>
      <c r="AA779" s="12"/>
      <c r="AB779" s="12"/>
      <c r="AC779" s="12"/>
      <c r="AD779" s="12"/>
      <c r="AE779" s="12"/>
      <c r="AF779" s="12" t="s">
        <v>340</v>
      </c>
      <c r="AG779" s="12" t="s">
        <v>339</v>
      </c>
      <c r="AH779" s="12" t="s">
        <v>658</v>
      </c>
      <c r="AI779" s="72" t="s">
        <v>74</v>
      </c>
      <c r="AJ779" s="12" t="s">
        <v>74</v>
      </c>
      <c r="AK779" s="12" t="s">
        <v>74</v>
      </c>
      <c r="AL779" s="12"/>
      <c r="AM779" s="12"/>
      <c r="AN779" s="73"/>
      <c r="AO779" s="12"/>
      <c r="AP779" s="12"/>
      <c r="AQ779" s="44"/>
      <c r="AR779" s="12"/>
      <c r="AS779" s="12"/>
      <c r="AT779" s="12"/>
      <c r="AU779" s="12"/>
      <c r="AV779" s="12"/>
    </row>
    <row r="780" spans="1:48" ht="15.75" customHeight="1">
      <c r="A780" s="71">
        <v>2025548</v>
      </c>
      <c r="B780" s="12"/>
      <c r="C780" s="12">
        <v>41</v>
      </c>
      <c r="D780" s="12" t="s">
        <v>134</v>
      </c>
      <c r="E780" s="12"/>
      <c r="F780" s="12" t="s">
        <v>110</v>
      </c>
      <c r="G780" s="72" t="s">
        <v>4</v>
      </c>
      <c r="H780" s="12" t="s">
        <v>359</v>
      </c>
      <c r="I780" s="12" t="s">
        <v>236</v>
      </c>
      <c r="J780" s="72"/>
      <c r="K780" s="12" t="s">
        <v>62</v>
      </c>
      <c r="L780" s="12" t="s">
        <v>74</v>
      </c>
      <c r="M780" s="12"/>
      <c r="N780" s="12"/>
      <c r="O780" s="12"/>
      <c r="P780" s="12"/>
      <c r="Q780" s="74"/>
      <c r="R780" s="72"/>
      <c r="S780" s="12"/>
      <c r="T780" s="12"/>
      <c r="U780" s="12"/>
      <c r="V780" s="7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72" t="s">
        <v>137</v>
      </c>
      <c r="AJ780" s="12" t="s">
        <v>74</v>
      </c>
      <c r="AK780" s="12" t="s">
        <v>74</v>
      </c>
      <c r="AL780" s="12"/>
      <c r="AM780" s="12" t="s">
        <v>136</v>
      </c>
      <c r="AN780" s="73"/>
      <c r="AO780" s="12"/>
      <c r="AP780" s="12"/>
      <c r="AQ780" s="44"/>
      <c r="AR780" s="12"/>
      <c r="AS780" s="12"/>
      <c r="AT780" s="12"/>
      <c r="AU780" s="12"/>
      <c r="AV780" s="12"/>
    </row>
    <row r="781" spans="1:48" ht="15.75" customHeight="1">
      <c r="A781" s="71">
        <v>2025758</v>
      </c>
      <c r="B781" s="12"/>
      <c r="C781" s="12">
        <v>35</v>
      </c>
      <c r="D781" s="12" t="s">
        <v>134</v>
      </c>
      <c r="E781" s="12" t="s">
        <v>224</v>
      </c>
      <c r="F781" s="12" t="s">
        <v>87</v>
      </c>
      <c r="G781" s="73" t="s">
        <v>4</v>
      </c>
      <c r="H781" s="12" t="s">
        <v>264</v>
      </c>
      <c r="I781" s="12" t="s">
        <v>370</v>
      </c>
      <c r="J781" s="72"/>
      <c r="K781" s="12" t="s">
        <v>52</v>
      </c>
      <c r="L781" s="12"/>
      <c r="M781" s="12"/>
      <c r="N781" s="12"/>
      <c r="O781" s="12"/>
      <c r="P781" s="12"/>
      <c r="Q781" s="74"/>
      <c r="R781" s="72"/>
      <c r="S781" s="12"/>
      <c r="T781" s="12"/>
      <c r="U781" s="12"/>
      <c r="V781" s="7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72" t="s">
        <v>137</v>
      </c>
      <c r="AJ781" s="12"/>
      <c r="AK781" s="12" t="s">
        <v>137</v>
      </c>
      <c r="AL781" s="12"/>
      <c r="AM781" s="12"/>
      <c r="AN781" s="73"/>
      <c r="AO781" s="12"/>
      <c r="AP781" s="12"/>
      <c r="AQ781" s="44"/>
      <c r="AR781" s="12"/>
      <c r="AS781" s="12"/>
      <c r="AT781" s="12"/>
      <c r="AU781" s="12"/>
      <c r="AV781" s="12"/>
    </row>
    <row r="782" spans="1:48" ht="15.75" customHeight="1">
      <c r="A782" s="71">
        <v>2025811</v>
      </c>
      <c r="B782" s="12"/>
      <c r="C782" s="12">
        <v>39</v>
      </c>
      <c r="D782" s="12" t="s">
        <v>134</v>
      </c>
      <c r="E782" s="12" t="s">
        <v>217</v>
      </c>
      <c r="F782" s="74" t="s">
        <v>101</v>
      </c>
      <c r="G782" s="73" t="s">
        <v>4</v>
      </c>
      <c r="H782" s="12"/>
      <c r="I782" s="12" t="s">
        <v>333</v>
      </c>
      <c r="J782" s="12" t="s">
        <v>74</v>
      </c>
      <c r="K782" s="12" t="s">
        <v>54</v>
      </c>
      <c r="L782" s="12"/>
      <c r="M782" s="12"/>
      <c r="N782" s="12"/>
      <c r="O782" s="12"/>
      <c r="P782" s="12"/>
      <c r="Q782" s="74"/>
      <c r="R782" s="72"/>
      <c r="S782" s="12"/>
      <c r="T782" s="12"/>
      <c r="U782" s="12"/>
      <c r="V782" s="7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72" t="s">
        <v>137</v>
      </c>
      <c r="AJ782" s="12" t="s">
        <v>74</v>
      </c>
      <c r="AK782" s="12" t="s">
        <v>137</v>
      </c>
      <c r="AL782" s="12"/>
      <c r="AM782" s="12"/>
      <c r="AN782" s="73"/>
      <c r="AO782" s="12"/>
      <c r="AP782" s="12"/>
      <c r="AQ782" s="44"/>
      <c r="AR782" s="12"/>
      <c r="AS782" s="12"/>
      <c r="AT782" s="12"/>
      <c r="AU782" s="12"/>
      <c r="AV782" s="12"/>
    </row>
    <row r="783" spans="1:48" ht="15.75" customHeight="1">
      <c r="A783" s="71">
        <v>2025807</v>
      </c>
      <c r="B783" s="12"/>
      <c r="C783" s="12">
        <v>37</v>
      </c>
      <c r="D783" s="12" t="s">
        <v>134</v>
      </c>
      <c r="E783" s="12" t="s">
        <v>217</v>
      </c>
      <c r="F783" s="74" t="s">
        <v>101</v>
      </c>
      <c r="G783" s="73" t="s">
        <v>4</v>
      </c>
      <c r="H783" s="12"/>
      <c r="I783" s="12" t="s">
        <v>333</v>
      </c>
      <c r="J783" s="12" t="s">
        <v>74</v>
      </c>
      <c r="K783" s="12" t="s">
        <v>54</v>
      </c>
      <c r="L783" s="12"/>
      <c r="M783" s="12"/>
      <c r="N783" s="12"/>
      <c r="O783" s="12"/>
      <c r="P783" s="12"/>
      <c r="Q783" s="74"/>
      <c r="R783" s="72"/>
      <c r="S783" s="12"/>
      <c r="T783" s="12"/>
      <c r="U783" s="12"/>
      <c r="V783" s="7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72" t="s">
        <v>137</v>
      </c>
      <c r="AJ783" s="12" t="s">
        <v>74</v>
      </c>
      <c r="AK783" s="12" t="s">
        <v>137</v>
      </c>
      <c r="AL783" s="12"/>
      <c r="AM783" s="12"/>
      <c r="AN783" s="73"/>
      <c r="AO783" s="12"/>
      <c r="AP783" s="12"/>
      <c r="AQ783" s="44"/>
      <c r="AR783" s="12"/>
      <c r="AS783" s="12"/>
      <c r="AT783" s="12"/>
      <c r="AU783" s="12"/>
      <c r="AV783" s="12"/>
    </row>
    <row r="784" spans="1:48" ht="15.75" customHeight="1">
      <c r="A784" s="71">
        <v>2025614</v>
      </c>
      <c r="B784" s="12"/>
      <c r="C784" s="12">
        <v>36</v>
      </c>
      <c r="D784" s="12" t="s">
        <v>134</v>
      </c>
      <c r="E784" s="12" t="s">
        <v>217</v>
      </c>
      <c r="F784" s="12" t="s">
        <v>90</v>
      </c>
      <c r="G784" s="72" t="s">
        <v>4</v>
      </c>
      <c r="H784" s="12" t="s">
        <v>218</v>
      </c>
      <c r="I784" s="12" t="s">
        <v>333</v>
      </c>
      <c r="J784" s="12" t="s">
        <v>137</v>
      </c>
      <c r="K784" s="12" t="s">
        <v>54</v>
      </c>
      <c r="L784" s="12"/>
      <c r="M784" s="12"/>
      <c r="N784" s="12"/>
      <c r="O784" s="12"/>
      <c r="P784" s="12"/>
      <c r="Q784" s="74"/>
      <c r="R784" s="72"/>
      <c r="S784" s="12"/>
      <c r="T784" s="12"/>
      <c r="U784" s="12"/>
      <c r="V784" s="7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72" t="s">
        <v>137</v>
      </c>
      <c r="AJ784" s="12"/>
      <c r="AK784" s="12" t="s">
        <v>137</v>
      </c>
      <c r="AL784" s="12"/>
      <c r="AM784" s="12"/>
      <c r="AN784" s="73"/>
      <c r="AO784" s="12"/>
      <c r="AP784" s="12"/>
      <c r="AQ784" s="44"/>
      <c r="AR784" s="12"/>
      <c r="AS784" s="12"/>
      <c r="AT784" s="12"/>
      <c r="AU784" s="12"/>
      <c r="AV784" s="12"/>
    </row>
    <row r="785" spans="1:48" ht="15.75" customHeight="1">
      <c r="A785" s="71">
        <v>2025399</v>
      </c>
      <c r="B785" s="12"/>
      <c r="C785" s="12">
        <v>41</v>
      </c>
      <c r="D785" s="12" t="s">
        <v>134</v>
      </c>
      <c r="E785" s="12" t="s">
        <v>224</v>
      </c>
      <c r="F785" s="12" t="s">
        <v>92</v>
      </c>
      <c r="G785" s="72" t="s">
        <v>4</v>
      </c>
      <c r="H785" s="12" t="s">
        <v>273</v>
      </c>
      <c r="I785" s="12" t="s">
        <v>619</v>
      </c>
      <c r="J785" s="12" t="s">
        <v>137</v>
      </c>
      <c r="K785" s="12" t="s">
        <v>60</v>
      </c>
      <c r="L785" s="12" t="s">
        <v>137</v>
      </c>
      <c r="M785" s="12" t="s">
        <v>74</v>
      </c>
      <c r="N785" s="12" t="s">
        <v>74</v>
      </c>
      <c r="O785" s="12" t="s">
        <v>137</v>
      </c>
      <c r="P785" s="12" t="s">
        <v>137</v>
      </c>
      <c r="Q785" s="74">
        <v>6</v>
      </c>
      <c r="R785" s="12" t="s">
        <v>137</v>
      </c>
      <c r="S785" s="12" t="s">
        <v>471</v>
      </c>
      <c r="T785" s="12" t="s">
        <v>74</v>
      </c>
      <c r="U785" s="12" t="s">
        <v>243</v>
      </c>
      <c r="V785" s="12" t="s">
        <v>137</v>
      </c>
      <c r="W785" s="12" t="s">
        <v>220</v>
      </c>
      <c r="X785" s="12" t="s">
        <v>74</v>
      </c>
      <c r="Y785" s="12" t="s">
        <v>137</v>
      </c>
      <c r="Z785" s="12" t="s">
        <v>137</v>
      </c>
      <c r="AA785" s="12" t="s">
        <v>221</v>
      </c>
      <c r="AB785" s="12" t="s">
        <v>376</v>
      </c>
      <c r="AC785" s="12" t="s">
        <v>137</v>
      </c>
      <c r="AD785" s="12"/>
      <c r="AE785" s="12"/>
      <c r="AF785" s="12" t="s">
        <v>1758</v>
      </c>
      <c r="AG785" s="12" t="s">
        <v>268</v>
      </c>
      <c r="AH785" s="12" t="s">
        <v>2325</v>
      </c>
      <c r="AI785" s="12" t="s">
        <v>74</v>
      </c>
      <c r="AJ785" s="12" t="s">
        <v>74</v>
      </c>
      <c r="AK785" s="12" t="s">
        <v>74</v>
      </c>
      <c r="AL785" s="12"/>
      <c r="AM785" s="12" t="s">
        <v>74</v>
      </c>
      <c r="AN785" s="73"/>
      <c r="AO785" s="12"/>
      <c r="AP785" s="12"/>
      <c r="AQ785" s="12"/>
      <c r="AR785" s="12"/>
      <c r="AS785" s="12"/>
      <c r="AT785" s="12"/>
      <c r="AU785" s="12"/>
      <c r="AV785" s="12"/>
    </row>
    <row r="786" spans="1:48" ht="15.75" customHeight="1">
      <c r="A786" s="71">
        <v>2025705</v>
      </c>
      <c r="B786" s="12"/>
      <c r="C786" s="12">
        <v>38</v>
      </c>
      <c r="D786" s="12" t="s">
        <v>134</v>
      </c>
      <c r="E786" s="12" t="s">
        <v>224</v>
      </c>
      <c r="F786" s="12" t="s">
        <v>97</v>
      </c>
      <c r="G786" s="73" t="s">
        <v>4</v>
      </c>
      <c r="H786" s="12" t="s">
        <v>264</v>
      </c>
      <c r="I786" s="12" t="s">
        <v>236</v>
      </c>
      <c r="J786" s="72"/>
      <c r="K786" s="12" t="s">
        <v>56</v>
      </c>
      <c r="L786" s="12"/>
      <c r="M786" s="12"/>
      <c r="N786" s="12"/>
      <c r="O786" s="12"/>
      <c r="P786" s="12"/>
      <c r="Q786" s="74"/>
      <c r="R786" s="72"/>
      <c r="S786" s="12"/>
      <c r="T786" s="12"/>
      <c r="U786" s="12"/>
      <c r="V786" s="7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72" t="s">
        <v>137</v>
      </c>
      <c r="AJ786" s="12" t="s">
        <v>74</v>
      </c>
      <c r="AK786" s="12" t="s">
        <v>74</v>
      </c>
      <c r="AL786" s="12"/>
      <c r="AM786" s="12"/>
      <c r="AN786" s="73"/>
      <c r="AO786" s="12"/>
      <c r="AP786" s="12"/>
      <c r="AQ786" s="44"/>
      <c r="AR786" s="12"/>
      <c r="AS786" s="12"/>
      <c r="AT786" s="12"/>
      <c r="AU786" s="12"/>
      <c r="AV786" s="12"/>
    </row>
    <row r="787" spans="1:48" ht="15.75" customHeight="1">
      <c r="A787" s="71">
        <v>2025287</v>
      </c>
      <c r="B787" s="12"/>
      <c r="C787" s="12">
        <v>40</v>
      </c>
      <c r="D787" s="12" t="s">
        <v>134</v>
      </c>
      <c r="E787" s="76" t="s">
        <v>224</v>
      </c>
      <c r="F787" s="76" t="s">
        <v>118</v>
      </c>
      <c r="G787" s="76" t="s">
        <v>50</v>
      </c>
      <c r="H787" s="76" t="s">
        <v>218</v>
      </c>
      <c r="I787" s="76" t="s">
        <v>2188</v>
      </c>
      <c r="J787" s="12" t="s">
        <v>137</v>
      </c>
      <c r="K787" s="12" t="s">
        <v>54</v>
      </c>
      <c r="L787" s="12" t="s">
        <v>137</v>
      </c>
      <c r="M787" s="12"/>
      <c r="N787" s="76"/>
      <c r="O787" s="76"/>
      <c r="P787" s="76"/>
      <c r="Q787" s="78"/>
      <c r="R787" s="72"/>
      <c r="S787" s="76"/>
      <c r="T787" s="76"/>
      <c r="U787" s="12"/>
      <c r="V787" s="72"/>
      <c r="W787" s="76"/>
      <c r="X787" s="12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2" t="s">
        <v>137</v>
      </c>
      <c r="AJ787" s="76"/>
      <c r="AK787" s="12" t="s">
        <v>137</v>
      </c>
      <c r="AL787" s="76"/>
      <c r="AM787" s="12"/>
      <c r="AN787" s="73"/>
      <c r="AO787" s="76"/>
      <c r="AP787" s="76"/>
      <c r="AQ787" s="76"/>
      <c r="AR787" s="76"/>
      <c r="AS787" s="76"/>
      <c r="AT787" s="76"/>
      <c r="AU787" s="76"/>
      <c r="AV787" s="12"/>
    </row>
    <row r="788" spans="1:48" ht="15.75" customHeight="1">
      <c r="A788" s="71">
        <v>2025510</v>
      </c>
      <c r="B788" s="12"/>
      <c r="C788" s="83">
        <v>39</v>
      </c>
      <c r="D788" s="12" t="s">
        <v>134</v>
      </c>
      <c r="E788" s="76"/>
      <c r="F788" s="12" t="s">
        <v>110</v>
      </c>
      <c r="G788" s="72" t="s">
        <v>4</v>
      </c>
      <c r="H788" s="12" t="s">
        <v>321</v>
      </c>
      <c r="I788" s="12" t="s">
        <v>236</v>
      </c>
      <c r="J788" s="72"/>
      <c r="K788" s="12" t="s">
        <v>62</v>
      </c>
      <c r="L788" s="12" t="s">
        <v>74</v>
      </c>
      <c r="M788" s="12"/>
      <c r="N788" s="12"/>
      <c r="O788" s="12"/>
      <c r="P788" s="12"/>
      <c r="Q788" s="74"/>
      <c r="R788" s="72"/>
      <c r="S788" s="12"/>
      <c r="T788" s="12"/>
      <c r="U788" s="12"/>
      <c r="V788" s="7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72" t="s">
        <v>137</v>
      </c>
      <c r="AJ788" s="12"/>
      <c r="AK788" s="12" t="s">
        <v>74</v>
      </c>
      <c r="AL788" s="12"/>
      <c r="AM788" s="12" t="s">
        <v>136</v>
      </c>
      <c r="AN788" s="73"/>
      <c r="AO788" s="12"/>
      <c r="AP788" s="12"/>
      <c r="AQ788" s="12"/>
      <c r="AR788" s="12"/>
      <c r="AS788" s="12"/>
      <c r="AT788" s="12"/>
      <c r="AU788" s="12"/>
      <c r="AV788" s="12"/>
    </row>
    <row r="789" spans="1:48" ht="15.75" customHeight="1">
      <c r="A789" s="71">
        <v>2025706</v>
      </c>
      <c r="B789" s="12"/>
      <c r="C789" s="12">
        <v>35</v>
      </c>
      <c r="D789" s="12" t="s">
        <v>134</v>
      </c>
      <c r="E789" s="12" t="s">
        <v>217</v>
      </c>
      <c r="F789" s="12" t="s">
        <v>97</v>
      </c>
      <c r="G789" s="73" t="s">
        <v>4</v>
      </c>
      <c r="H789" s="12" t="s">
        <v>264</v>
      </c>
      <c r="I789" s="12" t="s">
        <v>236</v>
      </c>
      <c r="J789" s="72"/>
      <c r="K789" s="12" t="s">
        <v>56</v>
      </c>
      <c r="L789" s="12"/>
      <c r="M789" s="12"/>
      <c r="N789" s="12"/>
      <c r="O789" s="12"/>
      <c r="P789" s="12"/>
      <c r="Q789" s="74"/>
      <c r="R789" s="72"/>
      <c r="S789" s="12"/>
      <c r="T789" s="12"/>
      <c r="U789" s="12"/>
      <c r="V789" s="7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72" t="s">
        <v>137</v>
      </c>
      <c r="AJ789" s="12" t="s">
        <v>74</v>
      </c>
      <c r="AK789" s="12" t="s">
        <v>74</v>
      </c>
      <c r="AL789" s="12"/>
      <c r="AM789" s="12" t="s">
        <v>74</v>
      </c>
      <c r="AN789" s="73"/>
      <c r="AO789" s="12"/>
      <c r="AP789" s="12"/>
      <c r="AQ789" s="44"/>
      <c r="AR789" s="12"/>
      <c r="AS789" s="12"/>
      <c r="AT789" s="12"/>
      <c r="AU789" s="12"/>
      <c r="AV789" s="12"/>
    </row>
    <row r="790" spans="1:48" ht="15.75" customHeight="1">
      <c r="A790" s="71">
        <v>2025817</v>
      </c>
      <c r="B790" s="12"/>
      <c r="C790" s="12">
        <v>35</v>
      </c>
      <c r="D790" s="12" t="s">
        <v>134</v>
      </c>
      <c r="E790" s="12" t="s">
        <v>224</v>
      </c>
      <c r="F790" s="74" t="s">
        <v>101</v>
      </c>
      <c r="G790" s="73" t="s">
        <v>4</v>
      </c>
      <c r="H790" s="12"/>
      <c r="I790" s="12" t="s">
        <v>333</v>
      </c>
      <c r="J790" s="12" t="s">
        <v>74</v>
      </c>
      <c r="K790" s="12" t="s">
        <v>54</v>
      </c>
      <c r="L790" s="12"/>
      <c r="M790" s="12"/>
      <c r="N790" s="12"/>
      <c r="O790" s="12"/>
      <c r="P790" s="12"/>
      <c r="Q790" s="74"/>
      <c r="R790" s="72"/>
      <c r="S790" s="12"/>
      <c r="T790" s="12"/>
      <c r="U790" s="12"/>
      <c r="V790" s="7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72" t="s">
        <v>137</v>
      </c>
      <c r="AJ790" s="12" t="s">
        <v>74</v>
      </c>
      <c r="AK790" s="12" t="s">
        <v>137</v>
      </c>
      <c r="AL790" s="12"/>
      <c r="AM790" s="12"/>
      <c r="AN790" s="73"/>
      <c r="AO790" s="12"/>
      <c r="AP790" s="12"/>
      <c r="AQ790" s="44"/>
      <c r="AR790" s="12"/>
      <c r="AS790" s="12"/>
      <c r="AT790" s="12"/>
      <c r="AU790" s="12"/>
      <c r="AV790" s="12"/>
    </row>
    <row r="791" spans="1:48" ht="15.75" customHeight="1">
      <c r="A791" s="71">
        <v>2025776</v>
      </c>
      <c r="B791" s="12"/>
      <c r="C791" s="12">
        <v>35</v>
      </c>
      <c r="D791" s="12" t="s">
        <v>134</v>
      </c>
      <c r="E791" s="12" t="s">
        <v>224</v>
      </c>
      <c r="F791" s="74" t="s">
        <v>101</v>
      </c>
      <c r="G791" s="73" t="s">
        <v>4</v>
      </c>
      <c r="H791" s="12" t="s">
        <v>321</v>
      </c>
      <c r="I791" s="12" t="s">
        <v>333</v>
      </c>
      <c r="J791" s="12" t="s">
        <v>74</v>
      </c>
      <c r="K791" s="12" t="s">
        <v>54</v>
      </c>
      <c r="L791" s="12"/>
      <c r="M791" s="12"/>
      <c r="N791" s="12"/>
      <c r="O791" s="12"/>
      <c r="P791" s="12"/>
      <c r="Q791" s="74"/>
      <c r="R791" s="72"/>
      <c r="S791" s="12"/>
      <c r="T791" s="12"/>
      <c r="U791" s="12"/>
      <c r="V791" s="7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72" t="s">
        <v>137</v>
      </c>
      <c r="AJ791" s="12" t="s">
        <v>74</v>
      </c>
      <c r="AK791" s="12" t="s">
        <v>137</v>
      </c>
      <c r="AL791" s="12"/>
      <c r="AM791" s="12"/>
      <c r="AN791" s="73"/>
      <c r="AO791" s="12"/>
      <c r="AP791" s="12"/>
      <c r="AQ791" s="44"/>
      <c r="AR791" s="12"/>
      <c r="AS791" s="12"/>
      <c r="AT791" s="12"/>
      <c r="AU791" s="12"/>
      <c r="AV791" s="12"/>
    </row>
    <row r="792" spans="1:48" ht="15.75" customHeight="1">
      <c r="A792" s="71">
        <v>2025286</v>
      </c>
      <c r="B792" s="12"/>
      <c r="C792" s="12">
        <v>38</v>
      </c>
      <c r="D792" s="12" t="s">
        <v>134</v>
      </c>
      <c r="E792" s="76" t="s">
        <v>224</v>
      </c>
      <c r="F792" s="76" t="s">
        <v>118</v>
      </c>
      <c r="G792" s="76" t="s">
        <v>50</v>
      </c>
      <c r="H792" s="76" t="s">
        <v>218</v>
      </c>
      <c r="I792" s="76" t="s">
        <v>2188</v>
      </c>
      <c r="J792" s="12" t="s">
        <v>137</v>
      </c>
      <c r="K792" s="12" t="s">
        <v>54</v>
      </c>
      <c r="L792" s="12" t="s">
        <v>137</v>
      </c>
      <c r="M792" s="12"/>
      <c r="N792" s="76"/>
      <c r="O792" s="76"/>
      <c r="P792" s="76"/>
      <c r="Q792" s="78"/>
      <c r="R792" s="72"/>
      <c r="S792" s="76"/>
      <c r="T792" s="76"/>
      <c r="U792" s="12"/>
      <c r="V792" s="72"/>
      <c r="W792" s="76"/>
      <c r="X792" s="12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2" t="s">
        <v>137</v>
      </c>
      <c r="AJ792" s="76"/>
      <c r="AK792" s="12" t="s">
        <v>137</v>
      </c>
      <c r="AL792" s="76"/>
      <c r="AM792" s="12"/>
      <c r="AN792" s="73"/>
      <c r="AO792" s="76"/>
      <c r="AP792" s="76"/>
      <c r="AQ792" s="76"/>
      <c r="AR792" s="76"/>
      <c r="AS792" s="76"/>
      <c r="AT792" s="76"/>
      <c r="AU792" s="76"/>
      <c r="AV792" s="12"/>
    </row>
    <row r="793" spans="1:48" ht="15.75" customHeight="1">
      <c r="A793" s="71">
        <v>2025406</v>
      </c>
      <c r="B793" s="12"/>
      <c r="C793" s="12">
        <v>38</v>
      </c>
      <c r="D793" s="12" t="s">
        <v>134</v>
      </c>
      <c r="E793" s="12" t="s">
        <v>224</v>
      </c>
      <c r="F793" s="12" t="s">
        <v>115</v>
      </c>
      <c r="G793" s="72" t="s">
        <v>4</v>
      </c>
      <c r="H793" s="12" t="s">
        <v>321</v>
      </c>
      <c r="I793" s="12" t="s">
        <v>236</v>
      </c>
      <c r="J793" s="72"/>
      <c r="K793" s="12" t="s">
        <v>60</v>
      </c>
      <c r="L793" s="12"/>
      <c r="M793" s="12"/>
      <c r="N793" s="12"/>
      <c r="O793" s="12"/>
      <c r="P793" s="12"/>
      <c r="Q793" s="74"/>
      <c r="R793" s="72"/>
      <c r="S793" s="12"/>
      <c r="T793" s="12"/>
      <c r="U793" s="12"/>
      <c r="V793" s="7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72" t="s">
        <v>137</v>
      </c>
      <c r="AJ793" s="12" t="s">
        <v>74</v>
      </c>
      <c r="AK793" s="12" t="s">
        <v>74</v>
      </c>
      <c r="AL793" s="12"/>
      <c r="AM793" s="12" t="s">
        <v>136</v>
      </c>
      <c r="AN793" s="73"/>
      <c r="AO793" s="12"/>
      <c r="AP793" s="12"/>
      <c r="AQ793" s="12"/>
      <c r="AR793" s="12"/>
      <c r="AS793" s="12"/>
      <c r="AT793" s="12"/>
      <c r="AU793" s="12"/>
      <c r="AV793" s="12"/>
    </row>
    <row r="794" spans="1:48" ht="15.75" customHeight="1">
      <c r="A794" s="71">
        <v>2025803</v>
      </c>
      <c r="B794" s="12"/>
      <c r="C794" s="12">
        <v>46</v>
      </c>
      <c r="D794" s="12" t="s">
        <v>134</v>
      </c>
      <c r="E794" s="12" t="s">
        <v>224</v>
      </c>
      <c r="F794" s="74" t="s">
        <v>101</v>
      </c>
      <c r="G794" s="73" t="s">
        <v>4</v>
      </c>
      <c r="H794" s="12"/>
      <c r="I794" s="12" t="s">
        <v>333</v>
      </c>
      <c r="J794" s="12" t="s">
        <v>74</v>
      </c>
      <c r="K794" s="12" t="s">
        <v>54</v>
      </c>
      <c r="L794" s="12"/>
      <c r="M794" s="12"/>
      <c r="N794" s="12"/>
      <c r="O794" s="12"/>
      <c r="P794" s="12"/>
      <c r="Q794" s="74"/>
      <c r="R794" s="72"/>
      <c r="S794" s="12"/>
      <c r="T794" s="12"/>
      <c r="U794" s="12"/>
      <c r="V794" s="7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72" t="s">
        <v>137</v>
      </c>
      <c r="AJ794" s="12" t="s">
        <v>74</v>
      </c>
      <c r="AK794" s="12" t="s">
        <v>137</v>
      </c>
      <c r="AL794" s="12"/>
      <c r="AM794" s="12"/>
      <c r="AN794" s="73"/>
      <c r="AO794" s="12"/>
      <c r="AP794" s="12"/>
      <c r="AQ794" s="44"/>
      <c r="AR794" s="12"/>
      <c r="AS794" s="12"/>
      <c r="AT794" s="12"/>
      <c r="AU794" s="12"/>
      <c r="AV794" s="12"/>
    </row>
    <row r="795" spans="1:48" ht="15.75" customHeight="1">
      <c r="A795" s="71">
        <v>2025413</v>
      </c>
      <c r="B795" s="12"/>
      <c r="C795" s="83">
        <v>36</v>
      </c>
      <c r="D795" s="12" t="s">
        <v>134</v>
      </c>
      <c r="E795" s="76" t="s">
        <v>224</v>
      </c>
      <c r="F795" s="12" t="s">
        <v>115</v>
      </c>
      <c r="G795" s="72" t="s">
        <v>4</v>
      </c>
      <c r="H795" s="12" t="s">
        <v>321</v>
      </c>
      <c r="I795" s="12" t="s">
        <v>236</v>
      </c>
      <c r="J795" s="72"/>
      <c r="K795" s="12" t="s">
        <v>60</v>
      </c>
      <c r="L795" s="12"/>
      <c r="M795" s="12"/>
      <c r="N795" s="12"/>
      <c r="O795" s="12"/>
      <c r="P795" s="12"/>
      <c r="Q795" s="74"/>
      <c r="R795" s="72"/>
      <c r="S795" s="12"/>
      <c r="T795" s="12"/>
      <c r="U795" s="12"/>
      <c r="V795" s="7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72" t="s">
        <v>137</v>
      </c>
      <c r="AJ795" s="12" t="s">
        <v>74</v>
      </c>
      <c r="AK795" s="12" t="s">
        <v>74</v>
      </c>
      <c r="AL795" s="12"/>
      <c r="AM795" s="12" t="s">
        <v>136</v>
      </c>
      <c r="AN795" s="73"/>
      <c r="AO795" s="12"/>
      <c r="AP795" s="12"/>
      <c r="AQ795" s="12"/>
      <c r="AR795" s="12"/>
      <c r="AS795" s="12"/>
      <c r="AT795" s="12"/>
      <c r="AU795" s="12"/>
      <c r="AV795" s="12"/>
    </row>
    <row r="796" spans="1:48" ht="15.75" customHeight="1">
      <c r="A796" s="71">
        <v>2025498</v>
      </c>
      <c r="B796" s="12"/>
      <c r="C796" s="12">
        <v>34</v>
      </c>
      <c r="D796" s="12" t="s">
        <v>134</v>
      </c>
      <c r="E796" s="12" t="s">
        <v>224</v>
      </c>
      <c r="F796" s="12" t="s">
        <v>96</v>
      </c>
      <c r="G796" s="72" t="s">
        <v>4</v>
      </c>
      <c r="H796" s="12" t="s">
        <v>225</v>
      </c>
      <c r="I796" s="12" t="s">
        <v>236</v>
      </c>
      <c r="J796" s="12" t="s">
        <v>74</v>
      </c>
      <c r="K796" s="12" t="s">
        <v>62</v>
      </c>
      <c r="L796" s="12" t="s">
        <v>74</v>
      </c>
      <c r="M796" s="12"/>
      <c r="N796" s="12"/>
      <c r="O796" s="12"/>
      <c r="P796" s="12"/>
      <c r="Q796" s="74"/>
      <c r="R796" s="72"/>
      <c r="S796" s="12"/>
      <c r="T796" s="12"/>
      <c r="U796" s="12"/>
      <c r="V796" s="7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72" t="s">
        <v>137</v>
      </c>
      <c r="AJ796" s="12"/>
      <c r="AK796" s="12" t="s">
        <v>74</v>
      </c>
      <c r="AL796" s="12"/>
      <c r="AM796" s="12" t="s">
        <v>136</v>
      </c>
      <c r="AN796" s="73"/>
      <c r="AO796" s="12"/>
      <c r="AP796" s="12"/>
      <c r="AQ796" s="12"/>
      <c r="AR796" s="12"/>
      <c r="AS796" s="12"/>
      <c r="AT796" s="12"/>
      <c r="AU796" s="12"/>
      <c r="AV796" s="12"/>
    </row>
    <row r="797" spans="1:48" ht="15.75" customHeight="1">
      <c r="A797" s="71">
        <v>2025387</v>
      </c>
      <c r="B797" s="12"/>
      <c r="C797" s="12">
        <v>40</v>
      </c>
      <c r="D797" s="12" t="s">
        <v>134</v>
      </c>
      <c r="E797" s="12" t="s">
        <v>224</v>
      </c>
      <c r="F797" s="12" t="s">
        <v>92</v>
      </c>
      <c r="G797" s="72" t="s">
        <v>4</v>
      </c>
      <c r="H797" s="12" t="s">
        <v>746</v>
      </c>
      <c r="I797" s="12" t="s">
        <v>619</v>
      </c>
      <c r="J797" s="12" t="s">
        <v>137</v>
      </c>
      <c r="K797" s="12" t="s">
        <v>60</v>
      </c>
      <c r="L797" s="12"/>
      <c r="M797" s="12"/>
      <c r="N797" s="12"/>
      <c r="O797" s="12"/>
      <c r="P797" s="12"/>
      <c r="Q797" s="74"/>
      <c r="R797" s="72"/>
      <c r="S797" s="12"/>
      <c r="T797" s="12"/>
      <c r="U797" s="12"/>
      <c r="V797" s="7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72" t="s">
        <v>137</v>
      </c>
      <c r="AJ797" s="12"/>
      <c r="AK797" s="12" t="s">
        <v>74</v>
      </c>
      <c r="AL797" s="12"/>
      <c r="AM797" s="12" t="s">
        <v>136</v>
      </c>
      <c r="AN797" s="73"/>
      <c r="AO797" s="12"/>
      <c r="AP797" s="12"/>
      <c r="AQ797" s="12"/>
      <c r="AR797" s="12"/>
      <c r="AS797" s="12"/>
      <c r="AT797" s="12"/>
      <c r="AU797" s="12"/>
      <c r="AV797" s="12"/>
    </row>
    <row r="798" spans="1:48" ht="15.75" customHeight="1">
      <c r="A798" s="71">
        <v>2025839</v>
      </c>
      <c r="B798" s="12"/>
      <c r="C798" s="92">
        <v>36</v>
      </c>
      <c r="D798" s="12" t="s">
        <v>134</v>
      </c>
      <c r="E798" s="12" t="s">
        <v>224</v>
      </c>
      <c r="F798" s="12" t="s">
        <v>95</v>
      </c>
      <c r="G798" s="72" t="s">
        <v>4</v>
      </c>
      <c r="H798" s="12"/>
      <c r="I798" s="12" t="s">
        <v>236</v>
      </c>
      <c r="J798" s="12"/>
      <c r="K798" s="12" t="s">
        <v>56</v>
      </c>
      <c r="L798" s="12"/>
      <c r="M798" s="12"/>
      <c r="N798" s="12"/>
      <c r="O798" s="12"/>
      <c r="P798" s="12"/>
      <c r="Q798" s="12"/>
      <c r="R798" s="72"/>
      <c r="S798" s="12"/>
      <c r="T798" s="12"/>
      <c r="U798" s="12"/>
      <c r="V798" s="7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72" t="s">
        <v>137</v>
      </c>
      <c r="AJ798" s="12"/>
      <c r="AK798" s="12" t="s">
        <v>137</v>
      </c>
      <c r="AL798" s="12"/>
      <c r="AM798" s="12"/>
      <c r="AN798" s="73"/>
      <c r="AO798" s="12"/>
      <c r="AP798" s="12"/>
      <c r="AQ798" s="12"/>
      <c r="AR798" s="12"/>
      <c r="AS798" s="12"/>
      <c r="AT798" s="12"/>
      <c r="AU798" s="12"/>
      <c r="AV798" s="12"/>
    </row>
    <row r="799" spans="1:48" ht="15.75" customHeight="1">
      <c r="A799" s="71">
        <v>2025850</v>
      </c>
      <c r="B799" s="12"/>
      <c r="C799" s="12">
        <v>36</v>
      </c>
      <c r="D799" s="12" t="s">
        <v>134</v>
      </c>
      <c r="E799" s="12" t="s">
        <v>224</v>
      </c>
      <c r="F799" s="12" t="s">
        <v>95</v>
      </c>
      <c r="G799" s="73" t="s">
        <v>4</v>
      </c>
      <c r="H799" s="12" t="s">
        <v>530</v>
      </c>
      <c r="I799" s="12" t="s">
        <v>236</v>
      </c>
      <c r="J799" s="12"/>
      <c r="K799" s="12" t="s">
        <v>56</v>
      </c>
      <c r="L799" s="12"/>
      <c r="M799" s="12"/>
      <c r="N799" s="12"/>
      <c r="O799" s="12"/>
      <c r="P799" s="12"/>
      <c r="Q799" s="74"/>
      <c r="R799" s="72"/>
      <c r="S799" s="12"/>
      <c r="T799" s="12"/>
      <c r="U799" s="12"/>
      <c r="V799" s="7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72" t="s">
        <v>137</v>
      </c>
      <c r="AJ799" s="12" t="s">
        <v>74</v>
      </c>
      <c r="AK799" s="12" t="s">
        <v>74</v>
      </c>
      <c r="AL799" s="12"/>
      <c r="AM799" s="12"/>
      <c r="AN799" s="73"/>
      <c r="AO799" s="12"/>
      <c r="AP799" s="12"/>
      <c r="AQ799" s="44"/>
      <c r="AR799" s="12"/>
      <c r="AS799" s="12"/>
      <c r="AT799" s="12"/>
      <c r="AU799" s="12"/>
      <c r="AV799" s="12"/>
    </row>
    <row r="800" spans="1:48" ht="15.75" customHeight="1">
      <c r="A800" s="71">
        <v>2025626</v>
      </c>
      <c r="B800" s="12"/>
      <c r="C800" s="12">
        <v>37</v>
      </c>
      <c r="D800" s="12" t="s">
        <v>134</v>
      </c>
      <c r="E800" s="12" t="s">
        <v>224</v>
      </c>
      <c r="F800" s="12" t="s">
        <v>90</v>
      </c>
      <c r="G800" s="72" t="s">
        <v>4</v>
      </c>
      <c r="H800" s="12" t="s">
        <v>218</v>
      </c>
      <c r="I800" s="12" t="s">
        <v>333</v>
      </c>
      <c r="J800" s="12" t="s">
        <v>137</v>
      </c>
      <c r="K800" s="12" t="s">
        <v>54</v>
      </c>
      <c r="L800" s="12"/>
      <c r="M800" s="12"/>
      <c r="N800" s="12"/>
      <c r="O800" s="12"/>
      <c r="P800" s="12"/>
      <c r="Q800" s="74"/>
      <c r="R800" s="72"/>
      <c r="S800" s="12"/>
      <c r="T800" s="12"/>
      <c r="U800" s="12"/>
      <c r="V800" s="7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72" t="s">
        <v>137</v>
      </c>
      <c r="AJ800" s="12"/>
      <c r="AK800" s="12" t="s">
        <v>137</v>
      </c>
      <c r="AL800" s="12"/>
      <c r="AM800" s="12"/>
      <c r="AN800" s="73"/>
      <c r="AO800" s="12"/>
      <c r="AP800" s="12"/>
      <c r="AQ800" s="44"/>
      <c r="AR800" s="12"/>
      <c r="AS800" s="12"/>
      <c r="AT800" s="12"/>
      <c r="AU800" s="12"/>
      <c r="AV800" s="12"/>
    </row>
    <row r="801" spans="1:48" ht="15.75" customHeight="1">
      <c r="A801" s="71">
        <v>2025579</v>
      </c>
      <c r="B801" s="12"/>
      <c r="C801" s="12">
        <v>39</v>
      </c>
      <c r="D801" s="12" t="s">
        <v>134</v>
      </c>
      <c r="E801" s="12" t="s">
        <v>217</v>
      </c>
      <c r="F801" s="12" t="s">
        <v>140</v>
      </c>
      <c r="G801" s="72" t="s">
        <v>4</v>
      </c>
      <c r="H801" s="12" t="s">
        <v>225</v>
      </c>
      <c r="I801" s="72" t="s">
        <v>324</v>
      </c>
      <c r="J801" s="12" t="s">
        <v>137</v>
      </c>
      <c r="K801" s="12" t="s">
        <v>54</v>
      </c>
      <c r="L801" s="12"/>
      <c r="M801" s="12"/>
      <c r="N801" s="12"/>
      <c r="O801" s="12"/>
      <c r="P801" s="12"/>
      <c r="Q801" s="74"/>
      <c r="R801" s="72"/>
      <c r="S801" s="12"/>
      <c r="T801" s="12"/>
      <c r="U801" s="12"/>
      <c r="V801" s="7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72" t="s">
        <v>137</v>
      </c>
      <c r="AJ801" s="12"/>
      <c r="AK801" s="12" t="s">
        <v>137</v>
      </c>
      <c r="AL801" s="12"/>
      <c r="AM801" s="12"/>
      <c r="AN801" s="73"/>
      <c r="AO801" s="12"/>
      <c r="AP801" s="12"/>
      <c r="AQ801" s="44"/>
      <c r="AR801" s="12"/>
      <c r="AS801" s="12"/>
      <c r="AT801" s="12"/>
      <c r="AU801" s="12"/>
      <c r="AV801" s="12"/>
    </row>
    <row r="802" spans="1:48" ht="15.75" customHeight="1">
      <c r="A802" s="71">
        <v>2025364</v>
      </c>
      <c r="B802" s="12"/>
      <c r="C802" s="12">
        <v>36</v>
      </c>
      <c r="D802" s="12" t="s">
        <v>134</v>
      </c>
      <c r="E802" s="12" t="s">
        <v>224</v>
      </c>
      <c r="F802" s="12" t="s">
        <v>116</v>
      </c>
      <c r="G802" s="72" t="s">
        <v>50</v>
      </c>
      <c r="H802" s="12" t="s">
        <v>327</v>
      </c>
      <c r="I802" s="12"/>
      <c r="J802" s="12"/>
      <c r="K802" s="12" t="s">
        <v>58</v>
      </c>
      <c r="L802" s="12"/>
      <c r="M802" s="12"/>
      <c r="N802" s="12"/>
      <c r="O802" s="12"/>
      <c r="P802" s="12"/>
      <c r="Q802" s="74"/>
      <c r="R802" s="72"/>
      <c r="S802" s="12"/>
      <c r="T802" s="12"/>
      <c r="U802" s="12"/>
      <c r="V802" s="7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72" t="s">
        <v>137</v>
      </c>
      <c r="AJ802" s="12"/>
      <c r="AK802" s="12" t="s">
        <v>74</v>
      </c>
      <c r="AL802" s="12"/>
      <c r="AM802" s="12" t="s">
        <v>74</v>
      </c>
      <c r="AN802" s="73"/>
      <c r="AO802" s="12"/>
      <c r="AP802" s="12"/>
      <c r="AQ802" s="12"/>
      <c r="AR802" s="12"/>
      <c r="AS802" s="12"/>
      <c r="AT802" s="12"/>
      <c r="AU802" s="12"/>
      <c r="AV802" s="12"/>
    </row>
    <row r="803" spans="1:48" ht="15.75" customHeight="1">
      <c r="A803" s="71">
        <v>2025530</v>
      </c>
      <c r="B803" s="12"/>
      <c r="C803" s="12">
        <v>36</v>
      </c>
      <c r="D803" s="12" t="s">
        <v>134</v>
      </c>
      <c r="E803" s="12"/>
      <c r="F803" s="12" t="s">
        <v>110</v>
      </c>
      <c r="G803" s="72" t="s">
        <v>4</v>
      </c>
      <c r="H803" s="12" t="s">
        <v>359</v>
      </c>
      <c r="I803" s="12" t="s">
        <v>236</v>
      </c>
      <c r="J803" s="72"/>
      <c r="K803" s="12" t="s">
        <v>62</v>
      </c>
      <c r="L803" s="12" t="s">
        <v>74</v>
      </c>
      <c r="M803" s="12"/>
      <c r="N803" s="12"/>
      <c r="O803" s="12"/>
      <c r="P803" s="12"/>
      <c r="Q803" s="74"/>
      <c r="R803" s="72"/>
      <c r="S803" s="12"/>
      <c r="T803" s="12"/>
      <c r="U803" s="12"/>
      <c r="V803" s="7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72" t="s">
        <v>137</v>
      </c>
      <c r="AJ803" s="12" t="s">
        <v>74</v>
      </c>
      <c r="AK803" s="12" t="s">
        <v>74</v>
      </c>
      <c r="AL803" s="12"/>
      <c r="AM803" s="12"/>
      <c r="AN803" s="73"/>
      <c r="AO803" s="12"/>
      <c r="AP803" s="12"/>
      <c r="AQ803" s="44"/>
      <c r="AR803" s="12"/>
      <c r="AS803" s="12"/>
      <c r="AT803" s="12"/>
      <c r="AU803" s="12"/>
      <c r="AV803" s="12"/>
    </row>
    <row r="804" spans="1:48" ht="15.75" customHeight="1">
      <c r="A804" s="71">
        <v>2025620</v>
      </c>
      <c r="B804" s="12"/>
      <c r="C804" s="12">
        <v>36</v>
      </c>
      <c r="D804" s="12" t="s">
        <v>134</v>
      </c>
      <c r="E804" s="12" t="s">
        <v>224</v>
      </c>
      <c r="F804" s="12" t="s">
        <v>90</v>
      </c>
      <c r="G804" s="72" t="s">
        <v>4</v>
      </c>
      <c r="H804" s="12" t="s">
        <v>218</v>
      </c>
      <c r="I804" s="12" t="s">
        <v>333</v>
      </c>
      <c r="J804" s="12" t="s">
        <v>137</v>
      </c>
      <c r="K804" s="12" t="s">
        <v>54</v>
      </c>
      <c r="L804" s="12"/>
      <c r="M804" s="12"/>
      <c r="N804" s="12"/>
      <c r="O804" s="12"/>
      <c r="P804" s="12"/>
      <c r="Q804" s="74"/>
      <c r="R804" s="72"/>
      <c r="S804" s="12"/>
      <c r="T804" s="12"/>
      <c r="U804" s="12"/>
      <c r="V804" s="7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72" t="s">
        <v>137</v>
      </c>
      <c r="AJ804" s="12"/>
      <c r="AK804" s="12" t="s">
        <v>137</v>
      </c>
      <c r="AL804" s="12"/>
      <c r="AM804" s="12"/>
      <c r="AN804" s="73"/>
      <c r="AO804" s="12"/>
      <c r="AP804" s="12"/>
      <c r="AQ804" s="44"/>
      <c r="AR804" s="12"/>
      <c r="AS804" s="12"/>
      <c r="AT804" s="12"/>
      <c r="AU804" s="12"/>
      <c r="AV804" s="12"/>
    </row>
    <row r="805" spans="1:48" ht="15.75" customHeight="1">
      <c r="A805" s="71">
        <v>2025476</v>
      </c>
      <c r="B805" s="12"/>
      <c r="C805" s="83">
        <v>38</v>
      </c>
      <c r="D805" s="12" t="s">
        <v>134</v>
      </c>
      <c r="E805" s="76" t="s">
        <v>224</v>
      </c>
      <c r="F805" s="76" t="s">
        <v>77</v>
      </c>
      <c r="G805" s="72" t="s">
        <v>4</v>
      </c>
      <c r="H805" s="12" t="s">
        <v>321</v>
      </c>
      <c r="I805" s="76" t="s">
        <v>236</v>
      </c>
      <c r="J805" s="72"/>
      <c r="K805" s="12" t="s">
        <v>60</v>
      </c>
      <c r="L805" s="12" t="s">
        <v>137</v>
      </c>
      <c r="M805" s="12" t="s">
        <v>74</v>
      </c>
      <c r="N805" s="12" t="s">
        <v>74</v>
      </c>
      <c r="O805" s="12" t="s">
        <v>74</v>
      </c>
      <c r="P805" s="12" t="s">
        <v>74</v>
      </c>
      <c r="Q805" s="74">
        <v>5</v>
      </c>
      <c r="R805" s="12" t="s">
        <v>74</v>
      </c>
      <c r="S805" s="12" t="s">
        <v>329</v>
      </c>
      <c r="T805" s="12" t="s">
        <v>137</v>
      </c>
      <c r="U805" s="12" t="s">
        <v>220</v>
      </c>
      <c r="V805" s="12" t="s">
        <v>137</v>
      </c>
      <c r="W805" s="12" t="s">
        <v>220</v>
      </c>
      <c r="X805" s="12" t="s">
        <v>74</v>
      </c>
      <c r="Y805" s="12" t="s">
        <v>137</v>
      </c>
      <c r="Z805" s="12" t="s">
        <v>74</v>
      </c>
      <c r="AA805" s="12" t="s">
        <v>244</v>
      </c>
      <c r="AB805" s="12" t="s">
        <v>237</v>
      </c>
      <c r="AC805" s="12" t="s">
        <v>74</v>
      </c>
      <c r="AD805" s="12" t="s">
        <v>2347</v>
      </c>
      <c r="AE805" s="88"/>
      <c r="AF805" s="12" t="s">
        <v>908</v>
      </c>
      <c r="AG805" s="12" t="s">
        <v>287</v>
      </c>
      <c r="AH805" s="12" t="s">
        <v>1030</v>
      </c>
      <c r="AI805" s="12" t="s">
        <v>74</v>
      </c>
      <c r="AJ805" s="12" t="s">
        <v>74</v>
      </c>
      <c r="AK805" s="12" t="s">
        <v>74</v>
      </c>
      <c r="AL805" s="12"/>
      <c r="AM805" s="12" t="s">
        <v>136</v>
      </c>
      <c r="AN805" s="73"/>
      <c r="AO805" s="12"/>
      <c r="AP805" s="12"/>
      <c r="AQ805" s="12"/>
      <c r="AR805" s="12"/>
      <c r="AS805" s="12"/>
      <c r="AT805" s="12"/>
      <c r="AU805" s="12"/>
      <c r="AV805" s="12"/>
    </row>
    <row r="806" spans="1:48" ht="15.75" customHeight="1">
      <c r="A806" s="71">
        <v>2025035</v>
      </c>
      <c r="B806" s="12">
        <v>39</v>
      </c>
      <c r="C806" s="12"/>
      <c r="D806" s="12" t="s">
        <v>135</v>
      </c>
      <c r="E806" s="12" t="s">
        <v>224</v>
      </c>
      <c r="F806" s="74" t="s">
        <v>115</v>
      </c>
      <c r="G806" s="12" t="s">
        <v>4</v>
      </c>
      <c r="H806" s="12" t="s">
        <v>225</v>
      </c>
      <c r="I806" s="12" t="s">
        <v>236</v>
      </c>
      <c r="J806" s="12" t="s">
        <v>74</v>
      </c>
      <c r="K806" s="12" t="s">
        <v>60</v>
      </c>
      <c r="L806" s="12" t="s">
        <v>74</v>
      </c>
      <c r="M806" s="12" t="s">
        <v>74</v>
      </c>
      <c r="N806" s="12" t="s">
        <v>137</v>
      </c>
      <c r="O806" s="12" t="s">
        <v>74</v>
      </c>
      <c r="P806" s="12" t="s">
        <v>137</v>
      </c>
      <c r="Q806" s="74">
        <v>7</v>
      </c>
      <c r="R806" s="12" t="s">
        <v>137</v>
      </c>
      <c r="S806" s="12" t="s">
        <v>220</v>
      </c>
      <c r="T806" s="12" t="s">
        <v>137</v>
      </c>
      <c r="U806" s="12" t="s">
        <v>220</v>
      </c>
      <c r="V806" s="12" t="s">
        <v>137</v>
      </c>
      <c r="W806" s="12" t="s">
        <v>220</v>
      </c>
      <c r="X806" s="12" t="s">
        <v>137</v>
      </c>
      <c r="Y806" s="12" t="s">
        <v>137</v>
      </c>
      <c r="Z806" s="12" t="s">
        <v>137</v>
      </c>
      <c r="AA806" s="12" t="s">
        <v>221</v>
      </c>
      <c r="AB806" s="12" t="s">
        <v>237</v>
      </c>
      <c r="AC806" s="72" t="s">
        <v>137</v>
      </c>
      <c r="AD806" s="12"/>
      <c r="AE806" s="78"/>
      <c r="AF806" s="78" t="s">
        <v>262</v>
      </c>
      <c r="AG806" s="12" t="s">
        <v>296</v>
      </c>
      <c r="AH806" s="12" t="s">
        <v>2349</v>
      </c>
      <c r="AI806" s="12" t="s">
        <v>74</v>
      </c>
      <c r="AJ806" s="12" t="s">
        <v>74</v>
      </c>
      <c r="AK806" s="76" t="s">
        <v>74</v>
      </c>
      <c r="AL806" s="76" t="s">
        <v>74</v>
      </c>
      <c r="AM806" s="12" t="s">
        <v>74</v>
      </c>
      <c r="AN806" s="73"/>
      <c r="AO806" s="12" t="s">
        <v>984</v>
      </c>
      <c r="AP806" s="12" t="s">
        <v>248</v>
      </c>
      <c r="AQ806" s="12"/>
      <c r="AR806" s="12"/>
      <c r="AS806" s="12"/>
      <c r="AT806" s="76"/>
      <c r="AU806" s="76"/>
      <c r="AV806" s="12"/>
    </row>
    <row r="807" spans="1:48" ht="15.75" customHeight="1">
      <c r="A807" s="71">
        <v>2025778</v>
      </c>
      <c r="B807" s="12"/>
      <c r="C807" s="12">
        <v>35</v>
      </c>
      <c r="D807" s="12" t="s">
        <v>134</v>
      </c>
      <c r="E807" s="12" t="s">
        <v>224</v>
      </c>
      <c r="F807" s="74" t="s">
        <v>101</v>
      </c>
      <c r="G807" s="117" t="s">
        <v>4</v>
      </c>
      <c r="H807" s="12" t="s">
        <v>321</v>
      </c>
      <c r="I807" s="12" t="s">
        <v>333</v>
      </c>
      <c r="J807" s="12" t="s">
        <v>74</v>
      </c>
      <c r="K807" s="12" t="s">
        <v>54</v>
      </c>
      <c r="L807" s="12"/>
      <c r="M807" s="12"/>
      <c r="N807" s="12"/>
      <c r="O807" s="12"/>
      <c r="P807" s="12"/>
      <c r="Q807" s="74"/>
      <c r="R807" s="72"/>
      <c r="S807" s="12"/>
      <c r="T807" s="12"/>
      <c r="U807" s="12"/>
      <c r="V807" s="7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72" t="s">
        <v>137</v>
      </c>
      <c r="AJ807" s="12" t="s">
        <v>74</v>
      </c>
      <c r="AK807" s="12" t="s">
        <v>137</v>
      </c>
      <c r="AL807" s="12"/>
      <c r="AM807" s="12"/>
      <c r="AN807" s="73"/>
      <c r="AO807" s="12"/>
      <c r="AP807" s="12"/>
      <c r="AQ807" s="44"/>
      <c r="AR807" s="12"/>
      <c r="AS807" s="12"/>
      <c r="AT807" s="12"/>
      <c r="AU807" s="12"/>
      <c r="AV807" s="12"/>
    </row>
    <row r="808" spans="1:48" ht="15.75" customHeight="1">
      <c r="A808" s="71">
        <v>2025708</v>
      </c>
      <c r="B808" s="12"/>
      <c r="C808" s="12">
        <v>37</v>
      </c>
      <c r="D808" s="12" t="s">
        <v>134</v>
      </c>
      <c r="E808" s="12" t="s">
        <v>224</v>
      </c>
      <c r="F808" s="12" t="s">
        <v>97</v>
      </c>
      <c r="G808" s="117" t="s">
        <v>4</v>
      </c>
      <c r="H808" s="12" t="s">
        <v>746</v>
      </c>
      <c r="I808" s="12" t="s">
        <v>236</v>
      </c>
      <c r="J808" s="72"/>
      <c r="K808" s="12" t="s">
        <v>56</v>
      </c>
      <c r="L808" s="12"/>
      <c r="M808" s="12"/>
      <c r="N808" s="12"/>
      <c r="O808" s="12"/>
      <c r="P808" s="12"/>
      <c r="Q808" s="74"/>
      <c r="R808" s="72"/>
      <c r="S808" s="12"/>
      <c r="T808" s="12"/>
      <c r="U808" s="12"/>
      <c r="V808" s="7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72" t="s">
        <v>137</v>
      </c>
      <c r="AJ808" s="12" t="s">
        <v>74</v>
      </c>
      <c r="AK808" s="12" t="s">
        <v>137</v>
      </c>
      <c r="AL808" s="12"/>
      <c r="AM808" s="12"/>
      <c r="AN808" s="73"/>
      <c r="AO808" s="12"/>
      <c r="AP808" s="12"/>
      <c r="AQ808" s="44"/>
      <c r="AR808" s="12"/>
      <c r="AS808" s="12"/>
      <c r="AT808" s="12"/>
      <c r="AU808" s="12"/>
      <c r="AV808" s="12"/>
    </row>
    <row r="809" spans="1:48" ht="15.75" customHeight="1">
      <c r="A809" s="71">
        <v>2025702</v>
      </c>
      <c r="B809" s="12"/>
      <c r="C809" s="12">
        <v>38</v>
      </c>
      <c r="D809" s="12" t="s">
        <v>134</v>
      </c>
      <c r="E809" s="12" t="s">
        <v>217</v>
      </c>
      <c r="F809" s="12" t="s">
        <v>97</v>
      </c>
      <c r="G809" s="117" t="s">
        <v>4</v>
      </c>
      <c r="H809" s="12" t="s">
        <v>359</v>
      </c>
      <c r="I809" s="12" t="s">
        <v>236</v>
      </c>
      <c r="J809" s="72"/>
      <c r="K809" s="12" t="s">
        <v>56</v>
      </c>
      <c r="L809" s="12"/>
      <c r="M809" s="12"/>
      <c r="N809" s="12"/>
      <c r="O809" s="12"/>
      <c r="P809" s="12"/>
      <c r="Q809" s="74"/>
      <c r="R809" s="72"/>
      <c r="S809" s="12"/>
      <c r="T809" s="12"/>
      <c r="U809" s="12"/>
      <c r="V809" s="7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72" t="s">
        <v>137</v>
      </c>
      <c r="AJ809" s="12" t="s">
        <v>74</v>
      </c>
      <c r="AK809" s="12" t="s">
        <v>137</v>
      </c>
      <c r="AL809" s="12"/>
      <c r="AM809" s="12"/>
      <c r="AN809" s="73"/>
      <c r="AO809" s="12"/>
      <c r="AP809" s="12"/>
      <c r="AQ809" s="44"/>
      <c r="AR809" s="12"/>
      <c r="AS809" s="12"/>
      <c r="AT809" s="12"/>
      <c r="AU809" s="12"/>
      <c r="AV809" s="12"/>
    </row>
    <row r="810" spans="1:48" ht="15.75" customHeight="1">
      <c r="A810" s="71">
        <v>2025557</v>
      </c>
      <c r="B810" s="12"/>
      <c r="C810" s="12">
        <v>34</v>
      </c>
      <c r="D810" s="12" t="s">
        <v>134</v>
      </c>
      <c r="E810" s="12" t="s">
        <v>217</v>
      </c>
      <c r="F810" s="12" t="s">
        <v>103</v>
      </c>
      <c r="G810" s="114" t="s">
        <v>4</v>
      </c>
      <c r="H810" s="12" t="s">
        <v>264</v>
      </c>
      <c r="I810" s="12" t="s">
        <v>333</v>
      </c>
      <c r="J810" s="12" t="s">
        <v>74</v>
      </c>
      <c r="K810" s="12" t="s">
        <v>54</v>
      </c>
      <c r="L810" s="12"/>
      <c r="M810" s="12"/>
      <c r="N810" s="12"/>
      <c r="O810" s="12"/>
      <c r="P810" s="12"/>
      <c r="Q810" s="74"/>
      <c r="R810" s="72"/>
      <c r="S810" s="12"/>
      <c r="T810" s="12"/>
      <c r="U810" s="12"/>
      <c r="V810" s="7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72" t="s">
        <v>137</v>
      </c>
      <c r="AJ810" s="12" t="s">
        <v>74</v>
      </c>
      <c r="AK810" s="12" t="s">
        <v>137</v>
      </c>
      <c r="AL810" s="12"/>
      <c r="AM810" s="12"/>
      <c r="AN810" s="73"/>
      <c r="AO810" s="12"/>
      <c r="AP810" s="12"/>
      <c r="AQ810" s="44"/>
      <c r="AR810" s="12"/>
      <c r="AS810" s="12"/>
      <c r="AT810" s="12"/>
      <c r="AU810" s="12"/>
      <c r="AV810" s="12"/>
    </row>
    <row r="811" spans="1:48" ht="15.75" customHeight="1">
      <c r="A811" s="71">
        <v>2025754</v>
      </c>
      <c r="B811" s="12"/>
      <c r="C811" s="12">
        <v>37</v>
      </c>
      <c r="D811" s="12" t="s">
        <v>134</v>
      </c>
      <c r="E811" s="12" t="s">
        <v>224</v>
      </c>
      <c r="F811" s="12" t="s">
        <v>87</v>
      </c>
      <c r="G811" s="117" t="s">
        <v>4</v>
      </c>
      <c r="H811" s="12" t="s">
        <v>264</v>
      </c>
      <c r="I811" s="12" t="s">
        <v>370</v>
      </c>
      <c r="J811" s="72"/>
      <c r="K811" s="12" t="s">
        <v>52</v>
      </c>
      <c r="L811" s="12"/>
      <c r="M811" s="12"/>
      <c r="N811" s="12"/>
      <c r="O811" s="12"/>
      <c r="P811" s="12"/>
      <c r="Q811" s="74"/>
      <c r="R811" s="72"/>
      <c r="S811" s="12"/>
      <c r="T811" s="12"/>
      <c r="U811" s="12"/>
      <c r="V811" s="7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72" t="s">
        <v>137</v>
      </c>
      <c r="AJ811" s="12"/>
      <c r="AK811" s="12" t="s">
        <v>137</v>
      </c>
      <c r="AL811" s="12"/>
      <c r="AM811" s="12"/>
      <c r="AN811" s="73"/>
      <c r="AO811" s="12"/>
      <c r="AP811" s="12"/>
      <c r="AQ811" s="44"/>
      <c r="AR811" s="12"/>
      <c r="AS811" s="12"/>
      <c r="AT811" s="12"/>
      <c r="AU811" s="12"/>
      <c r="AV811" s="12"/>
    </row>
    <row r="812" spans="1:48" ht="15.75" customHeight="1">
      <c r="A812" s="71">
        <v>2025585</v>
      </c>
      <c r="B812" s="12"/>
      <c r="C812" s="12">
        <v>35</v>
      </c>
      <c r="D812" s="12" t="s">
        <v>134</v>
      </c>
      <c r="E812" s="12" t="s">
        <v>224</v>
      </c>
      <c r="F812" s="12" t="s">
        <v>140</v>
      </c>
      <c r="G812" s="114" t="s">
        <v>4</v>
      </c>
      <c r="H812" s="12" t="s">
        <v>632</v>
      </c>
      <c r="I812" s="72" t="s">
        <v>324</v>
      </c>
      <c r="J812" s="12" t="s">
        <v>137</v>
      </c>
      <c r="K812" s="12" t="s">
        <v>54</v>
      </c>
      <c r="L812" s="12"/>
      <c r="M812" s="12"/>
      <c r="N812" s="12"/>
      <c r="O812" s="12"/>
      <c r="P812" s="12"/>
      <c r="Q812" s="74"/>
      <c r="R812" s="72"/>
      <c r="S812" s="12"/>
      <c r="T812" s="12"/>
      <c r="U812" s="12"/>
      <c r="V812" s="7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72" t="s">
        <v>137</v>
      </c>
      <c r="AJ812" s="12"/>
      <c r="AK812" s="12" t="s">
        <v>137</v>
      </c>
      <c r="AL812" s="12"/>
      <c r="AM812" s="12"/>
      <c r="AN812" s="73"/>
      <c r="AO812" s="12"/>
      <c r="AP812" s="12"/>
      <c r="AQ812" s="44"/>
      <c r="AR812" s="12"/>
      <c r="AS812" s="12"/>
      <c r="AT812" s="12"/>
      <c r="AU812" s="12"/>
      <c r="AV812" s="12"/>
    </row>
    <row r="813" spans="1:48" ht="15.75" customHeight="1">
      <c r="A813" s="71">
        <v>2025848</v>
      </c>
      <c r="B813" s="12"/>
      <c r="C813" s="12">
        <v>40</v>
      </c>
      <c r="D813" s="12" t="s">
        <v>134</v>
      </c>
      <c r="E813" s="12" t="s">
        <v>224</v>
      </c>
      <c r="F813" s="12" t="s">
        <v>95</v>
      </c>
      <c r="G813" s="117" t="s">
        <v>4</v>
      </c>
      <c r="H813" s="12" t="s">
        <v>349</v>
      </c>
      <c r="I813" s="12" t="s">
        <v>236</v>
      </c>
      <c r="J813" s="12"/>
      <c r="K813" s="12" t="s">
        <v>56</v>
      </c>
      <c r="L813" s="12"/>
      <c r="M813" s="12"/>
      <c r="N813" s="12"/>
      <c r="O813" s="12"/>
      <c r="P813" s="12"/>
      <c r="Q813" s="74"/>
      <c r="R813" s="72"/>
      <c r="S813" s="12"/>
      <c r="T813" s="12"/>
      <c r="U813" s="12"/>
      <c r="V813" s="7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72" t="s">
        <v>137</v>
      </c>
      <c r="AJ813" s="12" t="s">
        <v>74</v>
      </c>
      <c r="AK813" s="12" t="s">
        <v>74</v>
      </c>
      <c r="AL813" s="12"/>
      <c r="AM813" s="12"/>
      <c r="AN813" s="73"/>
      <c r="AO813" s="12"/>
      <c r="AP813" s="12"/>
      <c r="AQ813" s="44"/>
      <c r="AR813" s="12"/>
      <c r="AS813" s="12"/>
      <c r="AT813" s="12"/>
      <c r="AU813" s="12"/>
      <c r="AV813" s="12"/>
    </row>
    <row r="814" spans="1:48" ht="15.75" customHeight="1">
      <c r="A814" s="71">
        <v>2025448</v>
      </c>
      <c r="B814" s="12"/>
      <c r="C814" s="83">
        <v>36</v>
      </c>
      <c r="D814" s="12" t="s">
        <v>134</v>
      </c>
      <c r="E814" s="12" t="s">
        <v>224</v>
      </c>
      <c r="F814" s="74" t="s">
        <v>81</v>
      </c>
      <c r="G814" s="117" t="s">
        <v>4</v>
      </c>
      <c r="H814" s="12" t="s">
        <v>327</v>
      </c>
      <c r="I814" s="12" t="s">
        <v>236</v>
      </c>
      <c r="J814" s="72"/>
      <c r="K814" s="12" t="s">
        <v>60</v>
      </c>
      <c r="L814" s="12" t="s">
        <v>137</v>
      </c>
      <c r="M814" s="12" t="s">
        <v>137</v>
      </c>
      <c r="N814" s="12" t="s">
        <v>137</v>
      </c>
      <c r="O814" s="12" t="s">
        <v>137</v>
      </c>
      <c r="P814" s="12" t="s">
        <v>137</v>
      </c>
      <c r="Q814" s="74">
        <v>4</v>
      </c>
      <c r="R814" s="12" t="s">
        <v>137</v>
      </c>
      <c r="S814" s="12"/>
      <c r="T814" s="12" t="s">
        <v>137</v>
      </c>
      <c r="U814" s="12" t="s">
        <v>220</v>
      </c>
      <c r="V814" s="12" t="s">
        <v>74</v>
      </c>
      <c r="W814" s="12" t="s">
        <v>329</v>
      </c>
      <c r="X814" s="12" t="s">
        <v>137</v>
      </c>
      <c r="Y814" s="12" t="s">
        <v>137</v>
      </c>
      <c r="Z814" s="12" t="s">
        <v>74</v>
      </c>
      <c r="AA814" s="12" t="s">
        <v>244</v>
      </c>
      <c r="AB814" s="12" t="s">
        <v>237</v>
      </c>
      <c r="AC814" s="12" t="s">
        <v>74</v>
      </c>
      <c r="AD814" s="12" t="s">
        <v>1795</v>
      </c>
      <c r="AE814" s="12"/>
      <c r="AF814" s="12" t="s">
        <v>687</v>
      </c>
      <c r="AG814" s="12" t="s">
        <v>269</v>
      </c>
      <c r="AH814" s="12" t="s">
        <v>1894</v>
      </c>
      <c r="AI814" s="12" t="s">
        <v>74</v>
      </c>
      <c r="AJ814" s="12" t="s">
        <v>74</v>
      </c>
      <c r="AK814" s="12" t="s">
        <v>137</v>
      </c>
      <c r="AL814" s="12"/>
      <c r="AM814" s="12" t="s">
        <v>137</v>
      </c>
      <c r="AN814" s="73" t="s">
        <v>390</v>
      </c>
      <c r="AO814" s="12"/>
      <c r="AP814" s="12"/>
      <c r="AQ814" s="44"/>
      <c r="AR814" s="12"/>
      <c r="AS814" s="12"/>
      <c r="AT814" s="12"/>
      <c r="AU814" s="12"/>
      <c r="AV814" s="12"/>
    </row>
    <row r="815" spans="1:48" ht="15.75" customHeight="1">
      <c r="A815" s="71">
        <v>2025486</v>
      </c>
      <c r="B815" s="12"/>
      <c r="C815" s="12">
        <v>35</v>
      </c>
      <c r="D815" s="12" t="s">
        <v>134</v>
      </c>
      <c r="E815" s="12" t="s">
        <v>217</v>
      </c>
      <c r="F815" s="76" t="s">
        <v>82</v>
      </c>
      <c r="G815" s="114" t="s">
        <v>4</v>
      </c>
      <c r="H815" s="12" t="s">
        <v>372</v>
      </c>
      <c r="I815" s="12" t="s">
        <v>619</v>
      </c>
      <c r="J815" s="12" t="s">
        <v>74</v>
      </c>
      <c r="K815" s="12" t="s">
        <v>62</v>
      </c>
      <c r="L815" s="12" t="s">
        <v>74</v>
      </c>
      <c r="M815" s="12"/>
      <c r="N815" s="12"/>
      <c r="O815" s="12"/>
      <c r="P815" s="12"/>
      <c r="Q815" s="74"/>
      <c r="R815" s="72"/>
      <c r="S815" s="12"/>
      <c r="T815" s="12"/>
      <c r="U815" s="12"/>
      <c r="V815" s="7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72" t="s">
        <v>137</v>
      </c>
      <c r="AJ815" s="12"/>
      <c r="AK815" s="12" t="s">
        <v>137</v>
      </c>
      <c r="AL815" s="12"/>
      <c r="AM815" s="12"/>
      <c r="AN815" s="73"/>
      <c r="AO815" s="12"/>
      <c r="AP815" s="12"/>
      <c r="AQ815" s="103"/>
      <c r="AR815" s="12"/>
      <c r="AS815" s="12"/>
      <c r="AT815" s="12"/>
      <c r="AU815" s="12"/>
      <c r="AV815" s="12"/>
    </row>
    <row r="816" spans="1:48" ht="15.75" customHeight="1">
      <c r="A816" s="71">
        <v>2025359</v>
      </c>
      <c r="B816" s="12"/>
      <c r="C816" s="12">
        <v>40</v>
      </c>
      <c r="D816" s="12" t="s">
        <v>134</v>
      </c>
      <c r="E816" s="12"/>
      <c r="F816" s="12" t="s">
        <v>116</v>
      </c>
      <c r="G816" s="97" t="s">
        <v>4</v>
      </c>
      <c r="H816" s="12" t="s">
        <v>467</v>
      </c>
      <c r="I816" s="12" t="s">
        <v>328</v>
      </c>
      <c r="J816" s="12"/>
      <c r="K816" s="12" t="s">
        <v>58</v>
      </c>
      <c r="L816" s="12"/>
      <c r="M816" s="12"/>
      <c r="N816" s="12"/>
      <c r="O816" s="12"/>
      <c r="P816" s="12"/>
      <c r="Q816" s="74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 t="s">
        <v>137</v>
      </c>
      <c r="AJ816" s="12"/>
      <c r="AK816" s="12" t="s">
        <v>74</v>
      </c>
      <c r="AL816" s="12"/>
      <c r="AM816" s="12"/>
      <c r="AN816" s="76"/>
      <c r="AO816" s="12"/>
      <c r="AP816" s="12"/>
      <c r="AQ816" s="12"/>
      <c r="AR816" s="12"/>
      <c r="AS816" s="12"/>
      <c r="AT816" s="12"/>
      <c r="AU816" s="12"/>
      <c r="AV816" s="12"/>
    </row>
    <row r="817" spans="1:48" ht="15.75" customHeight="1">
      <c r="A817" s="71">
        <v>2025028</v>
      </c>
      <c r="B817" s="12">
        <v>36</v>
      </c>
      <c r="C817" s="12"/>
      <c r="D817" s="12" t="s">
        <v>135</v>
      </c>
      <c r="E817" s="12" t="s">
        <v>217</v>
      </c>
      <c r="F817" s="74" t="s">
        <v>77</v>
      </c>
      <c r="G817" s="97" t="s">
        <v>4</v>
      </c>
      <c r="H817" s="12" t="s">
        <v>321</v>
      </c>
      <c r="I817" s="12" t="s">
        <v>236</v>
      </c>
      <c r="J817" s="12" t="s">
        <v>74</v>
      </c>
      <c r="K817" s="12" t="s">
        <v>60</v>
      </c>
      <c r="L817" s="12" t="s">
        <v>137</v>
      </c>
      <c r="M817" s="12" t="s">
        <v>137</v>
      </c>
      <c r="N817" s="12" t="s">
        <v>74</v>
      </c>
      <c r="O817" s="12" t="s">
        <v>137</v>
      </c>
      <c r="P817" s="12" t="s">
        <v>137</v>
      </c>
      <c r="Q817" s="74">
        <v>4</v>
      </c>
      <c r="R817" s="12" t="s">
        <v>137</v>
      </c>
      <c r="S817" s="12" t="s">
        <v>220</v>
      </c>
      <c r="T817" s="12" t="s">
        <v>137</v>
      </c>
      <c r="U817" s="12" t="s">
        <v>220</v>
      </c>
      <c r="V817" s="12" t="s">
        <v>137</v>
      </c>
      <c r="W817" s="12" t="s">
        <v>220</v>
      </c>
      <c r="X817" s="12" t="s">
        <v>137</v>
      </c>
      <c r="Y817" s="12" t="s">
        <v>137</v>
      </c>
      <c r="Z817" s="12" t="s">
        <v>74</v>
      </c>
      <c r="AA817" s="12" t="s">
        <v>244</v>
      </c>
      <c r="AB817" s="12" t="s">
        <v>384</v>
      </c>
      <c r="AC817" s="72" t="s">
        <v>137</v>
      </c>
      <c r="AD817" s="72" t="s">
        <v>23</v>
      </c>
      <c r="AE817" s="12"/>
      <c r="AF817" s="12" t="s">
        <v>2360</v>
      </c>
      <c r="AG817" s="12" t="s">
        <v>655</v>
      </c>
      <c r="AH817" s="12" t="s">
        <v>2361</v>
      </c>
      <c r="AI817" s="12" t="s">
        <v>74</v>
      </c>
      <c r="AJ817" s="12" t="s">
        <v>74</v>
      </c>
      <c r="AK817" s="76" t="s">
        <v>74</v>
      </c>
      <c r="AL817" s="76" t="s">
        <v>74</v>
      </c>
      <c r="AM817" s="12" t="s">
        <v>74</v>
      </c>
      <c r="AN817" s="73"/>
      <c r="AO817" s="74" t="s">
        <v>868</v>
      </c>
      <c r="AP817" s="12"/>
      <c r="AQ817" s="12"/>
      <c r="AR817" s="12"/>
      <c r="AS817" s="12"/>
      <c r="AT817" s="76"/>
      <c r="AU817" s="76"/>
      <c r="AV817" s="12"/>
    </row>
    <row r="818" spans="1:48" ht="15.75" customHeight="1">
      <c r="A818" s="71">
        <v>2025588</v>
      </c>
      <c r="B818" s="12"/>
      <c r="C818" s="12">
        <v>42</v>
      </c>
      <c r="D818" s="12" t="s">
        <v>134</v>
      </c>
      <c r="E818" s="12" t="s">
        <v>224</v>
      </c>
      <c r="F818" s="12" t="s">
        <v>90</v>
      </c>
      <c r="G818" s="114" t="s">
        <v>4</v>
      </c>
      <c r="H818" s="12" t="s">
        <v>218</v>
      </c>
      <c r="I818" s="12" t="s">
        <v>333</v>
      </c>
      <c r="J818" s="12" t="s">
        <v>137</v>
      </c>
      <c r="K818" s="12" t="s">
        <v>54</v>
      </c>
      <c r="L818" s="12"/>
      <c r="M818" s="12"/>
      <c r="N818" s="12"/>
      <c r="O818" s="12"/>
      <c r="P818" s="12"/>
      <c r="Q818" s="74"/>
      <c r="R818" s="72"/>
      <c r="S818" s="12"/>
      <c r="T818" s="12"/>
      <c r="U818" s="12"/>
      <c r="V818" s="7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72" t="s">
        <v>137</v>
      </c>
      <c r="AJ818" s="12"/>
      <c r="AK818" s="12" t="s">
        <v>137</v>
      </c>
      <c r="AL818" s="12"/>
      <c r="AM818" s="12"/>
      <c r="AN818" s="73"/>
      <c r="AO818" s="12"/>
      <c r="AP818" s="12"/>
      <c r="AQ818" s="44"/>
      <c r="AR818" s="12"/>
      <c r="AS818" s="12"/>
      <c r="AT818" s="12"/>
      <c r="AU818" s="12"/>
      <c r="AV818" s="12"/>
    </row>
    <row r="819" spans="1:48" ht="15.75" customHeight="1">
      <c r="A819" s="71">
        <v>2025773</v>
      </c>
      <c r="B819" s="12"/>
      <c r="C819" s="12">
        <v>43</v>
      </c>
      <c r="D819" s="12" t="s">
        <v>134</v>
      </c>
      <c r="E819" s="12" t="s">
        <v>224</v>
      </c>
      <c r="F819" s="74" t="s">
        <v>101</v>
      </c>
      <c r="G819" s="117" t="s">
        <v>4</v>
      </c>
      <c r="H819" s="12" t="s">
        <v>264</v>
      </c>
      <c r="I819" s="12" t="s">
        <v>333</v>
      </c>
      <c r="J819" s="12" t="s">
        <v>74</v>
      </c>
      <c r="K819" s="12" t="s">
        <v>54</v>
      </c>
      <c r="L819" s="12"/>
      <c r="M819" s="12"/>
      <c r="N819" s="12"/>
      <c r="O819" s="12"/>
      <c r="P819" s="12"/>
      <c r="Q819" s="74"/>
      <c r="R819" s="72"/>
      <c r="S819" s="12"/>
      <c r="T819" s="12"/>
      <c r="U819" s="12"/>
      <c r="V819" s="7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72" t="s">
        <v>137</v>
      </c>
      <c r="AJ819" s="12" t="s">
        <v>74</v>
      </c>
      <c r="AK819" s="12" t="s">
        <v>137</v>
      </c>
      <c r="AL819" s="12"/>
      <c r="AM819" s="12"/>
      <c r="AN819" s="73"/>
      <c r="AO819" s="12"/>
      <c r="AP819" s="12"/>
      <c r="AQ819" s="44"/>
      <c r="AR819" s="12"/>
      <c r="AS819" s="12"/>
      <c r="AT819" s="12"/>
      <c r="AU819" s="12"/>
      <c r="AV819" s="12"/>
    </row>
    <row r="820" spans="1:48" ht="15.75" customHeight="1">
      <c r="A820" s="71">
        <v>2025514</v>
      </c>
      <c r="B820" s="12"/>
      <c r="C820" s="12">
        <v>36</v>
      </c>
      <c r="D820" s="12" t="s">
        <v>134</v>
      </c>
      <c r="E820" s="76"/>
      <c r="F820" s="12" t="s">
        <v>110</v>
      </c>
      <c r="G820" s="114" t="s">
        <v>4</v>
      </c>
      <c r="H820" s="12" t="s">
        <v>359</v>
      </c>
      <c r="I820" s="12" t="s">
        <v>236</v>
      </c>
      <c r="J820" s="72"/>
      <c r="K820" s="12" t="s">
        <v>62</v>
      </c>
      <c r="L820" s="12" t="s">
        <v>74</v>
      </c>
      <c r="M820" s="12"/>
      <c r="N820" s="12"/>
      <c r="O820" s="12"/>
      <c r="P820" s="12"/>
      <c r="Q820" s="74"/>
      <c r="R820" s="72"/>
      <c r="S820" s="12"/>
      <c r="T820" s="12"/>
      <c r="U820" s="12"/>
      <c r="V820" s="7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72" t="s">
        <v>137</v>
      </c>
      <c r="AJ820" s="12" t="s">
        <v>74</v>
      </c>
      <c r="AK820" s="12" t="s">
        <v>74</v>
      </c>
      <c r="AL820" s="12"/>
      <c r="AM820" s="12" t="s">
        <v>136</v>
      </c>
      <c r="AN820" s="73"/>
      <c r="AO820" s="12"/>
      <c r="AP820" s="12"/>
      <c r="AQ820" s="12"/>
      <c r="AR820" s="12"/>
      <c r="AS820" s="12"/>
      <c r="AT820" s="12"/>
      <c r="AU820" s="12"/>
      <c r="AV820" s="12"/>
    </row>
    <row r="821" spans="1:48" ht="15.75" customHeight="1">
      <c r="A821" s="71">
        <v>2025522</v>
      </c>
      <c r="B821" s="109"/>
      <c r="C821" s="109">
        <v>35</v>
      </c>
      <c r="D821" s="12" t="s">
        <v>134</v>
      </c>
      <c r="E821" s="109"/>
      <c r="F821" s="12" t="s">
        <v>110</v>
      </c>
      <c r="G821" s="111" t="s">
        <v>4</v>
      </c>
      <c r="H821" s="109" t="s">
        <v>359</v>
      </c>
      <c r="I821" s="109" t="s">
        <v>236</v>
      </c>
      <c r="J821" s="111"/>
      <c r="K821" s="109" t="s">
        <v>62</v>
      </c>
      <c r="L821" s="12" t="s">
        <v>74</v>
      </c>
      <c r="M821" s="12"/>
      <c r="N821" s="109"/>
      <c r="O821" s="109"/>
      <c r="P821" s="109"/>
      <c r="Q821" s="142"/>
      <c r="R821" s="72"/>
      <c r="S821" s="109"/>
      <c r="T821" s="109"/>
      <c r="U821" s="109"/>
      <c r="V821" s="72"/>
      <c r="W821" s="109"/>
      <c r="X821" s="12"/>
      <c r="Y821" s="109"/>
      <c r="Z821" s="109"/>
      <c r="AA821" s="109"/>
      <c r="AB821" s="109"/>
      <c r="AC821" s="109"/>
      <c r="AD821" s="109"/>
      <c r="AE821" s="109"/>
      <c r="AF821" s="109"/>
      <c r="AG821" s="109"/>
      <c r="AH821" s="109"/>
      <c r="AI821" s="72" t="s">
        <v>137</v>
      </c>
      <c r="AJ821" s="12" t="s">
        <v>74</v>
      </c>
      <c r="AK821" s="109" t="s">
        <v>74</v>
      </c>
      <c r="AL821" s="109"/>
      <c r="AM821" s="12"/>
      <c r="AN821" s="73"/>
      <c r="AO821" s="109"/>
      <c r="AP821" s="109"/>
      <c r="AQ821" s="136"/>
      <c r="AR821" s="109"/>
      <c r="AS821" s="109"/>
      <c r="AT821" s="109"/>
      <c r="AU821" s="109"/>
      <c r="AV821" s="109"/>
    </row>
    <row r="822" spans="1:48" ht="15.75" customHeight="1">
      <c r="A822" s="71">
        <v>2025804</v>
      </c>
      <c r="B822" s="97"/>
      <c r="C822" s="97">
        <v>40</v>
      </c>
      <c r="D822" s="12" t="s">
        <v>134</v>
      </c>
      <c r="E822" s="97" t="s">
        <v>224</v>
      </c>
      <c r="F822" s="113" t="s">
        <v>101</v>
      </c>
      <c r="G822" s="117" t="s">
        <v>4</v>
      </c>
      <c r="H822" s="97"/>
      <c r="I822" s="97" t="s">
        <v>333</v>
      </c>
      <c r="J822" s="97" t="s">
        <v>74</v>
      </c>
      <c r="K822" s="97" t="s">
        <v>54</v>
      </c>
      <c r="L822" s="12"/>
      <c r="M822" s="12"/>
      <c r="N822" s="97"/>
      <c r="O822" s="97"/>
      <c r="P822" s="97"/>
      <c r="Q822" s="113"/>
      <c r="R822" s="72"/>
      <c r="S822" s="97"/>
      <c r="T822" s="97"/>
      <c r="U822" s="97"/>
      <c r="V822" s="72"/>
      <c r="W822" s="97"/>
      <c r="X822" s="12"/>
      <c r="Y822" s="97"/>
      <c r="Z822" s="97"/>
      <c r="AA822" s="97"/>
      <c r="AB822" s="97"/>
      <c r="AC822" s="97"/>
      <c r="AD822" s="97"/>
      <c r="AE822" s="97"/>
      <c r="AF822" s="97"/>
      <c r="AG822" s="97"/>
      <c r="AH822" s="97"/>
      <c r="AI822" s="72" t="s">
        <v>137</v>
      </c>
      <c r="AJ822" s="12" t="s">
        <v>74</v>
      </c>
      <c r="AK822" s="12" t="s">
        <v>137</v>
      </c>
      <c r="AL822" s="97"/>
      <c r="AM822" s="12"/>
      <c r="AN822" s="73"/>
      <c r="AO822" s="97"/>
      <c r="AP822" s="97"/>
      <c r="AQ822" s="125"/>
      <c r="AR822" s="97"/>
      <c r="AS822" s="97"/>
      <c r="AT822" s="97"/>
      <c r="AU822" s="97"/>
      <c r="AV822" s="97"/>
    </row>
    <row r="823" spans="1:48" ht="15.75" customHeight="1">
      <c r="A823" s="71">
        <v>2025852</v>
      </c>
      <c r="B823" s="97"/>
      <c r="C823" s="97"/>
      <c r="D823" s="12" t="s">
        <v>134</v>
      </c>
      <c r="E823" s="97" t="s">
        <v>217</v>
      </c>
      <c r="F823" s="12" t="s">
        <v>115</v>
      </c>
      <c r="G823" s="117" t="s">
        <v>4</v>
      </c>
      <c r="H823" s="97"/>
      <c r="I823" s="97" t="s">
        <v>236</v>
      </c>
      <c r="J823" s="126"/>
      <c r="K823" s="12" t="s">
        <v>60</v>
      </c>
      <c r="L823" s="12"/>
      <c r="M823" s="12"/>
      <c r="N823" s="97"/>
      <c r="O823" s="97"/>
      <c r="P823" s="97"/>
      <c r="Q823" s="113"/>
      <c r="R823" s="72"/>
      <c r="S823" s="97"/>
      <c r="T823" s="97"/>
      <c r="U823" s="97"/>
      <c r="V823" s="72"/>
      <c r="W823" s="97"/>
      <c r="X823" s="12"/>
      <c r="Y823" s="97"/>
      <c r="Z823" s="97"/>
      <c r="AA823" s="97"/>
      <c r="AB823" s="97"/>
      <c r="AC823" s="97"/>
      <c r="AD823" s="97"/>
      <c r="AE823" s="97"/>
      <c r="AF823" s="97"/>
      <c r="AG823" s="97"/>
      <c r="AH823" s="97"/>
      <c r="AI823" s="72" t="s">
        <v>137</v>
      </c>
      <c r="AJ823" s="12" t="s">
        <v>74</v>
      </c>
      <c r="AK823" s="97" t="s">
        <v>74</v>
      </c>
      <c r="AL823" s="97"/>
      <c r="AM823" s="12" t="s">
        <v>74</v>
      </c>
      <c r="AN823" s="73"/>
      <c r="AO823" s="97"/>
      <c r="AP823" s="97"/>
      <c r="AQ823" s="125"/>
      <c r="AR823" s="97"/>
      <c r="AS823" s="97"/>
      <c r="AT823" s="97"/>
      <c r="AU823" s="97"/>
      <c r="AV823" s="97"/>
    </row>
    <row r="824" spans="1:48" ht="15.75" customHeight="1">
      <c r="A824" s="71">
        <v>2025707</v>
      </c>
      <c r="B824" s="97"/>
      <c r="C824" s="97">
        <v>39</v>
      </c>
      <c r="D824" s="12" t="s">
        <v>134</v>
      </c>
      <c r="E824" s="97" t="s">
        <v>217</v>
      </c>
      <c r="F824" s="12" t="s">
        <v>97</v>
      </c>
      <c r="G824" s="117" t="s">
        <v>4</v>
      </c>
      <c r="H824" s="97" t="s">
        <v>746</v>
      </c>
      <c r="I824" s="97" t="s">
        <v>236</v>
      </c>
      <c r="J824" s="114"/>
      <c r="K824" s="97" t="s">
        <v>56</v>
      </c>
      <c r="L824" s="12"/>
      <c r="M824" s="12"/>
      <c r="N824" s="97"/>
      <c r="O824" s="97"/>
      <c r="P824" s="97"/>
      <c r="Q824" s="113"/>
      <c r="R824" s="72"/>
      <c r="S824" s="97"/>
      <c r="T824" s="97"/>
      <c r="U824" s="97"/>
      <c r="V824" s="72"/>
      <c r="W824" s="97"/>
      <c r="X824" s="12"/>
      <c r="Y824" s="97"/>
      <c r="Z824" s="97"/>
      <c r="AA824" s="97"/>
      <c r="AB824" s="97"/>
      <c r="AC824" s="97"/>
      <c r="AD824" s="97"/>
      <c r="AE824" s="97"/>
      <c r="AF824" s="97"/>
      <c r="AG824" s="97"/>
      <c r="AH824" s="97"/>
      <c r="AI824" s="72" t="s">
        <v>137</v>
      </c>
      <c r="AJ824" s="12" t="s">
        <v>74</v>
      </c>
      <c r="AK824" s="97" t="s">
        <v>74</v>
      </c>
      <c r="AL824" s="97"/>
      <c r="AM824" s="12"/>
      <c r="AN824" s="73"/>
      <c r="AO824" s="97"/>
      <c r="AP824" s="97"/>
      <c r="AQ824" s="125"/>
      <c r="AR824" s="97"/>
      <c r="AS824" s="97"/>
      <c r="AT824" s="97"/>
      <c r="AU824" s="97"/>
      <c r="AV824" s="97"/>
    </row>
    <row r="825" spans="1:48" ht="15.75" customHeight="1">
      <c r="A825" s="71">
        <v>2025723</v>
      </c>
      <c r="B825" s="97"/>
      <c r="C825" s="97">
        <v>38</v>
      </c>
      <c r="D825" s="12" t="s">
        <v>134</v>
      </c>
      <c r="E825" s="97"/>
      <c r="F825" s="12" t="s">
        <v>79</v>
      </c>
      <c r="G825" s="117" t="s">
        <v>4</v>
      </c>
      <c r="H825" s="97" t="s">
        <v>359</v>
      </c>
      <c r="I825" s="97" t="s">
        <v>236</v>
      </c>
      <c r="J825" s="114"/>
      <c r="K825" s="12" t="s">
        <v>56</v>
      </c>
      <c r="L825" s="12"/>
      <c r="M825" s="12"/>
      <c r="N825" s="97"/>
      <c r="O825" s="97"/>
      <c r="P825" s="97"/>
      <c r="Q825" s="113"/>
      <c r="R825" s="72"/>
      <c r="S825" s="97"/>
      <c r="T825" s="97"/>
      <c r="U825" s="97"/>
      <c r="V825" s="72"/>
      <c r="W825" s="97"/>
      <c r="X825" s="12"/>
      <c r="Y825" s="97"/>
      <c r="Z825" s="97"/>
      <c r="AA825" s="97"/>
      <c r="AB825" s="97"/>
      <c r="AC825" s="97"/>
      <c r="AD825" s="97"/>
      <c r="AE825" s="97"/>
      <c r="AF825" s="97"/>
      <c r="AG825" s="97"/>
      <c r="AH825" s="97"/>
      <c r="AI825" s="72" t="s">
        <v>137</v>
      </c>
      <c r="AJ825" s="97"/>
      <c r="AK825" s="97" t="s">
        <v>137</v>
      </c>
      <c r="AL825" s="97"/>
      <c r="AM825" s="12"/>
      <c r="AN825" s="73"/>
      <c r="AO825" s="97"/>
      <c r="AP825" s="97"/>
      <c r="AQ825" s="125"/>
      <c r="AR825" s="97"/>
      <c r="AS825" s="97"/>
      <c r="AT825" s="97"/>
      <c r="AU825" s="97"/>
      <c r="AV825" s="97"/>
    </row>
    <row r="826" spans="1:48" ht="15.75" customHeight="1">
      <c r="A826" s="71">
        <v>2025849</v>
      </c>
      <c r="B826" s="12"/>
      <c r="C826" s="12">
        <v>38</v>
      </c>
      <c r="D826" s="12" t="s">
        <v>134</v>
      </c>
      <c r="E826" s="12" t="s">
        <v>224</v>
      </c>
      <c r="F826" s="12" t="s">
        <v>95</v>
      </c>
      <c r="G826" s="73" t="s">
        <v>4</v>
      </c>
      <c r="H826" s="12" t="s">
        <v>349</v>
      </c>
      <c r="I826" s="12" t="s">
        <v>236</v>
      </c>
      <c r="J826" s="12"/>
      <c r="K826" s="12" t="s">
        <v>56</v>
      </c>
      <c r="L826" s="12"/>
      <c r="M826" s="12"/>
      <c r="N826" s="12"/>
      <c r="O826" s="12"/>
      <c r="P826" s="12"/>
      <c r="Q826" s="74"/>
      <c r="R826" s="72"/>
      <c r="S826" s="12"/>
      <c r="T826" s="12"/>
      <c r="U826" s="12"/>
      <c r="V826" s="7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72" t="s">
        <v>137</v>
      </c>
      <c r="AJ826" s="12" t="s">
        <v>74</v>
      </c>
      <c r="AK826" s="12" t="s">
        <v>74</v>
      </c>
      <c r="AL826" s="12"/>
      <c r="AM826" s="12"/>
      <c r="AN826" s="73"/>
      <c r="AO826" s="12"/>
      <c r="AP826" s="12"/>
      <c r="AQ826" s="44"/>
      <c r="AR826" s="12"/>
      <c r="AS826" s="12"/>
      <c r="AT826" s="12"/>
      <c r="AU826" s="12"/>
      <c r="AV826" s="12"/>
    </row>
    <row r="827" spans="1:48" ht="15.75" customHeight="1">
      <c r="A827" s="71">
        <v>2025698</v>
      </c>
      <c r="B827" s="12"/>
      <c r="C827" s="12">
        <v>35</v>
      </c>
      <c r="D827" s="12" t="s">
        <v>134</v>
      </c>
      <c r="E827" s="12" t="s">
        <v>217</v>
      </c>
      <c r="F827" s="97" t="s">
        <v>97</v>
      </c>
      <c r="G827" s="73" t="s">
        <v>4</v>
      </c>
      <c r="H827" s="12" t="s">
        <v>225</v>
      </c>
      <c r="I827" s="12" t="s">
        <v>236</v>
      </c>
      <c r="J827" s="72"/>
      <c r="K827" s="12" t="s">
        <v>56</v>
      </c>
      <c r="L827" s="12"/>
      <c r="M827" s="12"/>
      <c r="N827" s="12"/>
      <c r="O827" s="12"/>
      <c r="P827" s="12"/>
      <c r="Q827" s="74"/>
      <c r="R827" s="72"/>
      <c r="S827" s="12"/>
      <c r="T827" s="12"/>
      <c r="U827" s="12"/>
      <c r="V827" s="7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72" t="s">
        <v>137</v>
      </c>
      <c r="AJ827" s="12" t="s">
        <v>74</v>
      </c>
      <c r="AK827" s="12" t="s">
        <v>74</v>
      </c>
      <c r="AL827" s="12"/>
      <c r="AM827" s="12" t="s">
        <v>74</v>
      </c>
      <c r="AN827" s="73"/>
      <c r="AO827" s="12"/>
      <c r="AP827" s="12"/>
      <c r="AQ827" s="44"/>
      <c r="AR827" s="12"/>
      <c r="AS827" s="12"/>
      <c r="AT827" s="12"/>
      <c r="AU827" s="12"/>
      <c r="AV827" s="12"/>
    </row>
    <row r="828" spans="1:48" ht="15.75" customHeight="1">
      <c r="A828" s="71">
        <v>2025820</v>
      </c>
      <c r="B828" s="12"/>
      <c r="C828" s="12">
        <v>43</v>
      </c>
      <c r="D828" s="12" t="s">
        <v>134</v>
      </c>
      <c r="E828" s="12" t="s">
        <v>224</v>
      </c>
      <c r="F828" s="113" t="s">
        <v>101</v>
      </c>
      <c r="G828" s="73" t="s">
        <v>4</v>
      </c>
      <c r="H828" s="12"/>
      <c r="I828" s="12" t="s">
        <v>333</v>
      </c>
      <c r="J828" s="12" t="s">
        <v>74</v>
      </c>
      <c r="K828" s="12" t="s">
        <v>54</v>
      </c>
      <c r="L828" s="12"/>
      <c r="M828" s="12"/>
      <c r="N828" s="12"/>
      <c r="O828" s="12"/>
      <c r="P828" s="12"/>
      <c r="Q828" s="74"/>
      <c r="R828" s="72"/>
      <c r="S828" s="12"/>
      <c r="T828" s="12"/>
      <c r="U828" s="12"/>
      <c r="V828" s="7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72" t="s">
        <v>137</v>
      </c>
      <c r="AJ828" s="12" t="s">
        <v>74</v>
      </c>
      <c r="AK828" s="12" t="s">
        <v>137</v>
      </c>
      <c r="AL828" s="12"/>
      <c r="AM828" s="12"/>
      <c r="AN828" s="73"/>
      <c r="AO828" s="12"/>
      <c r="AP828" s="12"/>
      <c r="AQ828" s="44"/>
      <c r="AR828" s="12"/>
      <c r="AS828" s="12"/>
      <c r="AT828" s="12"/>
      <c r="AU828" s="12"/>
      <c r="AV828" s="12"/>
    </row>
    <row r="829" spans="1:48" ht="15.75" customHeight="1">
      <c r="A829" s="71">
        <v>2025537</v>
      </c>
      <c r="B829" s="12"/>
      <c r="C829" s="12">
        <v>35</v>
      </c>
      <c r="D829" s="12" t="s">
        <v>134</v>
      </c>
      <c r="E829" s="12"/>
      <c r="F829" s="12" t="s">
        <v>110</v>
      </c>
      <c r="G829" s="72" t="s">
        <v>4</v>
      </c>
      <c r="H829" s="12" t="s">
        <v>359</v>
      </c>
      <c r="I829" s="12" t="s">
        <v>236</v>
      </c>
      <c r="J829" s="72"/>
      <c r="K829" s="12" t="s">
        <v>62</v>
      </c>
      <c r="L829" s="12" t="s">
        <v>74</v>
      </c>
      <c r="M829" s="12"/>
      <c r="N829" s="12"/>
      <c r="O829" s="12"/>
      <c r="P829" s="12"/>
      <c r="Q829" s="74"/>
      <c r="R829" s="72"/>
      <c r="S829" s="12"/>
      <c r="T829" s="12"/>
      <c r="U829" s="12"/>
      <c r="V829" s="7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72" t="s">
        <v>137</v>
      </c>
      <c r="AJ829" s="12"/>
      <c r="AK829" s="12" t="s">
        <v>137</v>
      </c>
      <c r="AL829" s="12"/>
      <c r="AM829" s="12"/>
      <c r="AN829" s="73"/>
      <c r="AO829" s="12"/>
      <c r="AP829" s="12"/>
      <c r="AQ829" s="44"/>
      <c r="AR829" s="12"/>
      <c r="AS829" s="12"/>
      <c r="AT829" s="12"/>
      <c r="AU829" s="12"/>
      <c r="AV829" s="12"/>
    </row>
    <row r="830" spans="1:48" ht="15.75" customHeight="1">
      <c r="A830" s="71">
        <v>2025386</v>
      </c>
      <c r="B830" s="12"/>
      <c r="C830" s="12">
        <v>35</v>
      </c>
      <c r="D830" s="12" t="s">
        <v>134</v>
      </c>
      <c r="E830" s="12" t="s">
        <v>224</v>
      </c>
      <c r="F830" s="97" t="s">
        <v>113</v>
      </c>
      <c r="G830" s="72" t="s">
        <v>4</v>
      </c>
      <c r="H830" s="12" t="s">
        <v>349</v>
      </c>
      <c r="I830" s="12" t="s">
        <v>1415</v>
      </c>
      <c r="J830" s="72"/>
      <c r="K830" s="12" t="s">
        <v>60</v>
      </c>
      <c r="L830" s="12" t="s">
        <v>137</v>
      </c>
      <c r="M830" s="12" t="s">
        <v>74</v>
      </c>
      <c r="N830" s="12" t="s">
        <v>74</v>
      </c>
      <c r="O830" s="12" t="s">
        <v>74</v>
      </c>
      <c r="P830" s="12" t="s">
        <v>74</v>
      </c>
      <c r="Q830" s="74">
        <v>3</v>
      </c>
      <c r="R830" s="12" t="s">
        <v>74</v>
      </c>
      <c r="S830" s="12" t="s">
        <v>2375</v>
      </c>
      <c r="T830" s="12" t="s">
        <v>137</v>
      </c>
      <c r="U830" s="12" t="s">
        <v>220</v>
      </c>
      <c r="V830" s="12" t="s">
        <v>137</v>
      </c>
      <c r="W830" s="12" t="s">
        <v>220</v>
      </c>
      <c r="X830" s="12" t="s">
        <v>74</v>
      </c>
      <c r="Y830" s="12" t="s">
        <v>74</v>
      </c>
      <c r="Z830" s="12" t="s">
        <v>74</v>
      </c>
      <c r="AA830" s="12" t="s">
        <v>251</v>
      </c>
      <c r="AB830" s="12" t="s">
        <v>237</v>
      </c>
      <c r="AC830" s="12" t="s">
        <v>74</v>
      </c>
      <c r="AD830" s="12" t="s">
        <v>2376</v>
      </c>
      <c r="AE830" s="12"/>
      <c r="AF830" s="12" t="s">
        <v>672</v>
      </c>
      <c r="AG830" s="12" t="s">
        <v>268</v>
      </c>
      <c r="AH830" s="12" t="s">
        <v>274</v>
      </c>
      <c r="AI830" s="12" t="s">
        <v>74</v>
      </c>
      <c r="AJ830" s="12" t="s">
        <v>74</v>
      </c>
      <c r="AK830" s="12" t="s">
        <v>74</v>
      </c>
      <c r="AL830" s="12"/>
      <c r="AM830" s="12" t="s">
        <v>136</v>
      </c>
      <c r="AN830" s="73"/>
      <c r="AO830" s="12"/>
      <c r="AP830" s="12"/>
      <c r="AQ830" s="12"/>
      <c r="AR830" s="12"/>
      <c r="AS830" s="12"/>
      <c r="AT830" s="12"/>
      <c r="AU830" s="12"/>
      <c r="AV830" s="12"/>
    </row>
    <row r="831" spans="1:48" ht="15.75" customHeight="1">
      <c r="A831" s="71">
        <v>2025464</v>
      </c>
      <c r="B831" s="12"/>
      <c r="C831" s="83">
        <v>38</v>
      </c>
      <c r="D831" s="12" t="s">
        <v>134</v>
      </c>
      <c r="E831" s="76" t="s">
        <v>224</v>
      </c>
      <c r="F831" s="112" t="s">
        <v>77</v>
      </c>
      <c r="G831" s="72" t="s">
        <v>4</v>
      </c>
      <c r="H831" s="12" t="s">
        <v>362</v>
      </c>
      <c r="I831" s="76" t="s">
        <v>236</v>
      </c>
      <c r="J831" s="72"/>
      <c r="K831" s="12" t="s">
        <v>60</v>
      </c>
      <c r="L831" s="12"/>
      <c r="M831" s="12"/>
      <c r="N831" s="12"/>
      <c r="O831" s="12"/>
      <c r="P831" s="12"/>
      <c r="Q831" s="74"/>
      <c r="R831" s="72"/>
      <c r="S831" s="12"/>
      <c r="T831" s="12"/>
      <c r="U831" s="12"/>
      <c r="V831" s="7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72" t="s">
        <v>137</v>
      </c>
      <c r="AJ831" s="12"/>
      <c r="AK831" s="12" t="s">
        <v>137</v>
      </c>
      <c r="AL831" s="12"/>
      <c r="AM831" s="12" t="s">
        <v>137</v>
      </c>
      <c r="AN831" s="73" t="s">
        <v>390</v>
      </c>
      <c r="AO831" s="12"/>
      <c r="AP831" s="12"/>
      <c r="AQ831" s="12"/>
      <c r="AR831" s="12"/>
      <c r="AS831" s="12"/>
      <c r="AT831" s="12"/>
      <c r="AU831" s="12"/>
      <c r="AV831" s="12"/>
    </row>
    <row r="832" spans="1:48" ht="15.75" customHeight="1">
      <c r="A832" s="71">
        <v>2025384</v>
      </c>
      <c r="B832" s="12"/>
      <c r="C832" s="12">
        <v>36</v>
      </c>
      <c r="D832" s="12" t="s">
        <v>134</v>
      </c>
      <c r="E832" s="12" t="s">
        <v>224</v>
      </c>
      <c r="F832" s="97" t="s">
        <v>113</v>
      </c>
      <c r="G832" s="72" t="s">
        <v>4</v>
      </c>
      <c r="H832" s="12" t="s">
        <v>327</v>
      </c>
      <c r="I832" s="12" t="s">
        <v>1415</v>
      </c>
      <c r="J832" s="72"/>
      <c r="K832" s="12" t="s">
        <v>60</v>
      </c>
      <c r="L832" s="12" t="s">
        <v>137</v>
      </c>
      <c r="M832" s="12" t="s">
        <v>74</v>
      </c>
      <c r="N832" s="12" t="s">
        <v>74</v>
      </c>
      <c r="O832" s="12" t="s">
        <v>137</v>
      </c>
      <c r="P832" s="12" t="s">
        <v>137</v>
      </c>
      <c r="Q832" s="74">
        <v>3</v>
      </c>
      <c r="R832" s="12" t="s">
        <v>137</v>
      </c>
      <c r="S832" s="12"/>
      <c r="T832" s="12" t="s">
        <v>137</v>
      </c>
      <c r="U832" s="12" t="s">
        <v>220</v>
      </c>
      <c r="V832" s="12" t="s">
        <v>137</v>
      </c>
      <c r="W832" s="12" t="s">
        <v>220</v>
      </c>
      <c r="X832" s="12" t="s">
        <v>137</v>
      </c>
      <c r="Y832" s="12" t="s">
        <v>74</v>
      </c>
      <c r="Z832" s="12" t="s">
        <v>137</v>
      </c>
      <c r="AA832" s="12" t="s">
        <v>221</v>
      </c>
      <c r="AB832" s="12" t="s">
        <v>376</v>
      </c>
      <c r="AC832" s="12"/>
      <c r="AD832" s="12"/>
      <c r="AE832" s="12"/>
      <c r="AF832" s="12" t="s">
        <v>1093</v>
      </c>
      <c r="AG832" s="12" t="s">
        <v>1192</v>
      </c>
      <c r="AH832" s="12" t="s">
        <v>2379</v>
      </c>
      <c r="AI832" s="12" t="s">
        <v>74</v>
      </c>
      <c r="AJ832" s="12" t="s">
        <v>74</v>
      </c>
      <c r="AK832" s="12" t="s">
        <v>74</v>
      </c>
      <c r="AL832" s="12"/>
      <c r="AM832" s="12" t="s">
        <v>136</v>
      </c>
      <c r="AN832" s="73"/>
      <c r="AO832" s="12"/>
      <c r="AP832" s="12"/>
      <c r="AQ832" s="12"/>
      <c r="AR832" s="12"/>
      <c r="AS832" s="12"/>
      <c r="AT832" s="12"/>
      <c r="AU832" s="12"/>
      <c r="AV832" s="12"/>
    </row>
    <row r="833" spans="1:48" ht="15.75" customHeight="1">
      <c r="A833" s="71">
        <v>2025398</v>
      </c>
      <c r="B833" s="12"/>
      <c r="C833" s="12">
        <v>37</v>
      </c>
      <c r="D833" s="12" t="s">
        <v>134</v>
      </c>
      <c r="E833" s="12" t="s">
        <v>224</v>
      </c>
      <c r="F833" s="97" t="s">
        <v>92</v>
      </c>
      <c r="G833" s="72" t="s">
        <v>4</v>
      </c>
      <c r="H833" s="12" t="s">
        <v>273</v>
      </c>
      <c r="I833" s="12" t="s">
        <v>619</v>
      </c>
      <c r="J833" s="12" t="s">
        <v>137</v>
      </c>
      <c r="K833" s="12" t="s">
        <v>60</v>
      </c>
      <c r="L833" s="12" t="s">
        <v>137</v>
      </c>
      <c r="M833" s="12" t="s">
        <v>74</v>
      </c>
      <c r="N833" s="12" t="s">
        <v>74</v>
      </c>
      <c r="O833" s="12" t="s">
        <v>74</v>
      </c>
      <c r="P833" s="12" t="s">
        <v>74</v>
      </c>
      <c r="Q833" s="74">
        <v>5</v>
      </c>
      <c r="R833" s="12" t="s">
        <v>74</v>
      </c>
      <c r="S833" s="12" t="s">
        <v>2381</v>
      </c>
      <c r="T833" s="12" t="s">
        <v>137</v>
      </c>
      <c r="U833" s="12" t="s">
        <v>220</v>
      </c>
      <c r="V833" s="12" t="s">
        <v>137</v>
      </c>
      <c r="W833" s="12" t="s">
        <v>220</v>
      </c>
      <c r="X833" s="12" t="s">
        <v>74</v>
      </c>
      <c r="Y833" s="12" t="s">
        <v>137</v>
      </c>
      <c r="Z833" s="12" t="s">
        <v>137</v>
      </c>
      <c r="AA833" s="12" t="s">
        <v>221</v>
      </c>
      <c r="AB833" s="12" t="s">
        <v>237</v>
      </c>
      <c r="AC833" s="12" t="s">
        <v>137</v>
      </c>
      <c r="AD833" s="12"/>
      <c r="AE833" s="12"/>
      <c r="AF833" s="12" t="s">
        <v>1758</v>
      </c>
      <c r="AG833" s="12" t="s">
        <v>269</v>
      </c>
      <c r="AH833" s="12" t="s">
        <v>311</v>
      </c>
      <c r="AI833" s="12" t="s">
        <v>74</v>
      </c>
      <c r="AJ833" s="12" t="s">
        <v>74</v>
      </c>
      <c r="AK833" s="12" t="s">
        <v>74</v>
      </c>
      <c r="AL833" s="12"/>
      <c r="AM833" s="12" t="s">
        <v>136</v>
      </c>
      <c r="AN833" s="73"/>
      <c r="AO833" s="12"/>
      <c r="AP833" s="12"/>
      <c r="AQ833" s="12"/>
      <c r="AR833" s="12"/>
      <c r="AS833" s="12"/>
      <c r="AT833" s="12"/>
      <c r="AU833" s="12"/>
      <c r="AV833" s="12"/>
    </row>
    <row r="834" spans="1:48" ht="15.75" customHeight="1">
      <c r="A834" s="71">
        <v>2025769</v>
      </c>
      <c r="B834" s="12"/>
      <c r="C834" s="12">
        <v>41</v>
      </c>
      <c r="D834" s="12" t="s">
        <v>134</v>
      </c>
      <c r="E834" s="12" t="s">
        <v>224</v>
      </c>
      <c r="F834" s="74" t="s">
        <v>101</v>
      </c>
      <c r="G834" s="73" t="s">
        <v>4</v>
      </c>
      <c r="H834" s="12" t="s">
        <v>264</v>
      </c>
      <c r="I834" s="12" t="s">
        <v>333</v>
      </c>
      <c r="J834" s="12" t="s">
        <v>74</v>
      </c>
      <c r="K834" s="12" t="s">
        <v>54</v>
      </c>
      <c r="L834" s="12"/>
      <c r="M834" s="12"/>
      <c r="N834" s="12"/>
      <c r="O834" s="12"/>
      <c r="P834" s="12"/>
      <c r="Q834" s="74"/>
      <c r="R834" s="72"/>
      <c r="S834" s="12"/>
      <c r="T834" s="12"/>
      <c r="U834" s="12"/>
      <c r="V834" s="7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72" t="s">
        <v>137</v>
      </c>
      <c r="AJ834" s="12" t="s">
        <v>74</v>
      </c>
      <c r="AK834" s="12" t="s">
        <v>137</v>
      </c>
      <c r="AL834" s="12"/>
      <c r="AM834" s="12"/>
      <c r="AN834" s="73"/>
      <c r="AO834" s="12"/>
      <c r="AP834" s="12"/>
      <c r="AQ834" s="44"/>
      <c r="AR834" s="12"/>
      <c r="AS834" s="12"/>
      <c r="AT834" s="12"/>
      <c r="AU834" s="12"/>
      <c r="AV834" s="12"/>
    </row>
    <row r="835" spans="1:48" ht="15.75" customHeight="1">
      <c r="A835" s="71">
        <v>2025816</v>
      </c>
      <c r="B835" s="12"/>
      <c r="C835" s="12">
        <v>39</v>
      </c>
      <c r="D835" s="12" t="s">
        <v>134</v>
      </c>
      <c r="E835" s="12" t="s">
        <v>224</v>
      </c>
      <c r="F835" s="74" t="s">
        <v>101</v>
      </c>
      <c r="G835" s="73" t="s">
        <v>4</v>
      </c>
      <c r="H835" s="12"/>
      <c r="I835" s="12" t="s">
        <v>333</v>
      </c>
      <c r="J835" s="12" t="s">
        <v>74</v>
      </c>
      <c r="K835" s="12" t="s">
        <v>54</v>
      </c>
      <c r="L835" s="12"/>
      <c r="M835" s="12"/>
      <c r="N835" s="12"/>
      <c r="O835" s="12"/>
      <c r="P835" s="12"/>
      <c r="Q835" s="74"/>
      <c r="R835" s="72"/>
      <c r="S835" s="12"/>
      <c r="T835" s="12"/>
      <c r="U835" s="12"/>
      <c r="V835" s="7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72" t="s">
        <v>137</v>
      </c>
      <c r="AJ835" s="12" t="s">
        <v>74</v>
      </c>
      <c r="AK835" s="12" t="s">
        <v>74</v>
      </c>
      <c r="AL835" s="12"/>
      <c r="AM835" s="12"/>
      <c r="AN835" s="73"/>
      <c r="AO835" s="12"/>
      <c r="AP835" s="12"/>
      <c r="AQ835" s="44"/>
      <c r="AR835" s="12"/>
      <c r="AS835" s="12"/>
      <c r="AT835" s="12"/>
      <c r="AU835" s="12"/>
      <c r="AV835" s="12"/>
    </row>
    <row r="836" spans="1:48" ht="15.75" customHeight="1">
      <c r="A836" s="71">
        <v>2025405</v>
      </c>
      <c r="B836" s="12"/>
      <c r="C836" s="12">
        <v>37</v>
      </c>
      <c r="D836" s="12" t="s">
        <v>134</v>
      </c>
      <c r="E836" s="12" t="s">
        <v>217</v>
      </c>
      <c r="F836" s="12" t="s">
        <v>115</v>
      </c>
      <c r="G836" s="72" t="s">
        <v>4</v>
      </c>
      <c r="H836" s="12" t="s">
        <v>321</v>
      </c>
      <c r="I836" s="12" t="s">
        <v>236</v>
      </c>
      <c r="J836" s="72"/>
      <c r="K836" s="12" t="s">
        <v>60</v>
      </c>
      <c r="L836" s="12"/>
      <c r="M836" s="12"/>
      <c r="N836" s="12"/>
      <c r="O836" s="12"/>
      <c r="P836" s="12"/>
      <c r="Q836" s="74"/>
      <c r="R836" s="72"/>
      <c r="S836" s="12"/>
      <c r="T836" s="12"/>
      <c r="U836" s="12"/>
      <c r="V836" s="7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72" t="s">
        <v>137</v>
      </c>
      <c r="AJ836" s="12" t="s">
        <v>74</v>
      </c>
      <c r="AK836" s="12" t="s">
        <v>74</v>
      </c>
      <c r="AL836" s="12"/>
      <c r="AM836" s="12" t="s">
        <v>136</v>
      </c>
      <c r="AN836" s="73"/>
      <c r="AO836" s="12"/>
      <c r="AP836" s="12"/>
      <c r="AQ836" s="12"/>
      <c r="AR836" s="12"/>
      <c r="AS836" s="12"/>
      <c r="AT836" s="12"/>
      <c r="AU836" s="12"/>
      <c r="AV836" s="12"/>
    </row>
    <row r="837" spans="1:48" ht="15.75" customHeight="1">
      <c r="A837" s="71">
        <v>2025851</v>
      </c>
      <c r="B837" s="12"/>
      <c r="C837" s="12">
        <v>38</v>
      </c>
      <c r="D837" s="12" t="s">
        <v>134</v>
      </c>
      <c r="E837" s="12" t="s">
        <v>217</v>
      </c>
      <c r="F837" s="12" t="s">
        <v>95</v>
      </c>
      <c r="G837" s="73" t="s">
        <v>4</v>
      </c>
      <c r="H837" s="12" t="s">
        <v>1647</v>
      </c>
      <c r="I837" s="12" t="s">
        <v>236</v>
      </c>
      <c r="J837" s="12"/>
      <c r="K837" s="12" t="s">
        <v>56</v>
      </c>
      <c r="L837" s="12"/>
      <c r="M837" s="12"/>
      <c r="N837" s="12"/>
      <c r="O837" s="12"/>
      <c r="P837" s="12"/>
      <c r="Q837" s="74"/>
      <c r="R837" s="72"/>
      <c r="S837" s="12"/>
      <c r="T837" s="12"/>
      <c r="U837" s="12"/>
      <c r="V837" s="7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72" t="s">
        <v>137</v>
      </c>
      <c r="AJ837" s="12" t="s">
        <v>74</v>
      </c>
      <c r="AK837" s="12" t="s">
        <v>74</v>
      </c>
      <c r="AL837" s="12"/>
      <c r="AM837" s="12"/>
      <c r="AN837" s="73"/>
      <c r="AO837" s="12"/>
      <c r="AP837" s="12"/>
      <c r="AQ837" s="44"/>
      <c r="AR837" s="12"/>
      <c r="AS837" s="12"/>
      <c r="AT837" s="12"/>
      <c r="AU837" s="12"/>
      <c r="AV837" s="12"/>
    </row>
    <row r="838" spans="1:48" ht="15.75" customHeight="1">
      <c r="A838" s="71">
        <v>2025644</v>
      </c>
      <c r="B838" s="12"/>
      <c r="C838" s="12">
        <v>34</v>
      </c>
      <c r="D838" s="12" t="s">
        <v>134</v>
      </c>
      <c r="E838" s="12" t="s">
        <v>217</v>
      </c>
      <c r="F838" s="74" t="s">
        <v>101</v>
      </c>
      <c r="G838" s="73" t="s">
        <v>4</v>
      </c>
      <c r="H838" s="12" t="s">
        <v>264</v>
      </c>
      <c r="I838" s="12" t="s">
        <v>333</v>
      </c>
      <c r="J838" s="12" t="s">
        <v>74</v>
      </c>
      <c r="K838" s="12" t="s">
        <v>54</v>
      </c>
      <c r="L838" s="12"/>
      <c r="M838" s="12"/>
      <c r="N838" s="12"/>
      <c r="O838" s="12"/>
      <c r="P838" s="12"/>
      <c r="Q838" s="74"/>
      <c r="R838" s="72"/>
      <c r="S838" s="12"/>
      <c r="T838" s="12"/>
      <c r="U838" s="12"/>
      <c r="V838" s="7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72" t="s">
        <v>137</v>
      </c>
      <c r="AJ838" s="12" t="s">
        <v>74</v>
      </c>
      <c r="AK838" s="12" t="s">
        <v>74</v>
      </c>
      <c r="AL838" s="12"/>
      <c r="AM838" s="12"/>
      <c r="AN838" s="73"/>
      <c r="AO838" s="12"/>
      <c r="AP838" s="12"/>
      <c r="AQ838" s="44"/>
      <c r="AR838" s="12"/>
      <c r="AS838" s="12"/>
      <c r="AT838" s="12"/>
      <c r="AU838" s="12"/>
      <c r="AV838" s="12"/>
    </row>
    <row r="839" spans="1:48" ht="15.75" customHeight="1">
      <c r="A839" s="71">
        <v>2025713</v>
      </c>
      <c r="B839" s="12"/>
      <c r="C839" s="12">
        <v>38</v>
      </c>
      <c r="D839" s="12" t="s">
        <v>134</v>
      </c>
      <c r="E839" s="12"/>
      <c r="F839" s="12" t="s">
        <v>79</v>
      </c>
      <c r="G839" s="73" t="s">
        <v>4</v>
      </c>
      <c r="H839" s="12" t="s">
        <v>1745</v>
      </c>
      <c r="I839" s="12" t="s">
        <v>236</v>
      </c>
      <c r="J839" s="72"/>
      <c r="K839" s="12" t="s">
        <v>56</v>
      </c>
      <c r="L839" s="12"/>
      <c r="M839" s="12"/>
      <c r="N839" s="12"/>
      <c r="O839" s="12"/>
      <c r="P839" s="12"/>
      <c r="Q839" s="74"/>
      <c r="R839" s="72"/>
      <c r="S839" s="12"/>
      <c r="T839" s="12"/>
      <c r="U839" s="12"/>
      <c r="V839" s="7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72" t="s">
        <v>137</v>
      </c>
      <c r="AJ839" s="12" t="s">
        <v>74</v>
      </c>
      <c r="AK839" s="12" t="s">
        <v>74</v>
      </c>
      <c r="AL839" s="12"/>
      <c r="AM839" s="12" t="s">
        <v>136</v>
      </c>
      <c r="AN839" s="73"/>
      <c r="AO839" s="12"/>
      <c r="AP839" s="12"/>
      <c r="AQ839" s="44"/>
      <c r="AR839" s="12"/>
      <c r="AS839" s="12"/>
      <c r="AT839" s="12"/>
      <c r="AU839" s="12"/>
      <c r="AV839" s="12"/>
    </row>
    <row r="840" spans="1:48" ht="15.75" customHeight="1">
      <c r="A840" s="71">
        <v>2025586</v>
      </c>
      <c r="B840" s="12"/>
      <c r="C840" s="12">
        <v>34</v>
      </c>
      <c r="D840" s="12" t="s">
        <v>134</v>
      </c>
      <c r="E840" s="12" t="s">
        <v>224</v>
      </c>
      <c r="F840" s="12" t="s">
        <v>140</v>
      </c>
      <c r="G840" s="72" t="s">
        <v>4</v>
      </c>
      <c r="H840" s="12" t="s">
        <v>225</v>
      </c>
      <c r="I840" s="72" t="s">
        <v>324</v>
      </c>
      <c r="J840" s="12" t="s">
        <v>137</v>
      </c>
      <c r="K840" s="12" t="s">
        <v>54</v>
      </c>
      <c r="L840" s="12"/>
      <c r="M840" s="12"/>
      <c r="N840" s="12"/>
      <c r="O840" s="12"/>
      <c r="P840" s="12"/>
      <c r="Q840" s="74"/>
      <c r="R840" s="72"/>
      <c r="S840" s="12"/>
      <c r="T840" s="12"/>
      <c r="U840" s="12"/>
      <c r="V840" s="7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72" t="s">
        <v>137</v>
      </c>
      <c r="AJ840" s="12"/>
      <c r="AK840" s="12" t="s">
        <v>137</v>
      </c>
      <c r="AL840" s="12"/>
      <c r="AM840" s="12"/>
      <c r="AN840" s="73"/>
      <c r="AO840" s="12"/>
      <c r="AP840" s="12"/>
      <c r="AQ840" s="44"/>
      <c r="AR840" s="12"/>
      <c r="AS840" s="12"/>
      <c r="AT840" s="12"/>
      <c r="AU840" s="12"/>
      <c r="AV840" s="12"/>
    </row>
    <row r="841" spans="1:48" ht="15.75" customHeight="1">
      <c r="A841" s="71">
        <v>2025640</v>
      </c>
      <c r="B841" s="12"/>
      <c r="C841" s="12">
        <v>36</v>
      </c>
      <c r="D841" s="12" t="s">
        <v>134</v>
      </c>
      <c r="E841" s="12" t="s">
        <v>224</v>
      </c>
      <c r="F841" s="73" t="s">
        <v>83</v>
      </c>
      <c r="G841" s="73" t="s">
        <v>4</v>
      </c>
      <c r="H841" s="12" t="s">
        <v>218</v>
      </c>
      <c r="I841" s="12" t="s">
        <v>2206</v>
      </c>
      <c r="J841" s="12" t="s">
        <v>137</v>
      </c>
      <c r="K841" s="12" t="s">
        <v>54</v>
      </c>
      <c r="L841" s="12" t="s">
        <v>137</v>
      </c>
      <c r="M841" s="12" t="s">
        <v>137</v>
      </c>
      <c r="N841" s="12" t="s">
        <v>137</v>
      </c>
      <c r="O841" s="12" t="s">
        <v>137</v>
      </c>
      <c r="P841" s="12" t="s">
        <v>137</v>
      </c>
      <c r="Q841" s="74">
        <v>7</v>
      </c>
      <c r="R841" s="72" t="s">
        <v>137</v>
      </c>
      <c r="S841" s="12" t="s">
        <v>220</v>
      </c>
      <c r="T841" s="12" t="s">
        <v>137</v>
      </c>
      <c r="U841" s="12" t="s">
        <v>220</v>
      </c>
      <c r="V841" s="72" t="s">
        <v>137</v>
      </c>
      <c r="W841" s="12" t="s">
        <v>2220</v>
      </c>
      <c r="X841" s="12" t="s">
        <v>137</v>
      </c>
      <c r="Y841" s="12" t="s">
        <v>137</v>
      </c>
      <c r="Z841" s="12" t="s">
        <v>74</v>
      </c>
      <c r="AA841" s="12" t="s">
        <v>244</v>
      </c>
      <c r="AB841" s="12" t="s">
        <v>384</v>
      </c>
      <c r="AC841" s="12" t="s">
        <v>74</v>
      </c>
      <c r="AD841" s="12" t="s">
        <v>2390</v>
      </c>
      <c r="AE841" s="12"/>
      <c r="AF841" s="12" t="s">
        <v>658</v>
      </c>
      <c r="AG841" s="12" t="s">
        <v>1473</v>
      </c>
      <c r="AH841" s="12" t="s">
        <v>448</v>
      </c>
      <c r="AI841" s="72" t="s">
        <v>74</v>
      </c>
      <c r="AJ841" s="12"/>
      <c r="AK841" s="12" t="s">
        <v>137</v>
      </c>
      <c r="AL841" s="12"/>
      <c r="AM841" s="12"/>
      <c r="AN841" s="73"/>
      <c r="AO841" s="12"/>
      <c r="AP841" s="12"/>
      <c r="AQ841" s="44"/>
      <c r="AR841" s="12"/>
      <c r="AS841" s="12"/>
      <c r="AT841" s="12"/>
      <c r="AU841" s="12"/>
      <c r="AV841" s="12"/>
    </row>
    <row r="842" spans="1:48" ht="15.75" customHeight="1">
      <c r="A842" s="71">
        <v>2025761</v>
      </c>
      <c r="B842" s="12"/>
      <c r="C842" s="12">
        <v>35</v>
      </c>
      <c r="D842" s="12" t="s">
        <v>134</v>
      </c>
      <c r="E842" s="12" t="s">
        <v>224</v>
      </c>
      <c r="F842" s="12" t="s">
        <v>87</v>
      </c>
      <c r="G842" s="73" t="s">
        <v>4</v>
      </c>
      <c r="H842" s="12" t="s">
        <v>327</v>
      </c>
      <c r="I842" s="12" t="s">
        <v>370</v>
      </c>
      <c r="J842" s="72"/>
      <c r="K842" s="12" t="s">
        <v>52</v>
      </c>
      <c r="L842" s="12"/>
      <c r="M842" s="12"/>
      <c r="N842" s="12"/>
      <c r="O842" s="12"/>
      <c r="P842" s="12"/>
      <c r="Q842" s="74"/>
      <c r="R842" s="72"/>
      <c r="S842" s="12"/>
      <c r="T842" s="12"/>
      <c r="U842" s="12"/>
      <c r="V842" s="7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72" t="s">
        <v>137</v>
      </c>
      <c r="AJ842" s="12"/>
      <c r="AK842" s="12" t="s">
        <v>137</v>
      </c>
      <c r="AL842" s="12"/>
      <c r="AM842" s="12"/>
      <c r="AN842" s="73"/>
      <c r="AO842" s="12"/>
      <c r="AP842" s="12"/>
      <c r="AQ842" s="44"/>
      <c r="AR842" s="12"/>
      <c r="AS842" s="12"/>
      <c r="AT842" s="12"/>
      <c r="AU842" s="12"/>
      <c r="AV842" s="12"/>
    </row>
    <row r="843" spans="1:48" ht="15.75" customHeight="1">
      <c r="A843" s="71">
        <v>2025512</v>
      </c>
      <c r="B843" s="12"/>
      <c r="C843" s="83">
        <v>37</v>
      </c>
      <c r="D843" s="12" t="s">
        <v>134</v>
      </c>
      <c r="E843" s="76"/>
      <c r="F843" s="12" t="s">
        <v>110</v>
      </c>
      <c r="G843" s="72" t="s">
        <v>4</v>
      </c>
      <c r="H843" s="12" t="s">
        <v>383</v>
      </c>
      <c r="I843" s="12" t="s">
        <v>236</v>
      </c>
      <c r="J843" s="72"/>
      <c r="K843" s="12" t="s">
        <v>62</v>
      </c>
      <c r="L843" s="12" t="s">
        <v>74</v>
      </c>
      <c r="M843" s="12"/>
      <c r="N843" s="12"/>
      <c r="O843" s="12"/>
      <c r="P843" s="12"/>
      <c r="Q843" s="74"/>
      <c r="R843" s="72"/>
      <c r="S843" s="12"/>
      <c r="T843" s="12"/>
      <c r="U843" s="12"/>
      <c r="V843" s="7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72" t="s">
        <v>137</v>
      </c>
      <c r="AJ843" s="12" t="s">
        <v>74</v>
      </c>
      <c r="AK843" s="12" t="s">
        <v>74</v>
      </c>
      <c r="AL843" s="12"/>
      <c r="AM843" s="12" t="s">
        <v>136</v>
      </c>
      <c r="AN843" s="73"/>
      <c r="AO843" s="12"/>
      <c r="AP843" s="12"/>
      <c r="AQ843" s="12"/>
      <c r="AR843" s="12"/>
      <c r="AS843" s="12"/>
      <c r="AT843" s="12"/>
      <c r="AU843" s="12"/>
      <c r="AV843" s="12"/>
    </row>
    <row r="844" spans="1:48" ht="15.75" customHeight="1">
      <c r="A844" s="71">
        <v>2025552</v>
      </c>
      <c r="B844" s="12"/>
      <c r="C844" s="12">
        <v>37</v>
      </c>
      <c r="D844" s="12" t="s">
        <v>134</v>
      </c>
      <c r="E844" s="12"/>
      <c r="F844" s="12" t="s">
        <v>118</v>
      </c>
      <c r="G844" s="12" t="s">
        <v>4</v>
      </c>
      <c r="H844" s="12" t="s">
        <v>323</v>
      </c>
      <c r="I844" s="12" t="s">
        <v>2188</v>
      </c>
      <c r="J844" s="12" t="s">
        <v>137</v>
      </c>
      <c r="K844" s="12" t="s">
        <v>54</v>
      </c>
      <c r="L844" s="12"/>
      <c r="M844" s="12"/>
      <c r="N844" s="12"/>
      <c r="O844" s="12"/>
      <c r="P844" s="12"/>
      <c r="Q844" s="74"/>
      <c r="R844" s="72"/>
      <c r="S844" s="12"/>
      <c r="T844" s="12"/>
      <c r="U844" s="12"/>
      <c r="V844" s="7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72" t="s">
        <v>137</v>
      </c>
      <c r="AJ844" s="76"/>
      <c r="AK844" s="12" t="s">
        <v>137</v>
      </c>
      <c r="AL844" s="12"/>
      <c r="AM844" s="12"/>
      <c r="AN844" s="73"/>
      <c r="AO844" s="12"/>
      <c r="AP844" s="12"/>
      <c r="AQ844" s="44"/>
      <c r="AR844" s="12"/>
      <c r="AS844" s="12"/>
      <c r="AT844" s="12"/>
      <c r="AU844" s="12"/>
      <c r="AV844" s="12"/>
    </row>
    <row r="845" spans="1:48" ht="15.75" customHeight="1">
      <c r="A845" s="71">
        <v>2025781</v>
      </c>
      <c r="B845" s="12"/>
      <c r="C845" s="12">
        <v>39</v>
      </c>
      <c r="D845" s="12" t="s">
        <v>134</v>
      </c>
      <c r="E845" s="12" t="s">
        <v>224</v>
      </c>
      <c r="F845" s="74" t="s">
        <v>101</v>
      </c>
      <c r="G845" s="73" t="s">
        <v>4</v>
      </c>
      <c r="H845" s="12" t="s">
        <v>321</v>
      </c>
      <c r="I845" s="12" t="s">
        <v>333</v>
      </c>
      <c r="J845" s="12" t="s">
        <v>74</v>
      </c>
      <c r="K845" s="12" t="s">
        <v>54</v>
      </c>
      <c r="L845" s="12"/>
      <c r="M845" s="12"/>
      <c r="N845" s="12"/>
      <c r="O845" s="12"/>
      <c r="P845" s="12"/>
      <c r="Q845" s="74"/>
      <c r="R845" s="72"/>
      <c r="S845" s="12"/>
      <c r="T845" s="12"/>
      <c r="U845" s="12"/>
      <c r="V845" s="7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72" t="s">
        <v>137</v>
      </c>
      <c r="AJ845" s="12" t="s">
        <v>74</v>
      </c>
      <c r="AK845" s="12" t="s">
        <v>74</v>
      </c>
      <c r="AL845" s="12"/>
      <c r="AM845" s="12"/>
      <c r="AN845" s="73"/>
      <c r="AO845" s="12"/>
      <c r="AP845" s="12"/>
      <c r="AQ845" s="44"/>
      <c r="AR845" s="12"/>
      <c r="AS845" s="12"/>
      <c r="AT845" s="12"/>
      <c r="AU845" s="12"/>
      <c r="AV845" s="12"/>
    </row>
    <row r="846" spans="1:48" ht="15.75" customHeight="1">
      <c r="A846" s="71">
        <v>2025431</v>
      </c>
      <c r="B846" s="12"/>
      <c r="C846" s="83">
        <v>41</v>
      </c>
      <c r="D846" s="12" t="s">
        <v>134</v>
      </c>
      <c r="E846" s="76" t="s">
        <v>224</v>
      </c>
      <c r="F846" s="74" t="s">
        <v>81</v>
      </c>
      <c r="G846" s="72" t="s">
        <v>4</v>
      </c>
      <c r="H846" s="12"/>
      <c r="I846" s="12" t="s">
        <v>236</v>
      </c>
      <c r="J846" s="72"/>
      <c r="K846" s="12" t="s">
        <v>60</v>
      </c>
      <c r="L846" s="12"/>
      <c r="M846" s="12"/>
      <c r="N846" s="12"/>
      <c r="O846" s="12"/>
      <c r="P846" s="12"/>
      <c r="Q846" s="74"/>
      <c r="R846" s="72"/>
      <c r="S846" s="12"/>
      <c r="T846" s="12"/>
      <c r="U846" s="12"/>
      <c r="V846" s="7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72" t="s">
        <v>137</v>
      </c>
      <c r="AJ846" s="12"/>
      <c r="AK846" s="12" t="s">
        <v>74</v>
      </c>
      <c r="AL846" s="12"/>
      <c r="AM846" s="12" t="s">
        <v>136</v>
      </c>
      <c r="AN846" s="73"/>
      <c r="AO846" s="12"/>
      <c r="AP846" s="12"/>
      <c r="AQ846" s="12"/>
      <c r="AR846" s="12"/>
      <c r="AS846" s="12"/>
      <c r="AT846" s="12"/>
      <c r="AU846" s="12"/>
      <c r="AV846" s="12"/>
    </row>
    <row r="847" spans="1:48" ht="15.75" customHeight="1">
      <c r="A847" s="71">
        <v>2025593</v>
      </c>
      <c r="B847" s="12"/>
      <c r="C847" s="12">
        <v>36</v>
      </c>
      <c r="D847" s="12" t="s">
        <v>134</v>
      </c>
      <c r="E847" s="12" t="s">
        <v>224</v>
      </c>
      <c r="F847" s="12" t="s">
        <v>90</v>
      </c>
      <c r="G847" s="72" t="s">
        <v>4</v>
      </c>
      <c r="H847" s="12" t="s">
        <v>218</v>
      </c>
      <c r="I847" s="12" t="s">
        <v>333</v>
      </c>
      <c r="J847" s="12" t="s">
        <v>137</v>
      </c>
      <c r="K847" s="12" t="s">
        <v>54</v>
      </c>
      <c r="L847" s="12"/>
      <c r="M847" s="12"/>
      <c r="N847" s="12"/>
      <c r="O847" s="12"/>
      <c r="P847" s="12"/>
      <c r="Q847" s="74"/>
      <c r="R847" s="72"/>
      <c r="S847" s="12"/>
      <c r="T847" s="12"/>
      <c r="U847" s="12"/>
      <c r="V847" s="7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72" t="s">
        <v>137</v>
      </c>
      <c r="AJ847" s="12"/>
      <c r="AK847" s="12" t="s">
        <v>137</v>
      </c>
      <c r="AL847" s="12"/>
      <c r="AM847" s="12"/>
      <c r="AN847" s="73"/>
      <c r="AO847" s="12"/>
      <c r="AP847" s="12"/>
      <c r="AQ847" s="44"/>
      <c r="AR847" s="12"/>
      <c r="AS847" s="12"/>
      <c r="AT847" s="12"/>
      <c r="AU847" s="12"/>
      <c r="AV847" s="12"/>
    </row>
    <row r="848" spans="1:48" ht="15.75" customHeight="1">
      <c r="A848" s="71">
        <v>2025703</v>
      </c>
      <c r="B848" s="12"/>
      <c r="C848" s="12">
        <v>35</v>
      </c>
      <c r="D848" s="12" t="s">
        <v>134</v>
      </c>
      <c r="E848" s="12" t="s">
        <v>224</v>
      </c>
      <c r="F848" s="12" t="s">
        <v>97</v>
      </c>
      <c r="G848" s="73" t="s">
        <v>4</v>
      </c>
      <c r="H848" s="12" t="s">
        <v>746</v>
      </c>
      <c r="I848" s="12" t="s">
        <v>236</v>
      </c>
      <c r="J848" s="72"/>
      <c r="K848" s="12" t="s">
        <v>56</v>
      </c>
      <c r="L848" s="12"/>
      <c r="M848" s="12"/>
      <c r="N848" s="12"/>
      <c r="O848" s="12"/>
      <c r="P848" s="12"/>
      <c r="Q848" s="74"/>
      <c r="R848" s="72"/>
      <c r="S848" s="12"/>
      <c r="T848" s="12"/>
      <c r="U848" s="12"/>
      <c r="V848" s="7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72" t="s">
        <v>137</v>
      </c>
      <c r="AJ848" s="12" t="s">
        <v>74</v>
      </c>
      <c r="AK848" s="12" t="s">
        <v>137</v>
      </c>
      <c r="AL848" s="12"/>
      <c r="AM848" s="12"/>
      <c r="AN848" s="73"/>
      <c r="AO848" s="12"/>
      <c r="AP848" s="12"/>
      <c r="AQ848" s="44"/>
      <c r="AR848" s="12"/>
      <c r="AS848" s="12"/>
      <c r="AT848" s="12"/>
      <c r="AU848" s="12"/>
      <c r="AV848" s="12"/>
    </row>
    <row r="849" spans="1:48" ht="15.75" customHeight="1">
      <c r="A849" s="71">
        <v>2025802</v>
      </c>
      <c r="B849" s="12"/>
      <c r="C849" s="12">
        <v>42</v>
      </c>
      <c r="D849" s="12" t="s">
        <v>134</v>
      </c>
      <c r="E849" s="12" t="s">
        <v>217</v>
      </c>
      <c r="F849" s="74" t="s">
        <v>101</v>
      </c>
      <c r="G849" s="73" t="s">
        <v>4</v>
      </c>
      <c r="H849" s="12"/>
      <c r="I849" s="12" t="s">
        <v>333</v>
      </c>
      <c r="J849" s="12" t="s">
        <v>74</v>
      </c>
      <c r="K849" s="12" t="s">
        <v>54</v>
      </c>
      <c r="L849" s="12"/>
      <c r="M849" s="12"/>
      <c r="N849" s="12"/>
      <c r="O849" s="12"/>
      <c r="P849" s="12"/>
      <c r="Q849" s="74"/>
      <c r="R849" s="72"/>
      <c r="S849" s="12"/>
      <c r="T849" s="12"/>
      <c r="U849" s="12"/>
      <c r="V849" s="7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72" t="s">
        <v>137</v>
      </c>
      <c r="AJ849" s="12"/>
      <c r="AK849" s="12" t="s">
        <v>74</v>
      </c>
      <c r="AL849" s="12"/>
      <c r="AM849" s="12"/>
      <c r="AN849" s="73"/>
      <c r="AO849" s="12"/>
      <c r="AP849" s="12"/>
      <c r="AQ849" s="44"/>
      <c r="AR849" s="12"/>
      <c r="AS849" s="12"/>
      <c r="AT849" s="12"/>
      <c r="AU849" s="12"/>
      <c r="AV849" s="12"/>
    </row>
    <row r="850" spans="1:48" ht="15.75" customHeight="1">
      <c r="A850" s="71">
        <v>2025553</v>
      </c>
      <c r="B850" s="12"/>
      <c r="C850" s="12">
        <v>39</v>
      </c>
      <c r="D850" s="12" t="s">
        <v>134</v>
      </c>
      <c r="E850" s="12" t="s">
        <v>217</v>
      </c>
      <c r="F850" s="12" t="s">
        <v>103</v>
      </c>
      <c r="G850" s="72" t="s">
        <v>4</v>
      </c>
      <c r="H850" s="12" t="s">
        <v>264</v>
      </c>
      <c r="I850" s="12" t="s">
        <v>333</v>
      </c>
      <c r="J850" s="12" t="s">
        <v>74</v>
      </c>
      <c r="K850" s="12" t="s">
        <v>54</v>
      </c>
      <c r="L850" s="12"/>
      <c r="M850" s="12"/>
      <c r="N850" s="12"/>
      <c r="O850" s="12"/>
      <c r="P850" s="12"/>
      <c r="Q850" s="74"/>
      <c r="R850" s="72"/>
      <c r="S850" s="12"/>
      <c r="T850" s="12"/>
      <c r="U850" s="12"/>
      <c r="V850" s="7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72" t="s">
        <v>137</v>
      </c>
      <c r="AJ850" s="12"/>
      <c r="AK850" s="12" t="s">
        <v>74</v>
      </c>
      <c r="AL850" s="12"/>
      <c r="AM850" s="12"/>
      <c r="AN850" s="73"/>
      <c r="AO850" s="12"/>
      <c r="AP850" s="12"/>
      <c r="AQ850" s="44"/>
      <c r="AR850" s="12"/>
      <c r="AS850" s="12"/>
      <c r="AT850" s="12"/>
      <c r="AU850" s="12"/>
      <c r="AV850" s="12"/>
    </row>
    <row r="851" spans="1:48" ht="15.75" customHeight="1">
      <c r="A851" s="71">
        <v>2025409</v>
      </c>
      <c r="B851" s="12"/>
      <c r="C851" s="83">
        <v>42</v>
      </c>
      <c r="D851" s="12" t="s">
        <v>134</v>
      </c>
      <c r="E851" s="76" t="s">
        <v>217</v>
      </c>
      <c r="F851" s="12" t="s">
        <v>115</v>
      </c>
      <c r="G851" s="72" t="s">
        <v>4</v>
      </c>
      <c r="H851" s="12" t="s">
        <v>225</v>
      </c>
      <c r="I851" s="12" t="s">
        <v>236</v>
      </c>
      <c r="J851" s="72"/>
      <c r="K851" s="12" t="s">
        <v>60</v>
      </c>
      <c r="L851" s="12"/>
      <c r="M851" s="12"/>
      <c r="N851" s="12"/>
      <c r="O851" s="12"/>
      <c r="P851" s="12"/>
      <c r="Q851" s="74"/>
      <c r="R851" s="72"/>
      <c r="S851" s="12"/>
      <c r="T851" s="12"/>
      <c r="U851" s="12"/>
      <c r="V851" s="7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72" t="s">
        <v>137</v>
      </c>
      <c r="AJ851" s="12"/>
      <c r="AK851" s="12" t="s">
        <v>137</v>
      </c>
      <c r="AL851" s="12"/>
      <c r="AM851" s="12" t="s">
        <v>137</v>
      </c>
      <c r="AN851" s="73" t="s">
        <v>390</v>
      </c>
      <c r="AO851" s="12"/>
      <c r="AP851" s="12"/>
      <c r="AQ851" s="12"/>
      <c r="AR851" s="12"/>
      <c r="AS851" s="12"/>
      <c r="AT851" s="12"/>
      <c r="AU851" s="12"/>
      <c r="AV851" s="12"/>
    </row>
    <row r="852" spans="1:48" ht="15.75" customHeight="1">
      <c r="A852" s="71">
        <v>2025466</v>
      </c>
      <c r="B852" s="12"/>
      <c r="C852" s="83">
        <v>36</v>
      </c>
      <c r="D852" s="12" t="s">
        <v>134</v>
      </c>
      <c r="E852" s="76" t="s">
        <v>224</v>
      </c>
      <c r="F852" s="76" t="s">
        <v>77</v>
      </c>
      <c r="G852" s="72" t="s">
        <v>4</v>
      </c>
      <c r="H852" s="12" t="s">
        <v>383</v>
      </c>
      <c r="I852" s="76" t="s">
        <v>236</v>
      </c>
      <c r="J852" s="72"/>
      <c r="K852" s="12" t="s">
        <v>60</v>
      </c>
      <c r="L852" s="12" t="s">
        <v>137</v>
      </c>
      <c r="M852" s="12" t="s">
        <v>74</v>
      </c>
      <c r="N852" s="12" t="s">
        <v>137</v>
      </c>
      <c r="O852" s="12" t="s">
        <v>74</v>
      </c>
      <c r="P852" s="12" t="s">
        <v>137</v>
      </c>
      <c r="Q852" s="74">
        <v>5</v>
      </c>
      <c r="R852" s="12" t="s">
        <v>137</v>
      </c>
      <c r="S852" s="12"/>
      <c r="T852" s="12" t="s">
        <v>137</v>
      </c>
      <c r="U852" s="12" t="s">
        <v>220</v>
      </c>
      <c r="V852" s="12" t="s">
        <v>137</v>
      </c>
      <c r="W852" s="12" t="s">
        <v>220</v>
      </c>
      <c r="X852" s="12" t="s">
        <v>74</v>
      </c>
      <c r="Y852" s="12" t="s">
        <v>137</v>
      </c>
      <c r="Z852" s="12" t="s">
        <v>137</v>
      </c>
      <c r="AA852" s="12" t="s">
        <v>221</v>
      </c>
      <c r="AB852" s="12" t="s">
        <v>237</v>
      </c>
      <c r="AC852" s="12" t="s">
        <v>74</v>
      </c>
      <c r="AD852" s="12" t="s">
        <v>2402</v>
      </c>
      <c r="AE852" s="12"/>
      <c r="AF852" s="12" t="s">
        <v>276</v>
      </c>
      <c r="AG852" s="12" t="s">
        <v>2403</v>
      </c>
      <c r="AH852" s="12" t="s">
        <v>525</v>
      </c>
      <c r="AI852" s="12" t="s">
        <v>74</v>
      </c>
      <c r="AJ852" s="12" t="s">
        <v>74</v>
      </c>
      <c r="AK852" s="12" t="s">
        <v>74</v>
      </c>
      <c r="AL852" s="12"/>
      <c r="AM852" s="12" t="s">
        <v>136</v>
      </c>
      <c r="AN852" s="73"/>
      <c r="AO852" s="12"/>
      <c r="AP852" s="12"/>
      <c r="AQ852" s="12"/>
      <c r="AR852" s="12"/>
      <c r="AS852" s="12"/>
      <c r="AT852" s="12"/>
      <c r="AU852" s="12"/>
      <c r="AV852" s="12"/>
    </row>
    <row r="853" spans="1:48" ht="15.75" customHeight="1">
      <c r="A853" s="71">
        <v>2025554</v>
      </c>
      <c r="B853" s="12"/>
      <c r="C853" s="12">
        <v>42</v>
      </c>
      <c r="D853" s="12" t="s">
        <v>134</v>
      </c>
      <c r="E853" s="12" t="s">
        <v>217</v>
      </c>
      <c r="F853" s="12" t="s">
        <v>103</v>
      </c>
      <c r="G853" s="72" t="s">
        <v>4</v>
      </c>
      <c r="H853" s="12" t="s">
        <v>264</v>
      </c>
      <c r="I853" s="12" t="s">
        <v>333</v>
      </c>
      <c r="J853" s="12" t="s">
        <v>74</v>
      </c>
      <c r="K853" s="12" t="s">
        <v>54</v>
      </c>
      <c r="L853" s="12"/>
      <c r="M853" s="12"/>
      <c r="N853" s="12"/>
      <c r="O853" s="12"/>
      <c r="P853" s="12"/>
      <c r="Q853" s="74"/>
      <c r="R853" s="72"/>
      <c r="S853" s="12"/>
      <c r="T853" s="12"/>
      <c r="U853" s="12"/>
      <c r="V853" s="7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72" t="s">
        <v>137</v>
      </c>
      <c r="AJ853" s="12"/>
      <c r="AK853" s="12" t="s">
        <v>74</v>
      </c>
      <c r="AL853" s="12"/>
      <c r="AM853" s="12"/>
      <c r="AN853" s="73"/>
      <c r="AO853" s="12"/>
      <c r="AP853" s="12"/>
      <c r="AQ853" s="44"/>
      <c r="AR853" s="12"/>
      <c r="AS853" s="12"/>
      <c r="AT853" s="12"/>
      <c r="AU853" s="12"/>
      <c r="AV853" s="12"/>
    </row>
    <row r="854" spans="1:48" ht="15.75" customHeight="1">
      <c r="A854" s="71">
        <v>2025704</v>
      </c>
      <c r="B854" s="12"/>
      <c r="C854" s="12">
        <v>36</v>
      </c>
      <c r="D854" s="12" t="s">
        <v>134</v>
      </c>
      <c r="E854" s="12" t="s">
        <v>224</v>
      </c>
      <c r="F854" s="12" t="s">
        <v>97</v>
      </c>
      <c r="G854" s="73" t="s">
        <v>4</v>
      </c>
      <c r="H854" s="12" t="s">
        <v>264</v>
      </c>
      <c r="I854" s="12" t="s">
        <v>236</v>
      </c>
      <c r="J854" s="72"/>
      <c r="K854" s="12" t="s">
        <v>56</v>
      </c>
      <c r="L854" s="12"/>
      <c r="M854" s="12"/>
      <c r="N854" s="12"/>
      <c r="O854" s="12"/>
      <c r="P854" s="12"/>
      <c r="Q854" s="74"/>
      <c r="R854" s="72"/>
      <c r="S854" s="12"/>
      <c r="T854" s="12"/>
      <c r="U854" s="12"/>
      <c r="V854" s="7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72" t="s">
        <v>137</v>
      </c>
      <c r="AJ854" s="12" t="s">
        <v>74</v>
      </c>
      <c r="AK854" s="12" t="s">
        <v>137</v>
      </c>
      <c r="AL854" s="12"/>
      <c r="AM854" s="12"/>
      <c r="AN854" s="73"/>
      <c r="AO854" s="12"/>
      <c r="AP854" s="12"/>
      <c r="AQ854" s="44"/>
      <c r="AR854" s="12"/>
      <c r="AS854" s="12"/>
      <c r="AT854" s="12"/>
      <c r="AU854" s="12"/>
      <c r="AV854" s="12"/>
    </row>
    <row r="855" spans="1:48" ht="15.75" customHeight="1">
      <c r="A855" s="71">
        <v>2025598</v>
      </c>
      <c r="B855" s="12"/>
      <c r="C855" s="12">
        <v>40</v>
      </c>
      <c r="D855" s="12" t="s">
        <v>134</v>
      </c>
      <c r="E855" s="12" t="s">
        <v>224</v>
      </c>
      <c r="F855" s="12" t="s">
        <v>90</v>
      </c>
      <c r="G855" s="72" t="s">
        <v>4</v>
      </c>
      <c r="H855" s="12" t="s">
        <v>218</v>
      </c>
      <c r="I855" s="12" t="s">
        <v>333</v>
      </c>
      <c r="J855" s="12" t="s">
        <v>137</v>
      </c>
      <c r="K855" s="12" t="s">
        <v>54</v>
      </c>
      <c r="L855" s="12"/>
      <c r="M855" s="12"/>
      <c r="N855" s="12"/>
      <c r="O855" s="12"/>
      <c r="P855" s="12"/>
      <c r="Q855" s="74"/>
      <c r="R855" s="72"/>
      <c r="S855" s="12"/>
      <c r="T855" s="12"/>
      <c r="U855" s="12"/>
      <c r="V855" s="7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72" t="s">
        <v>137</v>
      </c>
      <c r="AJ855" s="12"/>
      <c r="AK855" s="12" t="s">
        <v>137</v>
      </c>
      <c r="AL855" s="12"/>
      <c r="AM855" s="12"/>
      <c r="AN855" s="73"/>
      <c r="AO855" s="12"/>
      <c r="AP855" s="12"/>
      <c r="AQ855" s="44"/>
      <c r="AR855" s="12"/>
      <c r="AS855" s="12"/>
      <c r="AT855" s="12"/>
      <c r="AU855" s="12"/>
      <c r="AV855" s="12"/>
    </row>
    <row r="856" spans="1:48" ht="15.75" customHeight="1">
      <c r="A856" s="143">
        <v>2025871</v>
      </c>
      <c r="B856" s="12"/>
      <c r="C856" s="12">
        <v>38</v>
      </c>
      <c r="D856" s="12" t="s">
        <v>134</v>
      </c>
      <c r="E856" s="12" t="s">
        <v>224</v>
      </c>
      <c r="F856" s="12" t="s">
        <v>111</v>
      </c>
      <c r="G856" s="72" t="s">
        <v>4</v>
      </c>
      <c r="H856" s="12"/>
      <c r="I856" s="12"/>
      <c r="J856" s="12"/>
      <c r="K856" s="12" t="s">
        <v>52</v>
      </c>
      <c r="L856" s="12"/>
      <c r="M856" s="12"/>
      <c r="N856" s="12"/>
      <c r="O856" s="12"/>
      <c r="P856" s="12"/>
      <c r="Q856" s="74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 t="s">
        <v>137</v>
      </c>
      <c r="AJ856" s="12" t="s">
        <v>74</v>
      </c>
      <c r="AK856" s="12" t="s">
        <v>74</v>
      </c>
      <c r="AL856" s="12"/>
      <c r="AM856" s="12"/>
      <c r="AN856" s="12"/>
      <c r="AO856" s="12"/>
      <c r="AP856" s="12"/>
      <c r="AQ856" s="44"/>
      <c r="AR856" s="12"/>
      <c r="AS856" s="12"/>
      <c r="AT856" s="12"/>
      <c r="AU856" s="12"/>
      <c r="AV856" s="12"/>
    </row>
    <row r="857" spans="1:48" ht="15.75" customHeight="1">
      <c r="A857" s="143">
        <v>2025873</v>
      </c>
      <c r="B857" s="12"/>
      <c r="C857" s="12"/>
      <c r="D857" s="12" t="s">
        <v>134</v>
      </c>
      <c r="E857" s="12" t="s">
        <v>217</v>
      </c>
      <c r="F857" s="12" t="s">
        <v>105</v>
      </c>
      <c r="G857" s="72" t="s">
        <v>4</v>
      </c>
      <c r="H857" s="12"/>
      <c r="I857" s="12"/>
      <c r="J857" s="12"/>
      <c r="K857" s="12" t="s">
        <v>62</v>
      </c>
      <c r="L857" s="12"/>
      <c r="M857" s="12"/>
      <c r="N857" s="12"/>
      <c r="O857" s="12"/>
      <c r="P857" s="12"/>
      <c r="Q857" s="74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 t="s">
        <v>74</v>
      </c>
      <c r="AK857" s="12" t="s">
        <v>74</v>
      </c>
      <c r="AL857" s="12"/>
      <c r="AM857" s="12"/>
      <c r="AN857" s="12"/>
      <c r="AO857" s="12"/>
      <c r="AP857" s="12"/>
      <c r="AQ857" s="44"/>
      <c r="AR857" s="12"/>
      <c r="AS857" s="12"/>
      <c r="AT857" s="12"/>
      <c r="AU857" s="12"/>
      <c r="AV857" s="12"/>
    </row>
    <row r="858" spans="1:48" ht="15.75" customHeight="1">
      <c r="A858" s="119"/>
      <c r="B858" s="144"/>
      <c r="C858" s="72"/>
      <c r="D858" s="12" t="s">
        <v>134</v>
      </c>
      <c r="E858" s="72" t="s">
        <v>224</v>
      </c>
      <c r="F858" s="72" t="s">
        <v>77</v>
      </c>
      <c r="G858" s="72" t="s">
        <v>4</v>
      </c>
      <c r="H858" s="72"/>
      <c r="I858" s="72" t="s">
        <v>236</v>
      </c>
      <c r="J858" s="12"/>
      <c r="K858" s="12" t="s">
        <v>60</v>
      </c>
      <c r="L858" s="12" t="s">
        <v>1845</v>
      </c>
      <c r="M858" s="12" t="s">
        <v>74</v>
      </c>
      <c r="N858" s="12" t="s">
        <v>137</v>
      </c>
      <c r="O858" s="12" t="s">
        <v>137</v>
      </c>
      <c r="P858" s="12" t="s">
        <v>137</v>
      </c>
      <c r="Q858" s="74">
        <v>3</v>
      </c>
      <c r="R858" s="12" t="s">
        <v>1845</v>
      </c>
      <c r="S858" s="12" t="s">
        <v>2220</v>
      </c>
      <c r="T858" s="12" t="s">
        <v>1845</v>
      </c>
      <c r="U858" s="12" t="s">
        <v>2220</v>
      </c>
      <c r="V858" s="12" t="s">
        <v>1845</v>
      </c>
      <c r="W858" s="12" t="s">
        <v>2220</v>
      </c>
      <c r="X858" s="12" t="s">
        <v>227</v>
      </c>
      <c r="Y858" s="12" t="s">
        <v>1845</v>
      </c>
      <c r="Z858" s="12" t="s">
        <v>227</v>
      </c>
      <c r="AA858" s="12" t="s">
        <v>2405</v>
      </c>
      <c r="AB858" s="12" t="s">
        <v>237</v>
      </c>
      <c r="AC858" s="12" t="s">
        <v>74</v>
      </c>
      <c r="AD858" s="12" t="s">
        <v>2406</v>
      </c>
      <c r="AE858" s="12"/>
      <c r="AF858" s="12" t="s">
        <v>2407</v>
      </c>
      <c r="AG858" s="12" t="s">
        <v>2408</v>
      </c>
      <c r="AH858" s="12"/>
      <c r="AI858" s="12" t="s">
        <v>74</v>
      </c>
      <c r="AJ858" s="12" t="s">
        <v>74</v>
      </c>
      <c r="AK858" s="12" t="s">
        <v>74</v>
      </c>
      <c r="AL858" s="12"/>
      <c r="AM858" s="12"/>
      <c r="AN858" s="12"/>
      <c r="AO858" s="12"/>
      <c r="AP858" s="12"/>
      <c r="AQ858" s="44"/>
      <c r="AR858" s="12"/>
      <c r="AS858" s="12"/>
      <c r="AT858" s="12"/>
      <c r="AU858" s="12"/>
      <c r="AV858" s="12"/>
    </row>
    <row r="859" spans="1:48" ht="15.75" customHeight="1">
      <c r="A859" s="71"/>
      <c r="B859" s="144"/>
      <c r="C859" s="72"/>
      <c r="D859" s="12" t="s">
        <v>134</v>
      </c>
      <c r="E859" s="72" t="s">
        <v>224</v>
      </c>
      <c r="F859" s="72" t="s">
        <v>97</v>
      </c>
      <c r="G859" s="72" t="s">
        <v>4</v>
      </c>
      <c r="H859" s="72"/>
      <c r="I859" s="72" t="s">
        <v>236</v>
      </c>
      <c r="J859" s="12"/>
      <c r="K859" s="12" t="s">
        <v>56</v>
      </c>
      <c r="L859" s="12" t="s">
        <v>1845</v>
      </c>
      <c r="M859" s="12" t="s">
        <v>74</v>
      </c>
      <c r="N859" s="12" t="s">
        <v>137</v>
      </c>
      <c r="O859" s="12" t="s">
        <v>74</v>
      </c>
      <c r="P859" s="12" t="s">
        <v>137</v>
      </c>
      <c r="Q859" s="74">
        <v>8</v>
      </c>
      <c r="R859" s="12" t="s">
        <v>1845</v>
      </c>
      <c r="S859" s="12" t="s">
        <v>2220</v>
      </c>
      <c r="T859" s="12" t="s">
        <v>1845</v>
      </c>
      <c r="U859" s="12" t="s">
        <v>2220</v>
      </c>
      <c r="V859" s="12" t="s">
        <v>1845</v>
      </c>
      <c r="W859" s="12" t="s">
        <v>2220</v>
      </c>
      <c r="X859" s="12" t="s">
        <v>227</v>
      </c>
      <c r="Y859" s="12" t="s">
        <v>1845</v>
      </c>
      <c r="Z859" s="12" t="s">
        <v>1845</v>
      </c>
      <c r="AA859" s="12" t="s">
        <v>2308</v>
      </c>
      <c r="AB859" s="12" t="s">
        <v>237</v>
      </c>
      <c r="AC859" s="12" t="s">
        <v>74</v>
      </c>
      <c r="AD859" s="12" t="s">
        <v>2409</v>
      </c>
      <c r="AE859" s="12"/>
      <c r="AF859" s="12" t="s">
        <v>319</v>
      </c>
      <c r="AG859" s="12" t="s">
        <v>2410</v>
      </c>
      <c r="AH859" s="12" t="s">
        <v>658</v>
      </c>
      <c r="AI859" s="12" t="s">
        <v>74</v>
      </c>
      <c r="AJ859" s="12" t="s">
        <v>74</v>
      </c>
      <c r="AK859" s="12" t="s">
        <v>74</v>
      </c>
      <c r="AL859" s="12"/>
      <c r="AM859" s="12"/>
      <c r="AN859" s="12"/>
      <c r="AO859" s="12"/>
      <c r="AP859" s="12"/>
      <c r="AQ859" s="44"/>
      <c r="AR859" s="12"/>
      <c r="AS859" s="12"/>
      <c r="AT859" s="12"/>
      <c r="AU859" s="12"/>
      <c r="AV859" s="12"/>
    </row>
    <row r="860" spans="1:48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74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44"/>
      <c r="AR860" s="12"/>
      <c r="AS860" s="12"/>
      <c r="AT860" s="12"/>
      <c r="AU860" s="12"/>
      <c r="AV860" s="12"/>
    </row>
    <row r="861" spans="1:48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74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44"/>
      <c r="AR861" s="12"/>
      <c r="AS861" s="12"/>
      <c r="AT861" s="12"/>
      <c r="AU861" s="12"/>
      <c r="AV861" s="12"/>
    </row>
    <row r="862" spans="1:48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74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44"/>
      <c r="AR862" s="12"/>
      <c r="AS862" s="12"/>
      <c r="AT862" s="12"/>
      <c r="AU862" s="12"/>
      <c r="AV862" s="12"/>
    </row>
    <row r="863" spans="1:48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74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44"/>
      <c r="AR863" s="12"/>
      <c r="AS863" s="12"/>
      <c r="AT863" s="12"/>
      <c r="AU863" s="12"/>
      <c r="AV863" s="12"/>
    </row>
    <row r="864" spans="1:48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74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44"/>
      <c r="AR864" s="12"/>
      <c r="AS864" s="12"/>
      <c r="AT864" s="12"/>
      <c r="AU864" s="12"/>
      <c r="AV864" s="12"/>
    </row>
    <row r="865" spans="1:48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74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44"/>
      <c r="AR865" s="12"/>
      <c r="AS865" s="12"/>
      <c r="AT865" s="12"/>
      <c r="AU865" s="12"/>
      <c r="AV865" s="12"/>
    </row>
    <row r="866" spans="1:48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74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44"/>
      <c r="AR866" s="12"/>
      <c r="AS866" s="12"/>
      <c r="AT866" s="12"/>
      <c r="AU866" s="12"/>
      <c r="AV866" s="12"/>
    </row>
    <row r="867" spans="1:48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74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44"/>
      <c r="AR867" s="12"/>
      <c r="AS867" s="12"/>
      <c r="AT867" s="12"/>
      <c r="AU867" s="12"/>
      <c r="AV867" s="12"/>
    </row>
    <row r="868" spans="1:4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74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44"/>
      <c r="AR868" s="12"/>
      <c r="AS868" s="12"/>
      <c r="AT868" s="12"/>
      <c r="AU868" s="12"/>
      <c r="AV868" s="12"/>
    </row>
    <row r="869" spans="1:48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74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44"/>
      <c r="AR869" s="12"/>
      <c r="AS869" s="12"/>
      <c r="AT869" s="12"/>
      <c r="AU869" s="12"/>
      <c r="AV869" s="12"/>
    </row>
    <row r="870" spans="1:48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74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44"/>
      <c r="AR870" s="12"/>
      <c r="AS870" s="12"/>
      <c r="AT870" s="12"/>
      <c r="AU870" s="12"/>
      <c r="AV870" s="12"/>
    </row>
    <row r="871" spans="1:48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74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44"/>
      <c r="AR871" s="12"/>
      <c r="AS871" s="12"/>
      <c r="AT871" s="12"/>
      <c r="AU871" s="12"/>
      <c r="AV871" s="12"/>
    </row>
    <row r="872" spans="1:48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74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44"/>
      <c r="AR872" s="12"/>
      <c r="AS872" s="12"/>
      <c r="AT872" s="12"/>
      <c r="AU872" s="12"/>
      <c r="AV872" s="12"/>
    </row>
    <row r="873" spans="1:48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74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44"/>
      <c r="AR873" s="12"/>
      <c r="AS873" s="12"/>
      <c r="AT873" s="12"/>
      <c r="AU873" s="12"/>
      <c r="AV873" s="12"/>
    </row>
    <row r="874" spans="1:48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74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44"/>
      <c r="AR874" s="12"/>
      <c r="AS874" s="12"/>
      <c r="AT874" s="12"/>
      <c r="AU874" s="12"/>
      <c r="AV874" s="12"/>
    </row>
    <row r="875" spans="1:48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74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44"/>
      <c r="AR875" s="12"/>
      <c r="AS875" s="12"/>
      <c r="AT875" s="12"/>
      <c r="AU875" s="12"/>
      <c r="AV875" s="12"/>
    </row>
    <row r="876" spans="1:48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74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44"/>
      <c r="AR876" s="12"/>
      <c r="AS876" s="12"/>
      <c r="AT876" s="12"/>
      <c r="AU876" s="12"/>
      <c r="AV876" s="12"/>
    </row>
    <row r="877" spans="1:48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74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44"/>
      <c r="AR877" s="12"/>
      <c r="AS877" s="12"/>
      <c r="AT877" s="12"/>
      <c r="AU877" s="12"/>
      <c r="AV877" s="12"/>
    </row>
    <row r="878" spans="1:4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74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44"/>
      <c r="AR878" s="12"/>
      <c r="AS878" s="12"/>
      <c r="AT878" s="12"/>
      <c r="AU878" s="12"/>
      <c r="AV878" s="12"/>
    </row>
    <row r="879" spans="1:48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74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44"/>
      <c r="AR879" s="12"/>
      <c r="AS879" s="12"/>
      <c r="AT879" s="12"/>
      <c r="AU879" s="12"/>
      <c r="AV879" s="12"/>
    </row>
    <row r="880" spans="1:48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74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44"/>
      <c r="AR880" s="12"/>
      <c r="AS880" s="12"/>
      <c r="AT880" s="12"/>
      <c r="AU880" s="12"/>
      <c r="AV880" s="12"/>
    </row>
    <row r="881" spans="1:48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74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44"/>
      <c r="AR881" s="12"/>
      <c r="AS881" s="12"/>
      <c r="AT881" s="12"/>
      <c r="AU881" s="12"/>
      <c r="AV881" s="12"/>
    </row>
    <row r="882" spans="1:48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74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44"/>
      <c r="AR882" s="12"/>
      <c r="AS882" s="12"/>
      <c r="AT882" s="12"/>
      <c r="AU882" s="12"/>
      <c r="AV882" s="12"/>
    </row>
    <row r="883" spans="1:48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74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44"/>
      <c r="AR883" s="12"/>
      <c r="AS883" s="12"/>
      <c r="AT883" s="12"/>
      <c r="AU883" s="12"/>
      <c r="AV883" s="12"/>
    </row>
    <row r="884" spans="1:48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74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44"/>
      <c r="AR884" s="12"/>
      <c r="AS884" s="12"/>
      <c r="AT884" s="12"/>
      <c r="AU884" s="12"/>
      <c r="AV884" s="12"/>
    </row>
    <row r="885" spans="1:48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74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44"/>
      <c r="AR885" s="12"/>
      <c r="AS885" s="12"/>
      <c r="AT885" s="12"/>
      <c r="AU885" s="12"/>
      <c r="AV885" s="12"/>
    </row>
    <row r="886" spans="1:48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74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44"/>
      <c r="AR886" s="12"/>
      <c r="AS886" s="12"/>
      <c r="AT886" s="12"/>
      <c r="AU886" s="12"/>
      <c r="AV886" s="12"/>
    </row>
    <row r="887" spans="1:48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74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44"/>
      <c r="AR887" s="12"/>
      <c r="AS887" s="12"/>
      <c r="AT887" s="12"/>
      <c r="AU887" s="12"/>
      <c r="AV887" s="12"/>
    </row>
    <row r="888" spans="1:4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74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44"/>
      <c r="AR888" s="12"/>
      <c r="AS888" s="12"/>
      <c r="AT888" s="12"/>
      <c r="AU888" s="12"/>
      <c r="AV888" s="12"/>
    </row>
    <row r="889" spans="1:48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74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44"/>
      <c r="AR889" s="12"/>
      <c r="AS889" s="12"/>
      <c r="AT889" s="12"/>
      <c r="AU889" s="12"/>
      <c r="AV889" s="12"/>
    </row>
    <row r="890" spans="1:48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74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44"/>
      <c r="AR890" s="12"/>
      <c r="AS890" s="12"/>
      <c r="AT890" s="12"/>
      <c r="AU890" s="12"/>
      <c r="AV890" s="12"/>
    </row>
    <row r="891" spans="1:48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74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44"/>
      <c r="AR891" s="12"/>
      <c r="AS891" s="12"/>
      <c r="AT891" s="12"/>
      <c r="AU891" s="12"/>
      <c r="AV891" s="12"/>
    </row>
    <row r="892" spans="1:48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74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44"/>
      <c r="AR892" s="12"/>
      <c r="AS892" s="12"/>
      <c r="AT892" s="12"/>
      <c r="AU892" s="12"/>
      <c r="AV892" s="12"/>
    </row>
    <row r="893" spans="1:48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74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44"/>
      <c r="AR893" s="12"/>
      <c r="AS893" s="12"/>
      <c r="AT893" s="12"/>
      <c r="AU893" s="12"/>
      <c r="AV893" s="12"/>
    </row>
    <row r="894" spans="1:48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74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44"/>
      <c r="AR894" s="12"/>
      <c r="AS894" s="12"/>
      <c r="AT894" s="12"/>
      <c r="AU894" s="12"/>
      <c r="AV894" s="12"/>
    </row>
    <row r="895" spans="1:48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74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44"/>
      <c r="AR895" s="12"/>
      <c r="AS895" s="12"/>
      <c r="AT895" s="12"/>
      <c r="AU895" s="12"/>
      <c r="AV895" s="12"/>
    </row>
    <row r="896" spans="1:48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74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44"/>
      <c r="AR896" s="12"/>
      <c r="AS896" s="12"/>
      <c r="AT896" s="12"/>
      <c r="AU896" s="12"/>
      <c r="AV896" s="12"/>
    </row>
    <row r="897" spans="1:48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74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44"/>
      <c r="AR897" s="12"/>
      <c r="AS897" s="12"/>
      <c r="AT897" s="12"/>
      <c r="AU897" s="12"/>
      <c r="AV897" s="12"/>
    </row>
    <row r="898" spans="1:4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74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44"/>
      <c r="AR898" s="12"/>
      <c r="AS898" s="12"/>
      <c r="AT898" s="12"/>
      <c r="AU898" s="12"/>
      <c r="AV898" s="12"/>
    </row>
    <row r="899" spans="1:48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74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44"/>
      <c r="AR899" s="12"/>
      <c r="AS899" s="12"/>
      <c r="AT899" s="12"/>
      <c r="AU899" s="12"/>
      <c r="AV899" s="12"/>
    </row>
    <row r="900" spans="1:48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74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44"/>
      <c r="AR900" s="12"/>
      <c r="AS900" s="12"/>
      <c r="AT900" s="12"/>
      <c r="AU900" s="12"/>
      <c r="AV900" s="12"/>
    </row>
    <row r="901" spans="1:48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74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44"/>
      <c r="AR901" s="12"/>
      <c r="AS901" s="12"/>
      <c r="AT901" s="12"/>
      <c r="AU901" s="12"/>
      <c r="AV901" s="12"/>
    </row>
    <row r="902" spans="1:48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74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44"/>
      <c r="AR902" s="12"/>
      <c r="AS902" s="12"/>
      <c r="AT902" s="12"/>
      <c r="AU902" s="12"/>
      <c r="AV902" s="12"/>
    </row>
    <row r="903" spans="1:48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74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44"/>
      <c r="AR903" s="12"/>
      <c r="AS903" s="12"/>
      <c r="AT903" s="12"/>
      <c r="AU903" s="12"/>
      <c r="AV903" s="12"/>
    </row>
    <row r="904" spans="1:48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74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44"/>
      <c r="AR904" s="12"/>
      <c r="AS904" s="12"/>
      <c r="AT904" s="12"/>
      <c r="AU904" s="12"/>
      <c r="AV904" s="12"/>
    </row>
    <row r="905" spans="1:48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74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44"/>
      <c r="AR905" s="12"/>
      <c r="AS905" s="12"/>
      <c r="AT905" s="12"/>
      <c r="AU905" s="12"/>
      <c r="AV905" s="12"/>
    </row>
    <row r="906" spans="1:48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74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44"/>
      <c r="AR906" s="12"/>
      <c r="AS906" s="12"/>
      <c r="AT906" s="12"/>
      <c r="AU906" s="12"/>
      <c r="AV906" s="12"/>
    </row>
    <row r="907" spans="1:48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74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44"/>
      <c r="AR907" s="12"/>
      <c r="AS907" s="12"/>
      <c r="AT907" s="12"/>
      <c r="AU907" s="12"/>
      <c r="AV907" s="12"/>
    </row>
    <row r="908" spans="1:4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74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44"/>
      <c r="AR908" s="12"/>
      <c r="AS908" s="12"/>
      <c r="AT908" s="12"/>
      <c r="AU908" s="12"/>
      <c r="AV908" s="12"/>
    </row>
    <row r="909" spans="1:48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74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44"/>
      <c r="AR909" s="12"/>
      <c r="AS909" s="12"/>
      <c r="AT909" s="12"/>
      <c r="AU909" s="12"/>
      <c r="AV909" s="12"/>
    </row>
    <row r="910" spans="1:48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74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44"/>
      <c r="AR910" s="12"/>
      <c r="AS910" s="12"/>
      <c r="AT910" s="12"/>
      <c r="AU910" s="12"/>
      <c r="AV910" s="12"/>
    </row>
    <row r="911" spans="1:48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74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44"/>
      <c r="AR911" s="12"/>
      <c r="AS911" s="12"/>
      <c r="AT911" s="12"/>
      <c r="AU911" s="12"/>
      <c r="AV911" s="12"/>
    </row>
    <row r="912" spans="1:48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74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44"/>
      <c r="AR912" s="12"/>
      <c r="AS912" s="12"/>
      <c r="AT912" s="12"/>
      <c r="AU912" s="12"/>
      <c r="AV912" s="12"/>
    </row>
    <row r="913" spans="1:48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74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44"/>
      <c r="AR913" s="12"/>
      <c r="AS913" s="12"/>
      <c r="AT913" s="12"/>
      <c r="AU913" s="12"/>
      <c r="AV913" s="12"/>
    </row>
    <row r="914" spans="1:48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74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44"/>
      <c r="AR914" s="12"/>
      <c r="AS914" s="12"/>
      <c r="AT914" s="12"/>
      <c r="AU914" s="12"/>
      <c r="AV914" s="12"/>
    </row>
    <row r="915" spans="1:48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74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44"/>
      <c r="AR915" s="12"/>
      <c r="AS915" s="12"/>
      <c r="AT915" s="12"/>
      <c r="AU915" s="12"/>
      <c r="AV915" s="12"/>
    </row>
    <row r="916" spans="1:48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74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44"/>
      <c r="AR916" s="12"/>
      <c r="AS916" s="12"/>
      <c r="AT916" s="12"/>
      <c r="AU916" s="12"/>
      <c r="AV916" s="12"/>
    </row>
    <row r="917" spans="1:48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74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44"/>
      <c r="AR917" s="12"/>
      <c r="AS917" s="12"/>
      <c r="AT917" s="12"/>
      <c r="AU917" s="12"/>
      <c r="AV917" s="12"/>
    </row>
    <row r="918" spans="1:4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74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44"/>
      <c r="AR918" s="12"/>
      <c r="AS918" s="12"/>
      <c r="AT918" s="12"/>
      <c r="AU918" s="12"/>
      <c r="AV918" s="12"/>
    </row>
    <row r="919" spans="1:48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74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44"/>
      <c r="AR919" s="12"/>
      <c r="AS919" s="12"/>
      <c r="AT919" s="12"/>
      <c r="AU919" s="12"/>
      <c r="AV919" s="12"/>
    </row>
    <row r="920" spans="1:48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74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44"/>
      <c r="AR920" s="12"/>
      <c r="AS920" s="12"/>
      <c r="AT920" s="12"/>
      <c r="AU920" s="12"/>
      <c r="AV920" s="12"/>
    </row>
    <row r="921" spans="1:48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74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44"/>
      <c r="AR921" s="12"/>
      <c r="AS921" s="12"/>
      <c r="AT921" s="12"/>
      <c r="AU921" s="12"/>
      <c r="AV921" s="12"/>
    </row>
    <row r="922" spans="1:48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74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44"/>
      <c r="AR922" s="12"/>
      <c r="AS922" s="12"/>
      <c r="AT922" s="12"/>
      <c r="AU922" s="12"/>
      <c r="AV922" s="12"/>
    </row>
    <row r="923" spans="1:48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74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44"/>
      <c r="AR923" s="12"/>
      <c r="AS923" s="12"/>
      <c r="AT923" s="12"/>
      <c r="AU923" s="12"/>
      <c r="AV923" s="12"/>
    </row>
    <row r="924" spans="1:48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74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44"/>
      <c r="AR924" s="12"/>
      <c r="AS924" s="12"/>
      <c r="AT924" s="12"/>
      <c r="AU924" s="12"/>
      <c r="AV924" s="12"/>
    </row>
    <row r="925" spans="1:48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74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44"/>
      <c r="AR925" s="12"/>
      <c r="AS925" s="12"/>
      <c r="AT925" s="12"/>
      <c r="AU925" s="12"/>
      <c r="AV925" s="12"/>
    </row>
    <row r="926" spans="1:48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74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44"/>
      <c r="AR926" s="12"/>
      <c r="AS926" s="12"/>
      <c r="AT926" s="12"/>
      <c r="AU926" s="12"/>
      <c r="AV926" s="12"/>
    </row>
    <row r="927" spans="1:48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74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44"/>
      <c r="AR927" s="12"/>
      <c r="AS927" s="12"/>
      <c r="AT927" s="12"/>
      <c r="AU927" s="12"/>
      <c r="AV927" s="12"/>
    </row>
    <row r="928" spans="1:4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74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44"/>
      <c r="AR928" s="12"/>
      <c r="AS928" s="12"/>
      <c r="AT928" s="12"/>
      <c r="AU928" s="12"/>
      <c r="AV928" s="12"/>
    </row>
    <row r="929" spans="1:48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74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44"/>
      <c r="AR929" s="12"/>
      <c r="AS929" s="12"/>
      <c r="AT929" s="12"/>
      <c r="AU929" s="12"/>
      <c r="AV929" s="12"/>
    </row>
    <row r="930" spans="1:48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74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44"/>
      <c r="AR930" s="12"/>
      <c r="AS930" s="12"/>
      <c r="AT930" s="12"/>
      <c r="AU930" s="12"/>
      <c r="AV930" s="12"/>
    </row>
    <row r="931" spans="1:48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74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44"/>
      <c r="AR931" s="12"/>
      <c r="AS931" s="12"/>
      <c r="AT931" s="12"/>
      <c r="AU931" s="12"/>
      <c r="AV931" s="12"/>
    </row>
    <row r="932" spans="1:48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74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44"/>
      <c r="AR932" s="12"/>
      <c r="AS932" s="12"/>
      <c r="AT932" s="12"/>
      <c r="AU932" s="12"/>
      <c r="AV932" s="12"/>
    </row>
    <row r="933" spans="1:48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74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44"/>
      <c r="AR933" s="12"/>
      <c r="AS933" s="12"/>
      <c r="AT933" s="12"/>
      <c r="AU933" s="12"/>
      <c r="AV933" s="12"/>
    </row>
    <row r="934" spans="1:48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74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44"/>
      <c r="AR934" s="12"/>
      <c r="AS934" s="12"/>
      <c r="AT934" s="12"/>
      <c r="AU934" s="12"/>
      <c r="AV934" s="12"/>
    </row>
    <row r="935" spans="1:48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74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44"/>
      <c r="AR935" s="12"/>
      <c r="AS935" s="12"/>
      <c r="AT935" s="12"/>
      <c r="AU935" s="12"/>
      <c r="AV935" s="12"/>
    </row>
    <row r="936" spans="1:48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74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44"/>
      <c r="AR936" s="12"/>
      <c r="AS936" s="12"/>
      <c r="AT936" s="12"/>
      <c r="AU936" s="12"/>
      <c r="AV936" s="12"/>
    </row>
    <row r="937" spans="1:48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74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44"/>
      <c r="AR937" s="12"/>
      <c r="AS937" s="12"/>
      <c r="AT937" s="12"/>
      <c r="AU937" s="12"/>
      <c r="AV937" s="12"/>
    </row>
    <row r="938" spans="1:4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74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44"/>
      <c r="AR938" s="12"/>
      <c r="AS938" s="12"/>
      <c r="AT938" s="12"/>
      <c r="AU938" s="12"/>
      <c r="AV938" s="12"/>
    </row>
    <row r="939" spans="1:48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74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44"/>
      <c r="AR939" s="12"/>
      <c r="AS939" s="12"/>
      <c r="AT939" s="12"/>
      <c r="AU939" s="12"/>
      <c r="AV939" s="12"/>
    </row>
    <row r="940" spans="1:48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74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44"/>
      <c r="AR940" s="12"/>
      <c r="AS940" s="12"/>
      <c r="AT940" s="12"/>
      <c r="AU940" s="12"/>
      <c r="AV940" s="12"/>
    </row>
    <row r="941" spans="1:48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74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44"/>
      <c r="AR941" s="12"/>
      <c r="AS941" s="12"/>
      <c r="AT941" s="12"/>
      <c r="AU941" s="12"/>
      <c r="AV941" s="12"/>
    </row>
    <row r="942" spans="1:48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74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44"/>
      <c r="AR942" s="12"/>
      <c r="AS942" s="12"/>
      <c r="AT942" s="12"/>
      <c r="AU942" s="12"/>
      <c r="AV942" s="12"/>
    </row>
    <row r="943" spans="1:48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74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44"/>
      <c r="AR943" s="12"/>
      <c r="AS943" s="12"/>
      <c r="AT943" s="12"/>
      <c r="AU943" s="12"/>
      <c r="AV943" s="12"/>
    </row>
    <row r="944" spans="1:48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74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44"/>
      <c r="AR944" s="12"/>
      <c r="AS944" s="12"/>
      <c r="AT944" s="12"/>
      <c r="AU944" s="12"/>
      <c r="AV944" s="12"/>
    </row>
    <row r="945" spans="1:48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74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44"/>
      <c r="AR945" s="12"/>
      <c r="AS945" s="12"/>
      <c r="AT945" s="12"/>
      <c r="AU945" s="12"/>
      <c r="AV945" s="12"/>
    </row>
    <row r="946" spans="1:48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74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44"/>
      <c r="AR946" s="12"/>
      <c r="AS946" s="12"/>
      <c r="AT946" s="12"/>
      <c r="AU946" s="12"/>
      <c r="AV946" s="12"/>
    </row>
    <row r="947" spans="1:48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74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44"/>
      <c r="AR947" s="12"/>
      <c r="AS947" s="12"/>
      <c r="AT947" s="12"/>
      <c r="AU947" s="12"/>
      <c r="AV947" s="12"/>
    </row>
    <row r="948" spans="1: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74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44"/>
      <c r="AR948" s="12"/>
      <c r="AS948" s="12"/>
      <c r="AT948" s="12"/>
      <c r="AU948" s="12"/>
      <c r="AV948" s="12"/>
    </row>
    <row r="949" spans="1:48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74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44"/>
      <c r="AR949" s="12"/>
      <c r="AS949" s="12"/>
      <c r="AT949" s="12"/>
      <c r="AU949" s="12"/>
      <c r="AV949" s="12"/>
    </row>
    <row r="950" spans="1:48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74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44"/>
      <c r="AR950" s="12"/>
      <c r="AS950" s="12"/>
      <c r="AT950" s="12"/>
      <c r="AU950" s="12"/>
      <c r="AV950" s="12"/>
    </row>
    <row r="951" spans="1:48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74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44"/>
      <c r="AR951" s="12"/>
      <c r="AS951" s="12"/>
      <c r="AT951" s="12"/>
      <c r="AU951" s="12"/>
      <c r="AV951" s="12"/>
    </row>
    <row r="952" spans="1:48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74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44"/>
      <c r="AR952" s="12"/>
      <c r="AS952" s="12"/>
      <c r="AT952" s="12"/>
      <c r="AU952" s="12"/>
      <c r="AV952" s="12"/>
    </row>
    <row r="953" spans="1:48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74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44"/>
      <c r="AR953" s="12"/>
      <c r="AS953" s="12"/>
      <c r="AT953" s="12"/>
      <c r="AU953" s="12"/>
      <c r="AV953" s="12"/>
    </row>
    <row r="954" spans="1:48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74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44"/>
      <c r="AR954" s="12"/>
      <c r="AS954" s="12"/>
      <c r="AT954" s="12"/>
      <c r="AU954" s="12"/>
      <c r="AV954" s="12"/>
    </row>
    <row r="955" spans="1:48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74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44"/>
      <c r="AR955" s="12"/>
      <c r="AS955" s="12"/>
      <c r="AT955" s="12"/>
      <c r="AU955" s="12"/>
      <c r="AV955" s="12"/>
    </row>
    <row r="956" spans="1:48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74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44"/>
      <c r="AR956" s="12"/>
      <c r="AS956" s="12"/>
      <c r="AT956" s="12"/>
      <c r="AU956" s="12"/>
      <c r="AV956" s="12"/>
    </row>
    <row r="957" spans="1:48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74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44"/>
      <c r="AR957" s="12"/>
      <c r="AS957" s="12"/>
      <c r="AT957" s="12"/>
      <c r="AU957" s="12"/>
      <c r="AV957" s="12"/>
    </row>
    <row r="958" spans="1:4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74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44"/>
      <c r="AR958" s="12"/>
      <c r="AS958" s="12"/>
      <c r="AT958" s="12"/>
      <c r="AU958" s="12"/>
      <c r="AV958" s="12"/>
    </row>
    <row r="959" spans="1:48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74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44"/>
      <c r="AR959" s="12"/>
      <c r="AS959" s="12"/>
      <c r="AT959" s="12"/>
      <c r="AU959" s="12"/>
      <c r="AV959" s="12"/>
    </row>
    <row r="960" spans="1:48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74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44"/>
      <c r="AR960" s="12"/>
      <c r="AS960" s="12"/>
      <c r="AT960" s="12"/>
      <c r="AU960" s="12"/>
      <c r="AV960" s="12"/>
    </row>
    <row r="961" spans="1:48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74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44"/>
      <c r="AR961" s="12"/>
      <c r="AS961" s="12"/>
      <c r="AT961" s="12"/>
      <c r="AU961" s="12"/>
      <c r="AV961" s="12"/>
    </row>
    <row r="962" spans="1:48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74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44"/>
      <c r="AR962" s="12"/>
      <c r="AS962" s="12"/>
      <c r="AT962" s="12"/>
      <c r="AU962" s="12"/>
      <c r="AV962" s="12"/>
    </row>
    <row r="963" spans="1:48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74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44"/>
      <c r="AR963" s="12"/>
      <c r="AS963" s="12"/>
      <c r="AT963" s="12"/>
      <c r="AU963" s="12"/>
      <c r="AV963" s="12"/>
    </row>
    <row r="964" spans="1:48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74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44"/>
      <c r="AR964" s="12"/>
      <c r="AS964" s="12"/>
      <c r="AT964" s="12"/>
      <c r="AU964" s="12"/>
      <c r="AV964" s="12"/>
    </row>
    <row r="965" spans="1:48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74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44"/>
      <c r="AR965" s="12"/>
      <c r="AS965" s="12"/>
      <c r="AT965" s="12"/>
      <c r="AU965" s="12"/>
      <c r="AV965" s="12"/>
    </row>
    <row r="966" spans="1:48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74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44"/>
      <c r="AR966" s="12"/>
      <c r="AS966" s="12"/>
      <c r="AT966" s="12"/>
      <c r="AU966" s="12"/>
      <c r="AV966" s="12"/>
    </row>
    <row r="967" spans="1:48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74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44"/>
      <c r="AR967" s="12"/>
      <c r="AS967" s="12"/>
      <c r="AT967" s="12"/>
      <c r="AU967" s="12"/>
      <c r="AV967" s="12"/>
    </row>
    <row r="968" spans="1:4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74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44"/>
      <c r="AR968" s="12"/>
      <c r="AS968" s="12"/>
      <c r="AT968" s="12"/>
      <c r="AU968" s="12"/>
      <c r="AV968" s="12"/>
    </row>
    <row r="969" spans="1:48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74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44"/>
      <c r="AR969" s="12"/>
      <c r="AS969" s="12"/>
      <c r="AT969" s="12"/>
      <c r="AU969" s="12"/>
      <c r="AV969" s="12"/>
    </row>
    <row r="970" spans="1:48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74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44"/>
      <c r="AR970" s="12"/>
      <c r="AS970" s="12"/>
      <c r="AT970" s="12"/>
      <c r="AU970" s="12"/>
      <c r="AV970" s="12"/>
    </row>
    <row r="971" spans="1:48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74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44"/>
      <c r="AR971" s="12"/>
      <c r="AS971" s="12"/>
      <c r="AT971" s="12"/>
      <c r="AU971" s="12"/>
      <c r="AV971" s="12"/>
    </row>
    <row r="972" spans="1:48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74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44"/>
      <c r="AR972" s="12"/>
      <c r="AS972" s="12"/>
      <c r="AT972" s="12"/>
      <c r="AU972" s="12"/>
      <c r="AV972" s="12"/>
    </row>
    <row r="973" spans="1:48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74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44"/>
      <c r="AR973" s="12"/>
      <c r="AS973" s="12"/>
      <c r="AT973" s="12"/>
      <c r="AU973" s="12"/>
      <c r="AV973" s="12"/>
    </row>
    <row r="974" spans="1:48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74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44"/>
      <c r="AR974" s="12"/>
      <c r="AS974" s="12"/>
      <c r="AT974" s="12"/>
      <c r="AU974" s="12"/>
      <c r="AV974" s="12"/>
    </row>
    <row r="975" spans="1:48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74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44"/>
      <c r="AR975" s="12"/>
      <c r="AS975" s="12"/>
      <c r="AT975" s="12"/>
      <c r="AU975" s="12"/>
      <c r="AV975" s="12"/>
    </row>
    <row r="976" spans="1:48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74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44"/>
      <c r="AR976" s="12"/>
      <c r="AS976" s="12"/>
      <c r="AT976" s="12"/>
      <c r="AU976" s="12"/>
      <c r="AV976" s="12"/>
    </row>
    <row r="977" spans="1:48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74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44"/>
      <c r="AR977" s="12"/>
      <c r="AS977" s="12"/>
      <c r="AT977" s="12"/>
      <c r="AU977" s="12"/>
      <c r="AV977" s="12"/>
    </row>
    <row r="978" spans="1:4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74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44"/>
      <c r="AR978" s="12"/>
      <c r="AS978" s="12"/>
      <c r="AT978" s="12"/>
      <c r="AU978" s="12"/>
      <c r="AV978" s="12"/>
    </row>
    <row r="979" spans="1:48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74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44"/>
      <c r="AR979" s="12"/>
      <c r="AS979" s="12"/>
      <c r="AT979" s="12"/>
      <c r="AU979" s="12"/>
      <c r="AV979" s="12"/>
    </row>
    <row r="980" spans="1:48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74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44"/>
      <c r="AR980" s="12"/>
      <c r="AS980" s="12"/>
      <c r="AT980" s="12"/>
      <c r="AU980" s="12"/>
      <c r="AV980" s="12"/>
    </row>
    <row r="981" spans="1:48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74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44"/>
      <c r="AR981" s="12"/>
      <c r="AS981" s="12"/>
      <c r="AT981" s="12"/>
      <c r="AU981" s="12"/>
      <c r="AV981" s="12"/>
    </row>
    <row r="982" spans="1:48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74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44"/>
      <c r="AR982" s="12"/>
      <c r="AS982" s="12"/>
      <c r="AT982" s="12"/>
      <c r="AU982" s="12"/>
      <c r="AV982" s="12"/>
    </row>
    <row r="983" spans="1:48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74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44"/>
      <c r="AR983" s="12"/>
      <c r="AS983" s="12"/>
      <c r="AT983" s="12"/>
      <c r="AU983" s="12"/>
      <c r="AV983" s="12"/>
    </row>
    <row r="984" spans="1:48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74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44"/>
      <c r="AR984" s="12"/>
      <c r="AS984" s="12"/>
      <c r="AT984" s="12"/>
      <c r="AU984" s="12"/>
      <c r="AV984" s="12"/>
    </row>
    <row r="985" spans="1:48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74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44"/>
      <c r="AR985" s="12"/>
      <c r="AS985" s="12"/>
      <c r="AT985" s="12"/>
      <c r="AU985" s="12"/>
      <c r="AV985" s="12"/>
    </row>
    <row r="986" spans="1:48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74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44"/>
      <c r="AR986" s="12"/>
      <c r="AS986" s="12"/>
      <c r="AT986" s="12"/>
      <c r="AU986" s="12"/>
      <c r="AV986" s="12"/>
    </row>
    <row r="987" spans="1:48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74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44"/>
      <c r="AR987" s="12"/>
      <c r="AS987" s="12"/>
      <c r="AT987" s="12"/>
      <c r="AU987" s="12"/>
      <c r="AV987" s="12"/>
    </row>
    <row r="988" spans="1:4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74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44"/>
      <c r="AR988" s="12"/>
      <c r="AS988" s="12"/>
      <c r="AT988" s="12"/>
      <c r="AU988" s="12"/>
      <c r="AV988" s="12"/>
    </row>
    <row r="989" spans="1:48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74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44"/>
      <c r="AR989" s="12"/>
      <c r="AS989" s="12"/>
      <c r="AT989" s="12"/>
      <c r="AU989" s="12"/>
      <c r="AV989" s="12"/>
    </row>
    <row r="990" spans="1:48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74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44"/>
      <c r="AR990" s="12"/>
      <c r="AS990" s="12"/>
      <c r="AT990" s="12"/>
      <c r="AU990" s="12"/>
      <c r="AV990" s="12"/>
    </row>
    <row r="991" spans="1:48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74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44"/>
      <c r="AR991" s="12"/>
      <c r="AS991" s="12"/>
      <c r="AT991" s="12"/>
      <c r="AU991" s="12"/>
      <c r="AV991" s="12"/>
    </row>
    <row r="992" spans="1:48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74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44"/>
      <c r="AR992" s="12"/>
      <c r="AS992" s="12"/>
      <c r="AT992" s="12"/>
      <c r="AU992" s="12"/>
      <c r="AV992" s="12"/>
    </row>
    <row r="993" spans="1:48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74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44"/>
      <c r="AR993" s="12"/>
      <c r="AS993" s="12"/>
      <c r="AT993" s="12"/>
      <c r="AU993" s="12"/>
      <c r="AV993" s="12"/>
    </row>
    <row r="994" spans="1:48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74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44"/>
      <c r="AR994" s="12"/>
      <c r="AS994" s="12"/>
      <c r="AT994" s="12"/>
      <c r="AU994" s="12"/>
      <c r="AV994" s="12"/>
    </row>
    <row r="995" spans="1:48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74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44"/>
      <c r="AR995" s="12"/>
      <c r="AS995" s="12"/>
      <c r="AT995" s="12"/>
      <c r="AU995" s="12"/>
      <c r="AV995" s="12"/>
    </row>
    <row r="996" spans="1:48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74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44"/>
      <c r="AR996" s="12"/>
      <c r="AS996" s="12"/>
      <c r="AT996" s="12"/>
      <c r="AU996" s="12"/>
      <c r="AV996" s="12"/>
    </row>
    <row r="997" spans="1:48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74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44"/>
      <c r="AR997" s="12"/>
      <c r="AS997" s="12"/>
      <c r="AT997" s="12"/>
      <c r="AU997" s="12"/>
      <c r="AV997" s="12"/>
    </row>
    <row r="998" spans="1:4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74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44"/>
      <c r="AR998" s="12"/>
      <c r="AS998" s="12"/>
      <c r="AT998" s="12"/>
      <c r="AU998" s="12"/>
      <c r="AV998" s="12"/>
    </row>
    <row r="999" spans="1:48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74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44"/>
      <c r="AR999" s="12"/>
      <c r="AS999" s="12"/>
      <c r="AT999" s="12"/>
      <c r="AU999" s="12"/>
      <c r="AV999" s="12"/>
    </row>
    <row r="1000" spans="1:48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74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44"/>
      <c r="AR1000" s="12"/>
      <c r="AS1000" s="12"/>
      <c r="AT1000" s="12"/>
      <c r="AU1000" s="12"/>
      <c r="AV1000" s="12"/>
    </row>
    <row r="1001" spans="1:48" ht="15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74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44"/>
      <c r="AR1001" s="12"/>
      <c r="AS1001" s="12"/>
      <c r="AT1001" s="12"/>
      <c r="AU1001" s="12"/>
      <c r="AV1001" s="12"/>
    </row>
    <row r="1002" spans="1:48" ht="15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74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44"/>
      <c r="AR1002" s="12"/>
      <c r="AS1002" s="12"/>
      <c r="AT1002" s="12"/>
      <c r="AU1002" s="12"/>
      <c r="AV1002" s="12"/>
    </row>
    <row r="1003" spans="1:48" ht="15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74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44"/>
      <c r="AR1003" s="12"/>
      <c r="AS1003" s="12"/>
      <c r="AT1003" s="12"/>
      <c r="AU1003" s="12"/>
      <c r="AV1003" s="12"/>
    </row>
    <row r="1004" spans="1:48" ht="15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74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44"/>
      <c r="AR1004" s="12"/>
      <c r="AS1004" s="12"/>
      <c r="AT1004" s="12"/>
      <c r="AU1004" s="12"/>
      <c r="AV1004" s="12"/>
    </row>
    <row r="1005" spans="1:48" ht="15.7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74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44"/>
      <c r="AR1005" s="12"/>
      <c r="AS1005" s="12"/>
      <c r="AT1005" s="12"/>
      <c r="AU1005" s="12"/>
      <c r="AV1005" s="12"/>
    </row>
    <row r="1006" spans="1:48" ht="15.7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74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44"/>
      <c r="AR1006" s="12"/>
      <c r="AS1006" s="12"/>
      <c r="AT1006" s="12"/>
      <c r="AU1006" s="12"/>
      <c r="AV1006" s="12"/>
    </row>
    <row r="1007" spans="1:48" ht="15.7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74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44"/>
      <c r="AR1007" s="12"/>
      <c r="AS1007" s="12"/>
      <c r="AT1007" s="12"/>
      <c r="AU1007" s="12"/>
      <c r="AV1007" s="12"/>
    </row>
    <row r="1008" spans="1:48" ht="15.7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74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44"/>
      <c r="AR1008" s="12"/>
      <c r="AS1008" s="12"/>
      <c r="AT1008" s="12"/>
      <c r="AU1008" s="12"/>
      <c r="AV1008" s="12"/>
    </row>
    <row r="1009" spans="1:48" ht="15.7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74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44"/>
      <c r="AR1009" s="12"/>
      <c r="AS1009" s="12"/>
      <c r="AT1009" s="12"/>
      <c r="AU1009" s="12"/>
      <c r="AV1009" s="12"/>
    </row>
    <row r="1010" spans="1:48" ht="15.7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74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44"/>
      <c r="AR1010" s="12"/>
      <c r="AS1010" s="12"/>
      <c r="AT1010" s="12"/>
      <c r="AU1010" s="12"/>
      <c r="AV1010" s="12"/>
    </row>
    <row r="1011" spans="1:48" ht="15.7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74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44"/>
      <c r="AR1011" s="12"/>
      <c r="AS1011" s="12"/>
      <c r="AT1011" s="12"/>
      <c r="AU1011" s="12"/>
      <c r="AV1011" s="12"/>
    </row>
    <row r="1012" spans="1:48" ht="15.7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74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44"/>
      <c r="AR1012" s="12"/>
      <c r="AS1012" s="12"/>
      <c r="AT1012" s="12"/>
      <c r="AU1012" s="12"/>
      <c r="AV1012" s="12"/>
    </row>
    <row r="1013" spans="1:48" ht="15.7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74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44"/>
      <c r="AR1013" s="12"/>
      <c r="AS1013" s="12"/>
      <c r="AT1013" s="12"/>
      <c r="AU1013" s="12"/>
      <c r="AV1013" s="12"/>
    </row>
    <row r="1014" spans="1:48" ht="15.7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74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44"/>
      <c r="AR1014" s="12"/>
      <c r="AS1014" s="12"/>
      <c r="AT1014" s="12"/>
      <c r="AU1014" s="12"/>
      <c r="AV1014" s="12"/>
    </row>
    <row r="1015" spans="1:48" ht="15.75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74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44"/>
      <c r="AR1015" s="12"/>
      <c r="AS1015" s="12"/>
      <c r="AT1015" s="12"/>
      <c r="AU1015" s="12"/>
      <c r="AV1015" s="12"/>
    </row>
    <row r="1016" spans="1:48" ht="15.7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74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44"/>
      <c r="AR1016" s="12"/>
      <c r="AS1016" s="12"/>
      <c r="AT1016" s="12"/>
      <c r="AU1016" s="12"/>
      <c r="AV1016" s="12"/>
    </row>
    <row r="1017" spans="1:48" ht="15.75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74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44"/>
      <c r="AR1017" s="12"/>
      <c r="AS1017" s="12"/>
      <c r="AT1017" s="12"/>
      <c r="AU1017" s="12"/>
      <c r="AV1017" s="12"/>
    </row>
    <row r="1018" spans="1:48" ht="15.75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74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44"/>
      <c r="AR1018" s="12"/>
      <c r="AS1018" s="12"/>
      <c r="AT1018" s="12"/>
      <c r="AU1018" s="12"/>
      <c r="AV1018" s="12"/>
    </row>
    <row r="1019" spans="1:48" ht="15.75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74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44"/>
      <c r="AR1019" s="12"/>
      <c r="AS1019" s="12"/>
      <c r="AT1019" s="12"/>
      <c r="AU1019" s="12"/>
      <c r="AV1019" s="12"/>
    </row>
    <row r="1020" spans="1:48" ht="15.7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74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44"/>
      <c r="AR1020" s="12"/>
      <c r="AS1020" s="12"/>
      <c r="AT1020" s="12"/>
      <c r="AU1020" s="12"/>
      <c r="AV1020" s="12"/>
    </row>
    <row r="1021" spans="1:48" ht="15.75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74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44"/>
      <c r="AR1021" s="12"/>
      <c r="AS1021" s="12"/>
      <c r="AT1021" s="12"/>
      <c r="AU1021" s="12"/>
      <c r="AV1021" s="12"/>
    </row>
    <row r="1022" spans="1:48" ht="15.75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74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44"/>
      <c r="AR1022" s="12"/>
      <c r="AS1022" s="12"/>
      <c r="AT1022" s="12"/>
      <c r="AU1022" s="12"/>
      <c r="AV1022" s="12"/>
    </row>
    <row r="1023" spans="1:48" ht="15.75" customHeight="1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74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44"/>
      <c r="AR1023" s="12"/>
      <c r="AS1023" s="12"/>
      <c r="AT1023" s="12"/>
      <c r="AU1023" s="12"/>
      <c r="AV1023" s="12"/>
    </row>
    <row r="1024" spans="1:48" ht="15.75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74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44"/>
      <c r="AR1024" s="12"/>
      <c r="AS1024" s="12"/>
      <c r="AT1024" s="12"/>
      <c r="AU1024" s="12"/>
      <c r="AV1024" s="12"/>
    </row>
    <row r="1025" spans="1:48" ht="15.75" customHeight="1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74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44"/>
      <c r="AR1025" s="12"/>
      <c r="AS1025" s="12"/>
      <c r="AT1025" s="12"/>
      <c r="AU1025" s="12"/>
      <c r="AV1025" s="12"/>
    </row>
    <row r="1026" spans="1:48" ht="15.75" customHeight="1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74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44"/>
      <c r="AR1026" s="12"/>
      <c r="AS1026" s="12"/>
      <c r="AT1026" s="12"/>
      <c r="AU1026" s="12"/>
      <c r="AV1026" s="12"/>
    </row>
    <row r="1027" spans="1:48" ht="15.75" customHeight="1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74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44"/>
      <c r="AR1027" s="12"/>
      <c r="AS1027" s="12"/>
      <c r="AT1027" s="12"/>
      <c r="AU1027" s="12"/>
      <c r="AV1027" s="12"/>
    </row>
    <row r="1028" spans="1:48" ht="15.75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74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44"/>
      <c r="AR1028" s="12"/>
      <c r="AS1028" s="12"/>
      <c r="AT1028" s="12"/>
      <c r="AU1028" s="12"/>
      <c r="AV1028" s="12"/>
    </row>
    <row r="1029" spans="1:48" ht="15.75" customHeight="1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74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44"/>
      <c r="AR1029" s="12"/>
      <c r="AS1029" s="12"/>
      <c r="AT1029" s="12"/>
      <c r="AU1029" s="12"/>
      <c r="AV1029" s="12"/>
    </row>
    <row r="1030" spans="1:48" ht="15.75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74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44"/>
      <c r="AR1030" s="12"/>
      <c r="AS1030" s="12"/>
      <c r="AT1030" s="12"/>
      <c r="AU1030" s="12"/>
      <c r="AV1030" s="12"/>
    </row>
    <row r="1031" spans="1:48" ht="15.75" customHeight="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74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44"/>
      <c r="AR1031" s="12"/>
      <c r="AS1031" s="12"/>
      <c r="AT1031" s="12"/>
      <c r="AU1031" s="12"/>
      <c r="AV1031" s="12"/>
    </row>
    <row r="1032" spans="1:48" ht="15.75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74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44"/>
      <c r="AR1032" s="12"/>
      <c r="AS1032" s="12"/>
      <c r="AT1032" s="12"/>
      <c r="AU1032" s="12"/>
      <c r="AV1032" s="12"/>
    </row>
    <row r="1033" spans="1:48" ht="15.75" customHeight="1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74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44"/>
      <c r="AR1033" s="12"/>
      <c r="AS1033" s="12"/>
      <c r="AT1033" s="12"/>
      <c r="AU1033" s="12"/>
      <c r="AV1033" s="12"/>
    </row>
    <row r="1034" spans="1:48" ht="15.75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74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44"/>
      <c r="AR1034" s="12"/>
      <c r="AS1034" s="12"/>
      <c r="AT1034" s="12"/>
      <c r="AU1034" s="12"/>
      <c r="AV1034" s="12"/>
    </row>
    <row r="1035" spans="1:48" ht="15.75" customHeight="1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74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44"/>
      <c r="AR1035" s="12"/>
      <c r="AS1035" s="12"/>
      <c r="AT1035" s="12"/>
      <c r="AU1035" s="12"/>
      <c r="AV1035" s="12"/>
    </row>
    <row r="1036" spans="1:48" ht="15.75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74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44"/>
      <c r="AR1036" s="12"/>
      <c r="AS1036" s="12"/>
      <c r="AT1036" s="12"/>
      <c r="AU1036" s="12"/>
      <c r="AV1036" s="12"/>
    </row>
    <row r="1037" spans="1:48" ht="15.75" customHeight="1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74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44"/>
      <c r="AR1037" s="12"/>
      <c r="AS1037" s="12"/>
      <c r="AT1037" s="12"/>
      <c r="AU1037" s="12"/>
      <c r="AV1037" s="12"/>
    </row>
    <row r="1038" spans="1:48" ht="15.75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74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44"/>
      <c r="AR1038" s="12"/>
      <c r="AS1038" s="12"/>
      <c r="AT1038" s="12"/>
      <c r="AU1038" s="12"/>
      <c r="AV1038" s="12"/>
    </row>
    <row r="1039" spans="1:48" ht="15.75" customHeight="1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74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44"/>
      <c r="AR1039" s="12"/>
      <c r="AS1039" s="12"/>
      <c r="AT1039" s="12"/>
      <c r="AU1039" s="12"/>
      <c r="AV1039" s="12"/>
    </row>
    <row r="1040" spans="1:48" ht="15.75" customHeight="1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74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44"/>
      <c r="AR1040" s="12"/>
      <c r="AS1040" s="12"/>
      <c r="AT1040" s="12"/>
      <c r="AU1040" s="12"/>
      <c r="AV1040" s="12"/>
    </row>
    <row r="1041" spans="1:48" ht="15.75" customHeigh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74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44"/>
      <c r="AR1041" s="12"/>
      <c r="AS1041" s="12"/>
      <c r="AT1041" s="12"/>
      <c r="AU1041" s="12"/>
      <c r="AV1041" s="12"/>
    </row>
    <row r="1042" spans="1:48" ht="15.75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74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44"/>
      <c r="AR1042" s="12"/>
      <c r="AS1042" s="12"/>
      <c r="AT1042" s="12"/>
      <c r="AU1042" s="12"/>
      <c r="AV1042" s="12"/>
    </row>
    <row r="1043" spans="1:48" ht="15.75" customHeight="1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74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44"/>
      <c r="AR1043" s="12"/>
      <c r="AS1043" s="12"/>
      <c r="AT1043" s="12"/>
      <c r="AU1043" s="12"/>
      <c r="AV1043" s="12"/>
    </row>
    <row r="1044" spans="1:48" ht="15.75" customHeight="1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74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44"/>
      <c r="AR1044" s="12"/>
      <c r="AS1044" s="12"/>
      <c r="AT1044" s="12"/>
      <c r="AU1044" s="12"/>
      <c r="AV1044" s="12"/>
    </row>
    <row r="1045" spans="1:48" ht="15.75" customHeight="1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74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44"/>
      <c r="AR1045" s="12"/>
      <c r="AS1045" s="12"/>
      <c r="AT1045" s="12"/>
      <c r="AU1045" s="12"/>
      <c r="AV1045" s="12"/>
    </row>
    <row r="1046" spans="1:48" ht="15.75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74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44"/>
      <c r="AR1046" s="12"/>
      <c r="AS1046" s="12"/>
      <c r="AT1046" s="12"/>
      <c r="AU1046" s="12"/>
      <c r="AV1046" s="12"/>
    </row>
    <row r="1047" spans="1:48" ht="15.75" customHeight="1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74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44"/>
      <c r="AR1047" s="12"/>
      <c r="AS1047" s="12"/>
      <c r="AT1047" s="12"/>
      <c r="AU1047" s="12"/>
      <c r="AV1047" s="12"/>
    </row>
    <row r="1048" spans="1:48" ht="15.75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74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44"/>
      <c r="AR1048" s="12"/>
      <c r="AS1048" s="12"/>
      <c r="AT1048" s="12"/>
      <c r="AU1048" s="12"/>
      <c r="AV1048" s="12"/>
    </row>
    <row r="1049" spans="1:48" ht="15.75" customHeight="1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74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44"/>
      <c r="AR1049" s="12"/>
      <c r="AS1049" s="12"/>
      <c r="AT1049" s="12"/>
      <c r="AU1049" s="12"/>
      <c r="AV1049" s="12"/>
    </row>
    <row r="1050" spans="1:48" ht="15.75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74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44"/>
      <c r="AR1050" s="12"/>
      <c r="AS1050" s="12"/>
      <c r="AT1050" s="12"/>
      <c r="AU1050" s="12"/>
      <c r="AV1050" s="12"/>
    </row>
    <row r="1051" spans="1:48" ht="15.75" customHeight="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74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44"/>
      <c r="AR1051" s="12"/>
      <c r="AS1051" s="12"/>
      <c r="AT1051" s="12"/>
      <c r="AU1051" s="12"/>
      <c r="AV1051" s="12"/>
    </row>
    <row r="1052" spans="1:48" ht="15.75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74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44"/>
      <c r="AR1052" s="12"/>
      <c r="AS1052" s="12"/>
      <c r="AT1052" s="12"/>
      <c r="AU1052" s="12"/>
      <c r="AV1052" s="12"/>
    </row>
    <row r="1053" spans="1:48" ht="15.75" customHeight="1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74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44"/>
      <c r="AR1053" s="12"/>
      <c r="AS1053" s="12"/>
      <c r="AT1053" s="12"/>
      <c r="AU1053" s="12"/>
      <c r="AV1053" s="12"/>
    </row>
    <row r="1054" spans="1:48" ht="15.75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74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44"/>
      <c r="AR1054" s="12"/>
      <c r="AS1054" s="12"/>
      <c r="AT1054" s="12"/>
      <c r="AU1054" s="12"/>
      <c r="AV1054" s="12"/>
    </row>
    <row r="1055" spans="1:48" ht="15.75" customHeight="1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74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44"/>
      <c r="AR1055" s="12"/>
      <c r="AS1055" s="12"/>
      <c r="AT1055" s="12"/>
      <c r="AU1055" s="12"/>
      <c r="AV1055" s="12"/>
    </row>
    <row r="1056" spans="1:48" ht="15.75" customHeight="1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74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44"/>
      <c r="AR1056" s="12"/>
      <c r="AS1056" s="12"/>
      <c r="AT1056" s="12"/>
      <c r="AU1056" s="12"/>
      <c r="AV1056" s="12"/>
    </row>
    <row r="1057" spans="1:48" ht="15.75" customHeight="1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74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44"/>
      <c r="AR1057" s="12"/>
      <c r="AS1057" s="12"/>
      <c r="AT1057" s="12"/>
      <c r="AU1057" s="12"/>
      <c r="AV1057" s="12"/>
    </row>
    <row r="1058" spans="1:48" ht="15.75" customHeight="1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74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44"/>
      <c r="AR1058" s="12"/>
      <c r="AS1058" s="12"/>
      <c r="AT1058" s="12"/>
      <c r="AU1058" s="12"/>
      <c r="AV1058" s="12"/>
    </row>
    <row r="1059" spans="1:48" ht="15.75" customHeight="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74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44"/>
      <c r="AR1059" s="12"/>
      <c r="AS1059" s="12"/>
      <c r="AT1059" s="12"/>
      <c r="AU1059" s="12"/>
      <c r="AV1059" s="12"/>
    </row>
    <row r="1060" spans="1:48" ht="15.75" customHeight="1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74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44"/>
      <c r="AR1060" s="12"/>
      <c r="AS1060" s="12"/>
      <c r="AT1060" s="12"/>
      <c r="AU1060" s="12"/>
      <c r="AV1060" s="12"/>
    </row>
    <row r="1061" spans="1:48" ht="15.75" customHeight="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74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44"/>
      <c r="AR1061" s="12"/>
      <c r="AS1061" s="12"/>
      <c r="AT1061" s="12"/>
      <c r="AU1061" s="12"/>
      <c r="AV1061" s="12"/>
    </row>
    <row r="1062" spans="1:48" ht="15.75" customHeight="1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74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44"/>
      <c r="AR1062" s="12"/>
      <c r="AS1062" s="12"/>
      <c r="AT1062" s="12"/>
      <c r="AU1062" s="12"/>
      <c r="AV1062" s="12"/>
    </row>
    <row r="1063" spans="1:48" ht="15.75" customHeight="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74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44"/>
      <c r="AR1063" s="12"/>
      <c r="AS1063" s="12"/>
      <c r="AT1063" s="12"/>
      <c r="AU1063" s="12"/>
      <c r="AV1063" s="12"/>
    </row>
    <row r="1064" spans="1:48" ht="15.75" customHeight="1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74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44"/>
      <c r="AR1064" s="12"/>
      <c r="AS1064" s="12"/>
      <c r="AT1064" s="12"/>
      <c r="AU1064" s="12"/>
      <c r="AV1064" s="12"/>
    </row>
    <row r="1065" spans="1:48" ht="15.75" customHeight="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74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44"/>
      <c r="AR1065" s="12"/>
      <c r="AS1065" s="12"/>
      <c r="AT1065" s="12"/>
      <c r="AU1065" s="12"/>
      <c r="AV1065" s="12"/>
    </row>
    <row r="1066" spans="1:48" ht="15.75" customHeight="1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74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44"/>
      <c r="AR1066" s="12"/>
      <c r="AS1066" s="12"/>
      <c r="AT1066" s="12"/>
      <c r="AU1066" s="12"/>
      <c r="AV1066" s="12"/>
    </row>
    <row r="1067" spans="1:48" ht="15.75" customHeight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74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44"/>
      <c r="AR1067" s="12"/>
      <c r="AS1067" s="12"/>
      <c r="AT1067" s="12"/>
      <c r="AU1067" s="12"/>
      <c r="AV1067" s="12"/>
    </row>
    <row r="1068" spans="1:48" ht="15.75" customHeight="1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74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44"/>
      <c r="AR1068" s="12"/>
      <c r="AS1068" s="12"/>
      <c r="AT1068" s="12"/>
      <c r="AU1068" s="12"/>
      <c r="AV1068" s="12"/>
    </row>
    <row r="1069" spans="1:48" ht="15.75" customHeigh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74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44"/>
      <c r="AR1069" s="12"/>
      <c r="AS1069" s="12"/>
      <c r="AT1069" s="12"/>
      <c r="AU1069" s="12"/>
      <c r="AV1069" s="12"/>
    </row>
    <row r="1070" spans="1:48" ht="15.75" customHeight="1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74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44"/>
      <c r="AR1070" s="12"/>
      <c r="AS1070" s="12"/>
      <c r="AT1070" s="12"/>
      <c r="AU1070" s="12"/>
      <c r="AV1070" s="12"/>
    </row>
    <row r="1071" spans="1:48" ht="15.75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74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44"/>
      <c r="AR1071" s="12"/>
      <c r="AS1071" s="12"/>
      <c r="AT1071" s="12"/>
      <c r="AU1071" s="12"/>
      <c r="AV1071" s="12"/>
    </row>
    <row r="1072" spans="1:48" ht="15.75" customHeight="1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74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44"/>
      <c r="AR1072" s="12"/>
      <c r="AS1072" s="12"/>
      <c r="AT1072" s="12"/>
      <c r="AU1072" s="12"/>
      <c r="AV1072" s="12"/>
    </row>
    <row r="1073" spans="1:48" ht="15.75" customHeight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74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44"/>
      <c r="AR1073" s="12"/>
      <c r="AS1073" s="12"/>
      <c r="AT1073" s="12"/>
      <c r="AU1073" s="12"/>
      <c r="AV1073" s="12"/>
    </row>
    <row r="1074" spans="1:48" ht="15.75" customHeight="1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74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44"/>
      <c r="AR1074" s="12"/>
      <c r="AS1074" s="12"/>
      <c r="AT1074" s="12"/>
      <c r="AU1074" s="12"/>
      <c r="AV1074" s="12"/>
    </row>
    <row r="1075" spans="1:48" ht="15.75" customHeight="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74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44"/>
      <c r="AR1075" s="12"/>
      <c r="AS1075" s="12"/>
      <c r="AT1075" s="12"/>
      <c r="AU1075" s="12"/>
      <c r="AV1075" s="12"/>
    </row>
    <row r="1076" spans="1:48" ht="15.75" customHeight="1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74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44"/>
      <c r="AR1076" s="12"/>
      <c r="AS1076" s="12"/>
      <c r="AT1076" s="12"/>
      <c r="AU1076" s="12"/>
      <c r="AV1076" s="12"/>
    </row>
    <row r="1077" spans="1:48" ht="15.75" customHeight="1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74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44"/>
      <c r="AR1077" s="12"/>
      <c r="AS1077" s="12"/>
      <c r="AT1077" s="12"/>
      <c r="AU1077" s="12"/>
      <c r="AV1077" s="12"/>
    </row>
    <row r="1078" spans="1:48" ht="15.75" customHeight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74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44"/>
      <c r="AR1078" s="12"/>
      <c r="AS1078" s="12"/>
      <c r="AT1078" s="12"/>
      <c r="AU1078" s="12"/>
      <c r="AV1078" s="12"/>
    </row>
    <row r="1079" spans="1:48" ht="15.75" customHeight="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74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44"/>
      <c r="AR1079" s="12"/>
      <c r="AS1079" s="12"/>
      <c r="AT1079" s="12"/>
      <c r="AU1079" s="12"/>
      <c r="AV1079" s="12"/>
    </row>
    <row r="1080" spans="1:48" ht="15.75" customHeight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74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44"/>
      <c r="AR1080" s="12"/>
      <c r="AS1080" s="12"/>
      <c r="AT1080" s="12"/>
      <c r="AU1080" s="12"/>
      <c r="AV1080" s="12"/>
    </row>
    <row r="1081" spans="1:48" ht="15.75" customHeight="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74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44"/>
      <c r="AR1081" s="12"/>
      <c r="AS1081" s="12"/>
      <c r="AT1081" s="12"/>
      <c r="AU1081" s="12"/>
      <c r="AV1081" s="12"/>
    </row>
    <row r="1082" spans="1:48" ht="15.75" customHeight="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74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44"/>
      <c r="AR1082" s="12"/>
      <c r="AS1082" s="12"/>
      <c r="AT1082" s="12"/>
      <c r="AU1082" s="12"/>
      <c r="AV1082" s="12"/>
    </row>
    <row r="1083" spans="1:48" ht="15.75" customHeight="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74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44"/>
      <c r="AR1083" s="12"/>
      <c r="AS1083" s="12"/>
      <c r="AT1083" s="12"/>
      <c r="AU1083" s="12"/>
      <c r="AV1083" s="12"/>
    </row>
    <row r="1084" spans="1:48" ht="15.75" customHeight="1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74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44"/>
      <c r="AR1084" s="12"/>
      <c r="AS1084" s="12"/>
      <c r="AT1084" s="12"/>
      <c r="AU1084" s="12"/>
      <c r="AV1084" s="12"/>
    </row>
    <row r="1085" spans="1:48" ht="15.75" customHeight="1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74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44"/>
      <c r="AR1085" s="12"/>
      <c r="AS1085" s="12"/>
      <c r="AT1085" s="12"/>
      <c r="AU1085" s="12"/>
      <c r="AV1085" s="12"/>
    </row>
    <row r="1086" spans="1:48" ht="15.75" customHeight="1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74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44"/>
      <c r="AR1086" s="12"/>
      <c r="AS1086" s="12"/>
      <c r="AT1086" s="12"/>
      <c r="AU1086" s="12"/>
      <c r="AV1086" s="12"/>
    </row>
    <row r="1087" spans="1:48" ht="15.75" customHeight="1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74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44"/>
      <c r="AR1087" s="12"/>
      <c r="AS1087" s="12"/>
      <c r="AT1087" s="12"/>
      <c r="AU1087" s="12"/>
      <c r="AV1087" s="12"/>
    </row>
    <row r="1088" spans="1:48" ht="15.75" customHeight="1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74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44"/>
      <c r="AR1088" s="12"/>
      <c r="AS1088" s="12"/>
      <c r="AT1088" s="12"/>
      <c r="AU1088" s="12"/>
      <c r="AV1088" s="12"/>
    </row>
    <row r="1089" spans="1:48" ht="15.75" customHeight="1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74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44"/>
      <c r="AR1089" s="12"/>
      <c r="AS1089" s="12"/>
      <c r="AT1089" s="12"/>
      <c r="AU1089" s="12"/>
      <c r="AV1089" s="12"/>
    </row>
    <row r="1090" spans="1:48" ht="15.75" customHeight="1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74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44"/>
      <c r="AR1090" s="12"/>
      <c r="AS1090" s="12"/>
      <c r="AT1090" s="12"/>
      <c r="AU1090" s="12"/>
      <c r="AV1090" s="12"/>
    </row>
    <row r="1091" spans="1:48" ht="15.75" customHeight="1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74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44"/>
      <c r="AR1091" s="12"/>
      <c r="AS1091" s="12"/>
      <c r="AT1091" s="12"/>
      <c r="AU1091" s="12"/>
      <c r="AV1091" s="12"/>
    </row>
    <row r="1092" spans="1:48" ht="15.75" customHeight="1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74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44"/>
      <c r="AR1092" s="12"/>
      <c r="AS1092" s="12"/>
      <c r="AT1092" s="12"/>
      <c r="AU1092" s="12"/>
      <c r="AV1092" s="12"/>
    </row>
    <row r="1093" spans="1:48" ht="15.75" customHeight="1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74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44"/>
      <c r="AR1093" s="12"/>
      <c r="AS1093" s="12"/>
      <c r="AT1093" s="12"/>
      <c r="AU1093" s="12"/>
      <c r="AV1093" s="12"/>
    </row>
    <row r="1094" spans="1:48" ht="15.75" customHeight="1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74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44"/>
      <c r="AR1094" s="12"/>
      <c r="AS1094" s="12"/>
      <c r="AT1094" s="12"/>
      <c r="AU1094" s="12"/>
      <c r="AV1094" s="12"/>
    </row>
    <row r="1095" spans="1:48" ht="15.75" customHeight="1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74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44"/>
      <c r="AR1095" s="12"/>
      <c r="AS1095" s="12"/>
      <c r="AT1095" s="12"/>
      <c r="AU1095" s="12"/>
      <c r="AV1095" s="12"/>
    </row>
    <row r="1096" spans="1:48" ht="15.75" customHeight="1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74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44"/>
      <c r="AR1096" s="12"/>
      <c r="AS1096" s="12"/>
      <c r="AT1096" s="12"/>
      <c r="AU1096" s="12"/>
      <c r="AV1096" s="12"/>
    </row>
    <row r="1097" spans="1:48" ht="15.75" customHeight="1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74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44"/>
      <c r="AR1097" s="12"/>
      <c r="AS1097" s="12"/>
      <c r="AT1097" s="12"/>
      <c r="AU1097" s="12"/>
      <c r="AV1097" s="12"/>
    </row>
    <row r="1098" spans="1:48" ht="15.75" customHeight="1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74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44"/>
      <c r="AR1098" s="12"/>
      <c r="AS1098" s="12"/>
      <c r="AT1098" s="12"/>
      <c r="AU1098" s="12"/>
      <c r="AV1098" s="12"/>
    </row>
    <row r="1099" spans="1:48" ht="15.75" customHeight="1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74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44"/>
      <c r="AR1099" s="12"/>
      <c r="AS1099" s="12"/>
      <c r="AT1099" s="12"/>
      <c r="AU1099" s="12"/>
      <c r="AV1099" s="12"/>
    </row>
    <row r="1100" spans="1:48" ht="15.75" customHeight="1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74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44"/>
      <c r="AR1100" s="12"/>
      <c r="AS1100" s="12"/>
      <c r="AT1100" s="12"/>
      <c r="AU1100" s="12"/>
      <c r="AV1100" s="12"/>
    </row>
    <row r="1101" spans="1:48" ht="15.75" customHeight="1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74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44"/>
      <c r="AR1101" s="12"/>
      <c r="AS1101" s="12"/>
      <c r="AT1101" s="12"/>
      <c r="AU1101" s="12"/>
      <c r="AV1101" s="12"/>
    </row>
    <row r="1102" spans="1:48" ht="15.75" customHeight="1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74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44"/>
      <c r="AR1102" s="12"/>
      <c r="AS1102" s="12"/>
      <c r="AT1102" s="12"/>
      <c r="AU1102" s="12"/>
      <c r="AV1102" s="12"/>
    </row>
    <row r="1103" spans="1:48" ht="15.75" customHeight="1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74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44"/>
      <c r="AR1103" s="12"/>
      <c r="AS1103" s="12"/>
      <c r="AT1103" s="12"/>
      <c r="AU1103" s="12"/>
      <c r="AV1103" s="12"/>
    </row>
    <row r="1104" spans="1:48" ht="15.75" customHeight="1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74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44"/>
      <c r="AR1104" s="12"/>
      <c r="AS1104" s="12"/>
      <c r="AT1104" s="12"/>
      <c r="AU1104" s="12"/>
      <c r="AV1104" s="12"/>
    </row>
    <row r="1105" spans="1:48" ht="15.75" customHeight="1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74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44"/>
      <c r="AR1105" s="12"/>
      <c r="AS1105" s="12"/>
      <c r="AT1105" s="12"/>
      <c r="AU1105" s="12"/>
      <c r="AV1105" s="12"/>
    </row>
    <row r="1106" spans="1:48" ht="15.75" customHeight="1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74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44"/>
      <c r="AR1106" s="12"/>
      <c r="AS1106" s="12"/>
      <c r="AT1106" s="12"/>
      <c r="AU1106" s="12"/>
      <c r="AV1106" s="12"/>
    </row>
    <row r="1107" spans="1:48" ht="15.75" customHeight="1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74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44"/>
      <c r="AR1107" s="12"/>
      <c r="AS1107" s="12"/>
      <c r="AT1107" s="12"/>
      <c r="AU1107" s="12"/>
      <c r="AV1107" s="12"/>
    </row>
    <row r="1108" spans="1:48" ht="15.75" customHeight="1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74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44"/>
      <c r="AR1108" s="12"/>
      <c r="AS1108" s="12"/>
      <c r="AT1108" s="12"/>
      <c r="AU1108" s="12"/>
      <c r="AV1108" s="12"/>
    </row>
    <row r="1109" spans="1:48" ht="15.75" customHeight="1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74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44"/>
      <c r="AR1109" s="12"/>
      <c r="AS1109" s="12"/>
      <c r="AT1109" s="12"/>
      <c r="AU1109" s="12"/>
      <c r="AV1109" s="12"/>
    </row>
    <row r="1110" spans="1:48" ht="15.75" customHeight="1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74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44"/>
      <c r="AR1110" s="12"/>
      <c r="AS1110" s="12"/>
      <c r="AT1110" s="12"/>
      <c r="AU1110" s="12"/>
      <c r="AV1110" s="12"/>
    </row>
    <row r="1111" spans="1:48" ht="15.75" customHeight="1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74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44"/>
      <c r="AR1111" s="12"/>
      <c r="AS1111" s="12"/>
      <c r="AT1111" s="12"/>
      <c r="AU1111" s="12"/>
      <c r="AV1111" s="12"/>
    </row>
    <row r="1112" spans="1:48" ht="15.75" customHeight="1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74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44"/>
      <c r="AR1112" s="12"/>
      <c r="AS1112" s="12"/>
      <c r="AT1112" s="12"/>
      <c r="AU1112" s="12"/>
      <c r="AV1112" s="12"/>
    </row>
    <row r="1113" spans="1:48" ht="15.75" customHeight="1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74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44"/>
      <c r="AR1113" s="12"/>
      <c r="AS1113" s="12"/>
      <c r="AT1113" s="12"/>
      <c r="AU1113" s="12"/>
      <c r="AV1113" s="12"/>
    </row>
    <row r="1114" spans="1:48" ht="15.75" customHeight="1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74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44"/>
      <c r="AR1114" s="12"/>
      <c r="AS1114" s="12"/>
      <c r="AT1114" s="12"/>
      <c r="AU1114" s="12"/>
      <c r="AV1114" s="12"/>
    </row>
    <row r="1115" spans="1:48" ht="15.75" customHeight="1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74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44"/>
      <c r="AR1115" s="12"/>
      <c r="AS1115" s="12"/>
      <c r="AT1115" s="12"/>
      <c r="AU1115" s="12"/>
      <c r="AV1115" s="12"/>
    </row>
    <row r="1116" spans="1:48" ht="15.75" customHeight="1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74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44"/>
      <c r="AR1116" s="12"/>
      <c r="AS1116" s="12"/>
      <c r="AT1116" s="12"/>
      <c r="AU1116" s="12"/>
      <c r="AV1116" s="12"/>
    </row>
    <row r="1117" spans="1:48" ht="15.75" customHeight="1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74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44"/>
      <c r="AR1117" s="12"/>
      <c r="AS1117" s="12"/>
      <c r="AT1117" s="12"/>
      <c r="AU1117" s="12"/>
      <c r="AV1117" s="12"/>
    </row>
    <row r="1118" spans="1:48" ht="15.75" customHeight="1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74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44"/>
      <c r="AR1118" s="12"/>
      <c r="AS1118" s="12"/>
      <c r="AT1118" s="12"/>
      <c r="AU1118" s="12"/>
      <c r="AV1118" s="12"/>
    </row>
    <row r="1119" spans="1:48" ht="15.75" customHeight="1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74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44"/>
      <c r="AR1119" s="12"/>
      <c r="AS1119" s="12"/>
      <c r="AT1119" s="12"/>
      <c r="AU1119" s="12"/>
      <c r="AV1119" s="12"/>
    </row>
    <row r="1120" spans="1:48" ht="15.75" customHeight="1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74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44"/>
      <c r="AR1120" s="12"/>
      <c r="AS1120" s="12"/>
      <c r="AT1120" s="12"/>
      <c r="AU1120" s="12"/>
      <c r="AV1120" s="12"/>
    </row>
    <row r="1121" spans="1:48" ht="15.75" customHeight="1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74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44"/>
      <c r="AR1121" s="12"/>
      <c r="AS1121" s="12"/>
      <c r="AT1121" s="12"/>
      <c r="AU1121" s="12"/>
      <c r="AV1121" s="12"/>
    </row>
    <row r="1122" spans="1:48" ht="15.75" customHeight="1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74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44"/>
      <c r="AR1122" s="12"/>
      <c r="AS1122" s="12"/>
      <c r="AT1122" s="12"/>
      <c r="AU1122" s="12"/>
      <c r="AV1122" s="12"/>
    </row>
    <row r="1123" spans="1:48" ht="15.75" customHeight="1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74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44"/>
      <c r="AR1123" s="12"/>
      <c r="AS1123" s="12"/>
      <c r="AT1123" s="12"/>
      <c r="AU1123" s="12"/>
      <c r="AV1123" s="12"/>
    </row>
    <row r="1124" spans="1:48" ht="15.75" customHeight="1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74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44"/>
      <c r="AR1124" s="12"/>
      <c r="AS1124" s="12"/>
      <c r="AT1124" s="12"/>
      <c r="AU1124" s="12"/>
      <c r="AV1124" s="12"/>
    </row>
    <row r="1125" spans="1:48" ht="15.75" customHeight="1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74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44"/>
      <c r="AR1125" s="12"/>
      <c r="AS1125" s="12"/>
      <c r="AT1125" s="12"/>
      <c r="AU1125" s="12"/>
      <c r="AV1125" s="12"/>
    </row>
    <row r="1126" spans="1:48" ht="15.75" customHeight="1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74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44"/>
      <c r="AR1126" s="12"/>
      <c r="AS1126" s="12"/>
      <c r="AT1126" s="12"/>
      <c r="AU1126" s="12"/>
      <c r="AV1126" s="12"/>
    </row>
    <row r="1127" spans="1:48" ht="15.75" customHeight="1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74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44"/>
      <c r="AR1127" s="12"/>
      <c r="AS1127" s="12"/>
      <c r="AT1127" s="12"/>
      <c r="AU1127" s="12"/>
      <c r="AV1127" s="12"/>
    </row>
    <row r="1128" spans="1:48" ht="15.75" customHeight="1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74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44"/>
      <c r="AR1128" s="12"/>
      <c r="AS1128" s="12"/>
      <c r="AT1128" s="12"/>
      <c r="AU1128" s="12"/>
      <c r="AV1128" s="12"/>
    </row>
    <row r="1129" spans="1:48" ht="15.75" customHeight="1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74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44"/>
      <c r="AR1129" s="12"/>
      <c r="AS1129" s="12"/>
      <c r="AT1129" s="12"/>
      <c r="AU1129" s="12"/>
      <c r="AV1129" s="12"/>
    </row>
    <row r="1130" spans="1:48" ht="15.75" customHeight="1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74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44"/>
      <c r="AR1130" s="12"/>
      <c r="AS1130" s="12"/>
      <c r="AT1130" s="12"/>
      <c r="AU1130" s="12"/>
      <c r="AV1130" s="12"/>
    </row>
    <row r="1131" spans="1:48" ht="15.75" customHeight="1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74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44"/>
      <c r="AR1131" s="12"/>
      <c r="AS1131" s="12"/>
      <c r="AT1131" s="12"/>
      <c r="AU1131" s="12"/>
      <c r="AV1131" s="12"/>
    </row>
    <row r="1132" spans="1:48" ht="15.75" customHeight="1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74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44"/>
      <c r="AR1132" s="12"/>
      <c r="AS1132" s="12"/>
      <c r="AT1132" s="12"/>
      <c r="AU1132" s="12"/>
      <c r="AV1132" s="12"/>
    </row>
    <row r="1133" spans="1:48" ht="15.75" customHeight="1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74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44"/>
      <c r="AR1133" s="12"/>
      <c r="AS1133" s="12"/>
      <c r="AT1133" s="12"/>
      <c r="AU1133" s="12"/>
      <c r="AV1133" s="12"/>
    </row>
    <row r="1134" spans="1:48" ht="15.75" customHeight="1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74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44"/>
      <c r="AR1134" s="12"/>
      <c r="AS1134" s="12"/>
      <c r="AT1134" s="12"/>
      <c r="AU1134" s="12"/>
      <c r="AV1134" s="12"/>
    </row>
    <row r="1135" spans="1:48" ht="15.75" customHeight="1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74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44"/>
      <c r="AR1135" s="12"/>
      <c r="AS1135" s="12"/>
      <c r="AT1135" s="12"/>
      <c r="AU1135" s="12"/>
      <c r="AV1135" s="12"/>
    </row>
    <row r="1136" spans="1:48" ht="15.75" customHeight="1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74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44"/>
      <c r="AR1136" s="12"/>
      <c r="AS1136" s="12"/>
      <c r="AT1136" s="12"/>
      <c r="AU1136" s="12"/>
      <c r="AV1136" s="12"/>
    </row>
    <row r="1137" spans="1:48" ht="15.75" customHeight="1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74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44"/>
      <c r="AR1137" s="12"/>
      <c r="AS1137" s="12"/>
      <c r="AT1137" s="12"/>
      <c r="AU1137" s="12"/>
      <c r="AV1137" s="12"/>
    </row>
    <row r="1138" spans="1:48" ht="15.75" customHeight="1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74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44"/>
      <c r="AR1138" s="12"/>
      <c r="AS1138" s="12"/>
      <c r="AT1138" s="12"/>
      <c r="AU1138" s="12"/>
      <c r="AV1138" s="12"/>
    </row>
    <row r="1139" spans="1:48" ht="15.75" customHeight="1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74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44"/>
      <c r="AR1139" s="12"/>
      <c r="AS1139" s="12"/>
      <c r="AT1139" s="12"/>
      <c r="AU1139" s="12"/>
      <c r="AV1139" s="12"/>
    </row>
    <row r="1140" spans="1:48" ht="15.75" customHeight="1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74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44"/>
      <c r="AR1140" s="12"/>
      <c r="AS1140" s="12"/>
      <c r="AT1140" s="12"/>
      <c r="AU1140" s="12"/>
      <c r="AV1140" s="12"/>
    </row>
    <row r="1141" spans="1:48" ht="15.75" customHeight="1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74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44"/>
      <c r="AR1141" s="12"/>
      <c r="AS1141" s="12"/>
      <c r="AT1141" s="12"/>
      <c r="AU1141" s="12"/>
      <c r="AV1141" s="12"/>
    </row>
    <row r="1142" spans="1:48" ht="15.75" customHeight="1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74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44"/>
      <c r="AR1142" s="12"/>
      <c r="AS1142" s="12"/>
      <c r="AT1142" s="12"/>
      <c r="AU1142" s="12"/>
      <c r="AV1142" s="12"/>
    </row>
    <row r="1143" spans="1:48" ht="15.75" customHeight="1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74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44"/>
      <c r="AR1143" s="12"/>
      <c r="AS1143" s="12"/>
      <c r="AT1143" s="12"/>
      <c r="AU1143" s="12"/>
      <c r="AV1143" s="12"/>
    </row>
    <row r="1144" spans="1:48" ht="15.75" customHeight="1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74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44"/>
      <c r="AR1144" s="12"/>
      <c r="AS1144" s="12"/>
      <c r="AT1144" s="12"/>
      <c r="AU1144" s="12"/>
      <c r="AV1144" s="12"/>
    </row>
    <row r="1145" spans="1:48" ht="15.75" customHeight="1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74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44"/>
      <c r="AR1145" s="12"/>
      <c r="AS1145" s="12"/>
      <c r="AT1145" s="12"/>
      <c r="AU1145" s="12"/>
      <c r="AV1145" s="12"/>
    </row>
    <row r="1146" spans="1:48" ht="15.75" customHeight="1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74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44"/>
      <c r="AR1146" s="12"/>
      <c r="AS1146" s="12"/>
      <c r="AT1146" s="12"/>
      <c r="AU1146" s="12"/>
      <c r="AV1146" s="12"/>
    </row>
    <row r="1147" spans="1:48" ht="15.75" customHeight="1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74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44"/>
      <c r="AR1147" s="12"/>
      <c r="AS1147" s="12"/>
      <c r="AT1147" s="12"/>
      <c r="AU1147" s="12"/>
      <c r="AV1147" s="12"/>
    </row>
    <row r="1148" spans="1:48" ht="15.75" customHeight="1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74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44"/>
      <c r="AR1148" s="12"/>
      <c r="AS1148" s="12"/>
      <c r="AT1148" s="12"/>
      <c r="AU1148" s="12"/>
      <c r="AV1148" s="12"/>
    </row>
    <row r="1149" spans="1:48" ht="15.75" customHeight="1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74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44"/>
      <c r="AR1149" s="12"/>
      <c r="AS1149" s="12"/>
      <c r="AT1149" s="12"/>
      <c r="AU1149" s="12"/>
      <c r="AV1149" s="12"/>
    </row>
    <row r="1150" spans="1:48" ht="15.75" customHeight="1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74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44"/>
      <c r="AR1150" s="12"/>
      <c r="AS1150" s="12"/>
      <c r="AT1150" s="12"/>
      <c r="AU1150" s="12"/>
      <c r="AV1150" s="12"/>
    </row>
    <row r="1151" spans="1:48" ht="15.75" customHeight="1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74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44"/>
      <c r="AR1151" s="12"/>
      <c r="AS1151" s="12"/>
      <c r="AT1151" s="12"/>
      <c r="AU1151" s="12"/>
      <c r="AV1151" s="12"/>
    </row>
    <row r="1152" spans="1:48" ht="15.75" customHeight="1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74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44"/>
      <c r="AR1152" s="12"/>
      <c r="AS1152" s="12"/>
      <c r="AT1152" s="12"/>
      <c r="AU1152" s="12"/>
      <c r="AV1152" s="12"/>
    </row>
    <row r="1153" spans="1:48" ht="15.75" customHeight="1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74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44"/>
      <c r="AR1153" s="12"/>
      <c r="AS1153" s="12"/>
      <c r="AT1153" s="12"/>
      <c r="AU1153" s="12"/>
      <c r="AV1153" s="12"/>
    </row>
    <row r="1154" spans="1:48" ht="15.75" customHeight="1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74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44"/>
      <c r="AR1154" s="12"/>
      <c r="AS1154" s="12"/>
      <c r="AT1154" s="12"/>
      <c r="AU1154" s="12"/>
      <c r="AV1154" s="12"/>
    </row>
    <row r="1155" spans="1:48" ht="15.75" customHeight="1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74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44"/>
      <c r="AR1155" s="12"/>
      <c r="AS1155" s="12"/>
      <c r="AT1155" s="12"/>
      <c r="AU1155" s="12"/>
      <c r="AV1155" s="12"/>
    </row>
    <row r="1156" spans="1:48" ht="15.75" customHeight="1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74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44"/>
      <c r="AR1156" s="12"/>
      <c r="AS1156" s="12"/>
      <c r="AT1156" s="12"/>
      <c r="AU1156" s="12"/>
      <c r="AV1156" s="12"/>
    </row>
    <row r="1157" spans="1:48" ht="15.75" customHeight="1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74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44"/>
      <c r="AR1157" s="12"/>
      <c r="AS1157" s="12"/>
      <c r="AT1157" s="12"/>
      <c r="AU1157" s="12"/>
      <c r="AV1157" s="12"/>
    </row>
    <row r="1158" spans="1:48" ht="15.75" customHeight="1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74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44"/>
      <c r="AR1158" s="12"/>
      <c r="AS1158" s="12"/>
      <c r="AT1158" s="12"/>
      <c r="AU1158" s="12"/>
      <c r="AV1158" s="12"/>
    </row>
    <row r="1159" spans="1:48" ht="15.75" customHeight="1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74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44"/>
      <c r="AR1159" s="12"/>
      <c r="AS1159" s="12"/>
      <c r="AT1159" s="12"/>
      <c r="AU1159" s="12"/>
      <c r="AV1159" s="12"/>
    </row>
    <row r="1160" spans="1:48" ht="15.75" customHeight="1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74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44"/>
      <c r="AR1160" s="12"/>
      <c r="AS1160" s="12"/>
      <c r="AT1160" s="12"/>
      <c r="AU1160" s="12"/>
      <c r="AV1160" s="12"/>
    </row>
    <row r="1161" spans="1:48" ht="15.75" customHeight="1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74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44"/>
      <c r="AR1161" s="12"/>
      <c r="AS1161" s="12"/>
      <c r="AT1161" s="12"/>
      <c r="AU1161" s="12"/>
      <c r="AV1161" s="12"/>
    </row>
    <row r="1162" spans="1:48" ht="15.75" customHeight="1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74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44"/>
      <c r="AR1162" s="12"/>
      <c r="AS1162" s="12"/>
      <c r="AT1162" s="12"/>
      <c r="AU1162" s="12"/>
      <c r="AV1162" s="12"/>
    </row>
    <row r="1163" spans="1:48" ht="15.75" customHeight="1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74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44"/>
      <c r="AR1163" s="12"/>
      <c r="AS1163" s="12"/>
      <c r="AT1163" s="12"/>
      <c r="AU1163" s="12"/>
      <c r="AV1163" s="12"/>
    </row>
    <row r="1164" spans="1:48" ht="15.75" customHeight="1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74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44"/>
      <c r="AR1164" s="12"/>
      <c r="AS1164" s="12"/>
      <c r="AT1164" s="12"/>
      <c r="AU1164" s="12"/>
      <c r="AV1164" s="12"/>
    </row>
    <row r="1165" spans="1:48" ht="15.75" customHeight="1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74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44"/>
      <c r="AR1165" s="12"/>
      <c r="AS1165" s="12"/>
      <c r="AT1165" s="12"/>
      <c r="AU1165" s="12"/>
      <c r="AV1165" s="12"/>
    </row>
    <row r="1166" spans="1:48" ht="15.75" customHeight="1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74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44"/>
      <c r="AR1166" s="12"/>
      <c r="AS1166" s="12"/>
      <c r="AT1166" s="12"/>
      <c r="AU1166" s="12"/>
      <c r="AV1166" s="12"/>
    </row>
    <row r="1167" spans="1:48" ht="15.75" customHeight="1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74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44"/>
      <c r="AR1167" s="12"/>
      <c r="AS1167" s="12"/>
      <c r="AT1167" s="12"/>
      <c r="AU1167" s="12"/>
      <c r="AV1167" s="12"/>
    </row>
    <row r="1168" spans="1:48" ht="15.75" customHeight="1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74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  <c r="AP1168" s="12"/>
      <c r="AQ1168" s="44"/>
      <c r="AR1168" s="12"/>
      <c r="AS1168" s="12"/>
      <c r="AT1168" s="12"/>
      <c r="AU1168" s="12"/>
      <c r="AV1168" s="12"/>
    </row>
    <row r="1169" spans="1:48" ht="15.75" customHeight="1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74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44"/>
      <c r="AR1169" s="12"/>
      <c r="AS1169" s="12"/>
      <c r="AT1169" s="12"/>
      <c r="AU1169" s="12"/>
      <c r="AV1169" s="12"/>
    </row>
    <row r="1170" spans="1:48" ht="15.75" customHeight="1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74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12"/>
      <c r="AQ1170" s="44"/>
      <c r="AR1170" s="12"/>
      <c r="AS1170" s="12"/>
      <c r="AT1170" s="12"/>
      <c r="AU1170" s="12"/>
      <c r="AV1170" s="12"/>
    </row>
    <row r="1171" spans="1:48" ht="15.75" customHeight="1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74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  <c r="AP1171" s="12"/>
      <c r="AQ1171" s="44"/>
      <c r="AR1171" s="12"/>
      <c r="AS1171" s="12"/>
      <c r="AT1171" s="12"/>
      <c r="AU1171" s="12"/>
      <c r="AV1171" s="12"/>
    </row>
    <row r="1172" spans="1:48" ht="15.75" customHeight="1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74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  <c r="AP1172" s="12"/>
      <c r="AQ1172" s="44"/>
      <c r="AR1172" s="12"/>
      <c r="AS1172" s="12"/>
      <c r="AT1172" s="12"/>
      <c r="AU1172" s="12"/>
      <c r="AV1172" s="12"/>
    </row>
    <row r="1173" spans="1:48" ht="15.75" customHeight="1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74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44"/>
      <c r="AR1173" s="12"/>
      <c r="AS1173" s="12"/>
      <c r="AT1173" s="12"/>
      <c r="AU1173" s="12"/>
      <c r="AV1173" s="12"/>
    </row>
    <row r="1174" spans="1:48" ht="15.75" customHeight="1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74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44"/>
      <c r="AR1174" s="12"/>
      <c r="AS1174" s="12"/>
      <c r="AT1174" s="12"/>
      <c r="AU1174" s="12"/>
      <c r="AV1174" s="12"/>
    </row>
    <row r="1175" spans="1:48" ht="15.75" customHeight="1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74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44"/>
      <c r="AR1175" s="12"/>
      <c r="AS1175" s="12"/>
      <c r="AT1175" s="12"/>
      <c r="AU1175" s="12"/>
      <c r="AV1175" s="12"/>
    </row>
    <row r="1176" spans="1:48" ht="15.75" customHeight="1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74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  <c r="AQ1176" s="44"/>
      <c r="AR1176" s="12"/>
      <c r="AS1176" s="12"/>
      <c r="AT1176" s="12"/>
      <c r="AU1176" s="12"/>
      <c r="AV1176" s="12"/>
    </row>
    <row r="1177" spans="1:48" ht="15.75" customHeight="1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74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44"/>
      <c r="AR1177" s="12"/>
      <c r="AS1177" s="12"/>
      <c r="AT1177" s="12"/>
      <c r="AU1177" s="12"/>
      <c r="AV1177" s="12"/>
    </row>
    <row r="1178" spans="1:48" ht="15.75" customHeight="1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74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12"/>
      <c r="AQ1178" s="44"/>
      <c r="AR1178" s="12"/>
      <c r="AS1178" s="12"/>
      <c r="AT1178" s="12"/>
      <c r="AU1178" s="12"/>
      <c r="AV1178" s="12"/>
    </row>
    <row r="1179" spans="1:48" ht="15.75" customHeight="1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74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44"/>
      <c r="AR1179" s="12"/>
      <c r="AS1179" s="12"/>
      <c r="AT1179" s="12"/>
      <c r="AU1179" s="12"/>
      <c r="AV1179" s="12"/>
    </row>
    <row r="1180" spans="1:48" ht="15.75" customHeight="1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74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  <c r="AP1180" s="12"/>
      <c r="AQ1180" s="44"/>
      <c r="AR1180" s="12"/>
      <c r="AS1180" s="12"/>
      <c r="AT1180" s="12"/>
      <c r="AU1180" s="12"/>
      <c r="AV1180" s="12"/>
    </row>
    <row r="1181" spans="1:48" ht="15.75" customHeight="1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74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44"/>
      <c r="AR1181" s="12"/>
      <c r="AS1181" s="12"/>
      <c r="AT1181" s="12"/>
      <c r="AU1181" s="12"/>
      <c r="AV1181" s="12"/>
    </row>
    <row r="1182" spans="1:48" ht="15.75" customHeight="1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74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  <c r="AP1182" s="12"/>
      <c r="AQ1182" s="44"/>
      <c r="AR1182" s="12"/>
      <c r="AS1182" s="12"/>
      <c r="AT1182" s="12"/>
      <c r="AU1182" s="12"/>
      <c r="AV1182" s="12"/>
    </row>
    <row r="1183" spans="1:48" ht="15.75" customHeight="1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74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44"/>
      <c r="AR1183" s="12"/>
      <c r="AS1183" s="12"/>
      <c r="AT1183" s="12"/>
      <c r="AU1183" s="12"/>
      <c r="AV1183" s="12"/>
    </row>
    <row r="1184" spans="1:48" ht="15.75" customHeight="1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74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  <c r="AP1184" s="12"/>
      <c r="AQ1184" s="44"/>
      <c r="AR1184" s="12"/>
      <c r="AS1184" s="12"/>
      <c r="AT1184" s="12"/>
      <c r="AU1184" s="12"/>
      <c r="AV1184" s="12"/>
    </row>
    <row r="1185" spans="1:48" ht="15.75" customHeight="1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74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44"/>
      <c r="AR1185" s="12"/>
      <c r="AS1185" s="12"/>
      <c r="AT1185" s="12"/>
      <c r="AU1185" s="12"/>
      <c r="AV1185" s="12"/>
    </row>
    <row r="1186" spans="1:48" ht="15.75" customHeight="1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74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12"/>
      <c r="AQ1186" s="44"/>
      <c r="AR1186" s="12"/>
      <c r="AS1186" s="12"/>
      <c r="AT1186" s="12"/>
      <c r="AU1186" s="12"/>
      <c r="AV1186" s="12"/>
    </row>
    <row r="1187" spans="1:48" ht="15.75" customHeight="1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74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44"/>
      <c r="AR1187" s="12"/>
      <c r="AS1187" s="12"/>
      <c r="AT1187" s="12"/>
      <c r="AU1187" s="12"/>
      <c r="AV1187" s="12"/>
    </row>
    <row r="1188" spans="1:48" ht="15.75" customHeight="1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74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12"/>
      <c r="AQ1188" s="44"/>
      <c r="AR1188" s="12"/>
      <c r="AS1188" s="12"/>
      <c r="AT1188" s="12"/>
      <c r="AU1188" s="12"/>
      <c r="AV1188" s="12"/>
    </row>
    <row r="1189" spans="1:48" ht="15.75" customHeight="1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74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44"/>
      <c r="AR1189" s="12"/>
      <c r="AS1189" s="12"/>
      <c r="AT1189" s="12"/>
      <c r="AU1189" s="12"/>
      <c r="AV1189" s="12"/>
    </row>
    <row r="1190" spans="1:48" ht="15.75" customHeight="1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74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44"/>
      <c r="AR1190" s="12"/>
      <c r="AS1190" s="12"/>
      <c r="AT1190" s="12"/>
      <c r="AU1190" s="12"/>
      <c r="AV1190" s="12"/>
    </row>
    <row r="1191" spans="1:48" ht="15.75" customHeight="1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74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44"/>
      <c r="AR1191" s="12"/>
      <c r="AS1191" s="12"/>
      <c r="AT1191" s="12"/>
      <c r="AU1191" s="12"/>
      <c r="AV1191" s="12"/>
    </row>
    <row r="1192" spans="1:48" ht="15.75" customHeight="1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74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44"/>
      <c r="AR1192" s="12"/>
      <c r="AS1192" s="12"/>
      <c r="AT1192" s="12"/>
      <c r="AU1192" s="12"/>
      <c r="AV1192" s="12"/>
    </row>
    <row r="1193" spans="1:48" ht="15.75" customHeight="1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74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44"/>
      <c r="AR1193" s="12"/>
      <c r="AS1193" s="12"/>
      <c r="AT1193" s="12"/>
      <c r="AU1193" s="12"/>
      <c r="AV1193" s="12"/>
    </row>
    <row r="1194" spans="1:48" ht="15.75" customHeight="1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74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44"/>
      <c r="AR1194" s="12"/>
      <c r="AS1194" s="12"/>
      <c r="AT1194" s="12"/>
      <c r="AU1194" s="12"/>
      <c r="AV1194" s="12"/>
    </row>
    <row r="1195" spans="1:48" ht="15.75" customHeight="1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74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44"/>
      <c r="AR1195" s="12"/>
      <c r="AS1195" s="12"/>
      <c r="AT1195" s="12"/>
      <c r="AU1195" s="12"/>
      <c r="AV1195" s="12"/>
    </row>
    <row r="1196" spans="1:48" ht="15.75" customHeight="1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74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44"/>
      <c r="AR1196" s="12"/>
      <c r="AS1196" s="12"/>
      <c r="AT1196" s="12"/>
      <c r="AU1196" s="12"/>
      <c r="AV1196" s="12"/>
    </row>
    <row r="1197" spans="1:48" ht="15.75" customHeight="1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74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44"/>
      <c r="AR1197" s="12"/>
      <c r="AS1197" s="12"/>
      <c r="AT1197" s="12"/>
      <c r="AU1197" s="12"/>
      <c r="AV1197" s="12"/>
    </row>
    <row r="1198" spans="1:48" ht="15.75" customHeight="1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74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44"/>
      <c r="AR1198" s="12"/>
      <c r="AS1198" s="12"/>
      <c r="AT1198" s="12"/>
      <c r="AU1198" s="12"/>
      <c r="AV1198" s="12"/>
    </row>
    <row r="1199" spans="1:48" ht="15.75" customHeight="1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74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44"/>
      <c r="AR1199" s="12"/>
      <c r="AS1199" s="12"/>
      <c r="AT1199" s="12"/>
      <c r="AU1199" s="12"/>
      <c r="AV1199" s="12"/>
    </row>
    <row r="1200" spans="1:48" ht="15.75" customHeight="1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74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44"/>
      <c r="AR1200" s="12"/>
      <c r="AS1200" s="12"/>
      <c r="AT1200" s="12"/>
      <c r="AU1200" s="12"/>
      <c r="AV1200" s="12"/>
    </row>
    <row r="1201" spans="1:48" ht="15.75" customHeight="1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74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44"/>
      <c r="AR1201" s="12"/>
      <c r="AS1201" s="12"/>
      <c r="AT1201" s="12"/>
      <c r="AU1201" s="12"/>
      <c r="AV1201" s="12"/>
    </row>
    <row r="1202" spans="1:48" ht="15.75" customHeight="1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74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44"/>
      <c r="AR1202" s="12"/>
      <c r="AS1202" s="12"/>
      <c r="AT1202" s="12"/>
      <c r="AU1202" s="12"/>
      <c r="AV1202" s="12"/>
    </row>
    <row r="1203" spans="1:48" ht="15.75" customHeight="1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74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44"/>
      <c r="AR1203" s="12"/>
      <c r="AS1203" s="12"/>
      <c r="AT1203" s="12"/>
      <c r="AU1203" s="12"/>
      <c r="AV1203" s="12"/>
    </row>
    <row r="1204" spans="1:48" ht="15.75" customHeight="1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74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44"/>
      <c r="AR1204" s="12"/>
      <c r="AS1204" s="12"/>
      <c r="AT1204" s="12"/>
      <c r="AU1204" s="12"/>
      <c r="AV1204" s="12"/>
    </row>
    <row r="1205" spans="1:48" ht="15.75" customHeight="1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74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44"/>
      <c r="AR1205" s="12"/>
      <c r="AS1205" s="12"/>
      <c r="AT1205" s="12"/>
      <c r="AU1205" s="12"/>
      <c r="AV1205" s="12"/>
    </row>
    <row r="1206" spans="1:48" ht="15.75" customHeight="1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74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44"/>
      <c r="AR1206" s="12"/>
      <c r="AS1206" s="12"/>
      <c r="AT1206" s="12"/>
      <c r="AU1206" s="12"/>
      <c r="AV1206" s="12"/>
    </row>
    <row r="1207" spans="1:48" ht="15.75" customHeight="1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74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44"/>
      <c r="AR1207" s="12"/>
      <c r="AS1207" s="12"/>
      <c r="AT1207" s="12"/>
      <c r="AU1207" s="12"/>
      <c r="AV1207" s="12"/>
    </row>
    <row r="1208" spans="1:48" ht="15.75" customHeight="1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74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44"/>
      <c r="AR1208" s="12"/>
      <c r="AS1208" s="12"/>
      <c r="AT1208" s="12"/>
      <c r="AU1208" s="12"/>
      <c r="AV1208" s="12"/>
    </row>
    <row r="1209" spans="1:48" ht="15.75" customHeight="1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74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44"/>
      <c r="AR1209" s="12"/>
      <c r="AS1209" s="12"/>
      <c r="AT1209" s="12"/>
      <c r="AU1209" s="12"/>
      <c r="AV1209" s="12"/>
    </row>
    <row r="1210" spans="1:48" ht="15.75" customHeight="1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74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12"/>
      <c r="AQ1210" s="44"/>
      <c r="AR1210" s="12"/>
      <c r="AS1210" s="12"/>
      <c r="AT1210" s="12"/>
      <c r="AU1210" s="12"/>
      <c r="AV1210" s="12"/>
    </row>
    <row r="1211" spans="1:48" ht="15.75" customHeight="1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74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12"/>
      <c r="AQ1211" s="44"/>
      <c r="AR1211" s="12"/>
      <c r="AS1211" s="12"/>
      <c r="AT1211" s="12"/>
      <c r="AU1211" s="12"/>
      <c r="AV1211" s="12"/>
    </row>
    <row r="1212" spans="1:48" ht="15.75" customHeight="1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74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12"/>
      <c r="AQ1212" s="44"/>
      <c r="AR1212" s="12"/>
      <c r="AS1212" s="12"/>
      <c r="AT1212" s="12"/>
      <c r="AU1212" s="12"/>
      <c r="AV1212" s="12"/>
    </row>
    <row r="1213" spans="1:48" ht="15.75" customHeight="1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74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44"/>
      <c r="AR1213" s="12"/>
      <c r="AS1213" s="12"/>
      <c r="AT1213" s="12"/>
      <c r="AU1213" s="12"/>
      <c r="AV1213" s="12"/>
    </row>
    <row r="1214" spans="1:48" ht="15.75" customHeight="1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74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12"/>
      <c r="AQ1214" s="44"/>
      <c r="AR1214" s="12"/>
      <c r="AS1214" s="12"/>
      <c r="AT1214" s="12"/>
      <c r="AU1214" s="12"/>
      <c r="AV1214" s="12"/>
    </row>
    <row r="1215" spans="1:48" ht="15.75" customHeight="1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74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44"/>
      <c r="AR1215" s="12"/>
      <c r="AS1215" s="12"/>
      <c r="AT1215" s="12"/>
      <c r="AU1215" s="12"/>
      <c r="AV1215" s="12"/>
    </row>
    <row r="1216" spans="1:48" ht="15.75" customHeight="1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74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  <c r="AP1216" s="12"/>
      <c r="AQ1216" s="44"/>
      <c r="AR1216" s="12"/>
      <c r="AS1216" s="12"/>
      <c r="AT1216" s="12"/>
      <c r="AU1216" s="12"/>
      <c r="AV1216" s="12"/>
    </row>
    <row r="1217" spans="1:48" ht="15.75" customHeight="1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74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44"/>
      <c r="AR1217" s="12"/>
      <c r="AS1217" s="12"/>
      <c r="AT1217" s="12"/>
      <c r="AU1217" s="12"/>
      <c r="AV1217" s="12"/>
    </row>
    <row r="1218" spans="1:48" ht="15.75" customHeight="1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74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44"/>
      <c r="AR1218" s="12"/>
      <c r="AS1218" s="12"/>
      <c r="AT1218" s="12"/>
      <c r="AU1218" s="12"/>
      <c r="AV1218" s="12"/>
    </row>
    <row r="1219" spans="1:48" ht="15.75" customHeight="1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74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2"/>
      <c r="AP1219" s="12"/>
      <c r="AQ1219" s="44"/>
      <c r="AR1219" s="12"/>
      <c r="AS1219" s="12"/>
      <c r="AT1219" s="12"/>
      <c r="AU1219" s="12"/>
      <c r="AV1219" s="12"/>
    </row>
    <row r="1220" spans="1:48" ht="15.75" customHeight="1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74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12"/>
      <c r="AQ1220" s="44"/>
      <c r="AR1220" s="12"/>
      <c r="AS1220" s="12"/>
      <c r="AT1220" s="12"/>
      <c r="AU1220" s="12"/>
      <c r="AV1220" s="12"/>
    </row>
    <row r="1221" spans="1:48" ht="15.75" customHeight="1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74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44"/>
      <c r="AR1221" s="12"/>
      <c r="AS1221" s="12"/>
      <c r="AT1221" s="12"/>
      <c r="AU1221" s="12"/>
      <c r="AV1221" s="12"/>
    </row>
    <row r="1222" spans="1:48" ht="15.75" customHeight="1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74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2"/>
      <c r="AP1222" s="12"/>
      <c r="AQ1222" s="44"/>
      <c r="AR1222" s="12"/>
      <c r="AS1222" s="12"/>
      <c r="AT1222" s="12"/>
      <c r="AU1222" s="12"/>
      <c r="AV1222" s="12"/>
    </row>
    <row r="1223" spans="1:48" ht="15.75" customHeight="1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74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2"/>
      <c r="AP1223" s="12"/>
      <c r="AQ1223" s="44"/>
      <c r="AR1223" s="12"/>
      <c r="AS1223" s="12"/>
      <c r="AT1223" s="12"/>
      <c r="AU1223" s="12"/>
      <c r="AV1223" s="12"/>
    </row>
    <row r="1224" spans="1:48" ht="15.75" customHeight="1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74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2"/>
      <c r="AP1224" s="12"/>
      <c r="AQ1224" s="44"/>
      <c r="AR1224" s="12"/>
      <c r="AS1224" s="12"/>
      <c r="AT1224" s="12"/>
      <c r="AU1224" s="12"/>
      <c r="AV1224" s="12"/>
    </row>
    <row r="1225" spans="1:48" ht="15.75" customHeight="1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74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  <c r="AP1225" s="12"/>
      <c r="AQ1225" s="44"/>
      <c r="AR1225" s="12"/>
      <c r="AS1225" s="12"/>
      <c r="AT1225" s="12"/>
      <c r="AU1225" s="12"/>
      <c r="AV1225" s="12"/>
    </row>
    <row r="1226" spans="1:48" ht="15.75" customHeight="1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74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  <c r="AP1226" s="12"/>
      <c r="AQ1226" s="44"/>
      <c r="AR1226" s="12"/>
      <c r="AS1226" s="12"/>
      <c r="AT1226" s="12"/>
      <c r="AU1226" s="12"/>
      <c r="AV1226" s="12"/>
    </row>
    <row r="1227" spans="1:48" ht="15.75" customHeight="1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74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12"/>
      <c r="AQ1227" s="44"/>
      <c r="AR1227" s="12"/>
      <c r="AS1227" s="12"/>
      <c r="AT1227" s="12"/>
      <c r="AU1227" s="12"/>
      <c r="AV1227" s="12"/>
    </row>
    <row r="1228" spans="1:48" ht="15.75" customHeight="1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74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  <c r="AP1228" s="12"/>
      <c r="AQ1228" s="44"/>
      <c r="AR1228" s="12"/>
      <c r="AS1228" s="12"/>
      <c r="AT1228" s="12"/>
      <c r="AU1228" s="12"/>
      <c r="AV1228" s="12"/>
    </row>
    <row r="1229" spans="1:48" ht="15.75" customHeight="1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74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44"/>
      <c r="AR1229" s="12"/>
      <c r="AS1229" s="12"/>
      <c r="AT1229" s="12"/>
      <c r="AU1229" s="12"/>
      <c r="AV1229" s="12"/>
    </row>
    <row r="1230" spans="1:48" ht="15.75" customHeight="1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74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  <c r="AP1230" s="12"/>
      <c r="AQ1230" s="44"/>
      <c r="AR1230" s="12"/>
      <c r="AS1230" s="12"/>
      <c r="AT1230" s="12"/>
      <c r="AU1230" s="12"/>
      <c r="AV1230" s="12"/>
    </row>
    <row r="1231" spans="1:48" ht="15.75" customHeight="1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74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  <c r="AP1231" s="12"/>
      <c r="AQ1231" s="44"/>
      <c r="AR1231" s="12"/>
      <c r="AS1231" s="12"/>
      <c r="AT1231" s="12"/>
      <c r="AU1231" s="12"/>
      <c r="AV1231" s="12"/>
    </row>
    <row r="1232" spans="1:48" ht="15.75" customHeight="1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74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  <c r="AP1232" s="12"/>
      <c r="AQ1232" s="44"/>
      <c r="AR1232" s="12"/>
      <c r="AS1232" s="12"/>
      <c r="AT1232" s="12"/>
      <c r="AU1232" s="12"/>
      <c r="AV1232" s="12"/>
    </row>
    <row r="1233" spans="1:48" ht="15.75" customHeight="1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74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44"/>
      <c r="AR1233" s="12"/>
      <c r="AS1233" s="12"/>
      <c r="AT1233" s="12"/>
      <c r="AU1233" s="12"/>
      <c r="AV1233" s="12"/>
    </row>
    <row r="1234" spans="1:48" ht="15.75" customHeight="1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74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2"/>
      <c r="AP1234" s="12"/>
      <c r="AQ1234" s="44"/>
      <c r="AR1234" s="12"/>
      <c r="AS1234" s="12"/>
      <c r="AT1234" s="12"/>
      <c r="AU1234" s="12"/>
      <c r="AV1234" s="12"/>
    </row>
    <row r="1235" spans="1:48" ht="15.75" customHeight="1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74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12"/>
      <c r="AQ1235" s="44"/>
      <c r="AR1235" s="12"/>
      <c r="AS1235" s="12"/>
      <c r="AT1235" s="12"/>
      <c r="AU1235" s="12"/>
      <c r="AV1235" s="12"/>
    </row>
    <row r="1236" spans="1:48" ht="15.75" customHeight="1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74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2"/>
      <c r="AP1236" s="12"/>
      <c r="AQ1236" s="44"/>
      <c r="AR1236" s="12"/>
      <c r="AS1236" s="12"/>
      <c r="AT1236" s="12"/>
      <c r="AU1236" s="12"/>
      <c r="AV1236" s="12"/>
    </row>
    <row r="1237" spans="1:48" ht="15.75" customHeight="1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74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2"/>
      <c r="AQ1237" s="44"/>
      <c r="AR1237" s="12"/>
      <c r="AS1237" s="12"/>
      <c r="AT1237" s="12"/>
      <c r="AU1237" s="12"/>
      <c r="AV1237" s="12"/>
    </row>
    <row r="1238" spans="1:48" ht="15.75" customHeight="1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74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  <c r="AP1238" s="12"/>
      <c r="AQ1238" s="44"/>
      <c r="AR1238" s="12"/>
      <c r="AS1238" s="12"/>
      <c r="AT1238" s="12"/>
      <c r="AU1238" s="12"/>
      <c r="AV1238" s="12"/>
    </row>
    <row r="1239" spans="1:48" ht="15.75" customHeight="1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74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  <c r="AP1239" s="12"/>
      <c r="AQ1239" s="44"/>
      <c r="AR1239" s="12"/>
      <c r="AS1239" s="12"/>
      <c r="AT1239" s="12"/>
      <c r="AU1239" s="12"/>
      <c r="AV1239" s="12"/>
    </row>
    <row r="1240" spans="1:48" ht="15.75" customHeight="1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74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2"/>
      <c r="AP1240" s="12"/>
      <c r="AQ1240" s="44"/>
      <c r="AR1240" s="12"/>
      <c r="AS1240" s="12"/>
      <c r="AT1240" s="12"/>
      <c r="AU1240" s="12"/>
      <c r="AV1240" s="12"/>
    </row>
    <row r="1241" spans="1:48" ht="15.75" customHeight="1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74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44"/>
      <c r="AR1241" s="12"/>
      <c r="AS1241" s="12"/>
      <c r="AT1241" s="12"/>
      <c r="AU1241" s="12"/>
      <c r="AV1241" s="12"/>
    </row>
    <row r="1242" spans="1:48" ht="15.75" customHeight="1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74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  <c r="AP1242" s="12"/>
      <c r="AQ1242" s="44"/>
      <c r="AR1242" s="12"/>
      <c r="AS1242" s="12"/>
      <c r="AT1242" s="12"/>
      <c r="AU1242" s="12"/>
      <c r="AV1242" s="12"/>
    </row>
    <row r="1243" spans="1:48" ht="15.75" customHeight="1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74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  <c r="AP1243" s="12"/>
      <c r="AQ1243" s="44"/>
      <c r="AR1243" s="12"/>
      <c r="AS1243" s="12"/>
      <c r="AT1243" s="12"/>
      <c r="AU1243" s="12"/>
      <c r="AV1243" s="12"/>
    </row>
    <row r="1244" spans="1:48" ht="15.75" customHeight="1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74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  <c r="AP1244" s="12"/>
      <c r="AQ1244" s="44"/>
      <c r="AR1244" s="12"/>
      <c r="AS1244" s="12"/>
      <c r="AT1244" s="12"/>
      <c r="AU1244" s="12"/>
      <c r="AV1244" s="12"/>
    </row>
    <row r="1245" spans="1:48" ht="15.75" customHeight="1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74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44"/>
      <c r="AR1245" s="12"/>
      <c r="AS1245" s="12"/>
      <c r="AT1245" s="12"/>
      <c r="AU1245" s="12"/>
      <c r="AV1245" s="12"/>
    </row>
    <row r="1246" spans="1:48" ht="15.75" customHeight="1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74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  <c r="AP1246" s="12"/>
      <c r="AQ1246" s="44"/>
      <c r="AR1246" s="12"/>
      <c r="AS1246" s="12"/>
      <c r="AT1246" s="12"/>
      <c r="AU1246" s="12"/>
      <c r="AV1246" s="12"/>
    </row>
    <row r="1247" spans="1:48" ht="15.75" customHeight="1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74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  <c r="AP1247" s="12"/>
      <c r="AQ1247" s="44"/>
      <c r="AR1247" s="12"/>
      <c r="AS1247" s="12"/>
      <c r="AT1247" s="12"/>
      <c r="AU1247" s="12"/>
      <c r="AV1247" s="12"/>
    </row>
    <row r="1248" spans="1:48" ht="15.75" customHeight="1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74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2"/>
      <c r="AP1248" s="12"/>
      <c r="AQ1248" s="44"/>
      <c r="AR1248" s="12"/>
      <c r="AS1248" s="12"/>
      <c r="AT1248" s="12"/>
      <c r="AU1248" s="12"/>
      <c r="AV1248" s="12"/>
    </row>
    <row r="1249" spans="1:48" ht="15.75" customHeight="1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74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44"/>
      <c r="AR1249" s="12"/>
      <c r="AS1249" s="12"/>
      <c r="AT1249" s="12"/>
      <c r="AU1249" s="12"/>
      <c r="AV1249" s="12"/>
    </row>
    <row r="1250" spans="1:48" ht="15.75" customHeight="1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74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  <c r="AP1250" s="12"/>
      <c r="AQ1250" s="44"/>
      <c r="AR1250" s="12"/>
      <c r="AS1250" s="12"/>
      <c r="AT1250" s="12"/>
      <c r="AU1250" s="12"/>
      <c r="AV1250" s="12"/>
    </row>
    <row r="1251" spans="1:48" ht="15.75" customHeight="1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74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12"/>
      <c r="AQ1251" s="44"/>
      <c r="AR1251" s="12"/>
      <c r="AS1251" s="12"/>
      <c r="AT1251" s="12"/>
      <c r="AU1251" s="12"/>
      <c r="AV1251" s="12"/>
    </row>
    <row r="1252" spans="1:48" ht="15.75" customHeight="1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74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  <c r="AP1252" s="12"/>
      <c r="AQ1252" s="44"/>
      <c r="AR1252" s="12"/>
      <c r="AS1252" s="12"/>
      <c r="AT1252" s="12"/>
      <c r="AU1252" s="12"/>
      <c r="AV1252" s="12"/>
    </row>
    <row r="1253" spans="1:48" ht="15.75" customHeight="1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74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44"/>
      <c r="AR1253" s="12"/>
      <c r="AS1253" s="12"/>
      <c r="AT1253" s="12"/>
      <c r="AU1253" s="12"/>
      <c r="AV1253" s="12"/>
    </row>
    <row r="1254" spans="1:48" ht="15.75" customHeight="1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74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  <c r="AP1254" s="12"/>
      <c r="AQ1254" s="44"/>
      <c r="AR1254" s="12"/>
      <c r="AS1254" s="12"/>
      <c r="AT1254" s="12"/>
      <c r="AU1254" s="12"/>
      <c r="AV1254" s="12"/>
    </row>
    <row r="1255" spans="1:48" ht="15.75" customHeight="1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74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12"/>
      <c r="AQ1255" s="44"/>
      <c r="AR1255" s="12"/>
      <c r="AS1255" s="12"/>
      <c r="AT1255" s="12"/>
      <c r="AU1255" s="12"/>
      <c r="AV1255" s="12"/>
    </row>
    <row r="1256" spans="1:48" ht="15.75" customHeight="1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74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44"/>
      <c r="AR1256" s="12"/>
      <c r="AS1256" s="12"/>
      <c r="AT1256" s="12"/>
      <c r="AU1256" s="12"/>
      <c r="AV1256" s="12"/>
    </row>
    <row r="1257" spans="1:48" ht="15.75" customHeight="1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74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12"/>
      <c r="AQ1257" s="44"/>
      <c r="AR1257" s="12"/>
      <c r="AS1257" s="12"/>
      <c r="AT1257" s="12"/>
      <c r="AU1257" s="12"/>
      <c r="AV1257" s="12"/>
    </row>
    <row r="1258" spans="1:48" ht="15.75" customHeight="1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74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2"/>
      <c r="AP1258" s="12"/>
      <c r="AQ1258" s="44"/>
      <c r="AR1258" s="12"/>
      <c r="AS1258" s="12"/>
      <c r="AT1258" s="12"/>
      <c r="AU1258" s="12"/>
      <c r="AV1258" s="12"/>
    </row>
    <row r="1259" spans="1:48" ht="15.75" customHeight="1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74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2"/>
      <c r="AP1259" s="12"/>
      <c r="AQ1259" s="44"/>
      <c r="AR1259" s="12"/>
      <c r="AS1259" s="12"/>
      <c r="AT1259" s="12"/>
      <c r="AU1259" s="12"/>
      <c r="AV1259" s="12"/>
    </row>
    <row r="1260" spans="1:48" ht="15.75" customHeight="1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74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2"/>
      <c r="AP1260" s="12"/>
      <c r="AQ1260" s="44"/>
      <c r="AR1260" s="12"/>
      <c r="AS1260" s="12"/>
      <c r="AT1260" s="12"/>
      <c r="AU1260" s="12"/>
      <c r="AV1260" s="12"/>
    </row>
    <row r="1261" spans="1:48" ht="15.75" customHeight="1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74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  <c r="AP1261" s="12"/>
      <c r="AQ1261" s="44"/>
      <c r="AR1261" s="12"/>
      <c r="AS1261" s="12"/>
      <c r="AT1261" s="12"/>
      <c r="AU1261" s="12"/>
      <c r="AV1261" s="12"/>
    </row>
    <row r="1262" spans="1:48" ht="15.75" customHeight="1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74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  <c r="AO1262" s="12"/>
      <c r="AP1262" s="12"/>
      <c r="AQ1262" s="44"/>
      <c r="AR1262" s="12"/>
      <c r="AS1262" s="12"/>
      <c r="AT1262" s="12"/>
      <c r="AU1262" s="12"/>
      <c r="AV1262" s="12"/>
    </row>
    <row r="1263" spans="1:48" ht="15.75" customHeight="1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74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  <c r="AP1263" s="12"/>
      <c r="AQ1263" s="44"/>
      <c r="AR1263" s="12"/>
      <c r="AS1263" s="12"/>
      <c r="AT1263" s="12"/>
      <c r="AU1263" s="12"/>
      <c r="AV1263" s="12"/>
    </row>
    <row r="1264" spans="1:48" ht="15.75" customHeight="1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74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  <c r="AO1264" s="12"/>
      <c r="AP1264" s="12"/>
      <c r="AQ1264" s="44"/>
      <c r="AR1264" s="12"/>
      <c r="AS1264" s="12"/>
      <c r="AT1264" s="12"/>
      <c r="AU1264" s="12"/>
      <c r="AV1264" s="12"/>
    </row>
    <row r="1265" spans="1:48" ht="15.75" customHeight="1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74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12"/>
      <c r="AQ1265" s="44"/>
      <c r="AR1265" s="12"/>
      <c r="AS1265" s="12"/>
      <c r="AT1265" s="12"/>
      <c r="AU1265" s="12"/>
      <c r="AV1265" s="12"/>
    </row>
    <row r="1266" spans="1:48" ht="15.75" customHeight="1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74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  <c r="AO1266" s="12"/>
      <c r="AP1266" s="12"/>
      <c r="AQ1266" s="44"/>
      <c r="AR1266" s="12"/>
      <c r="AS1266" s="12"/>
      <c r="AT1266" s="12"/>
      <c r="AU1266" s="12"/>
      <c r="AV1266" s="12"/>
    </row>
    <row r="1267" spans="1:48" ht="15.75" customHeight="1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74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2"/>
      <c r="AP1267" s="12"/>
      <c r="AQ1267" s="44"/>
      <c r="AR1267" s="12"/>
      <c r="AS1267" s="12"/>
      <c r="AT1267" s="12"/>
      <c r="AU1267" s="12"/>
      <c r="AV1267" s="12"/>
    </row>
    <row r="1268" spans="1:48" ht="15.75" customHeight="1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74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2"/>
      <c r="AP1268" s="12"/>
      <c r="AQ1268" s="44"/>
      <c r="AR1268" s="12"/>
      <c r="AS1268" s="12"/>
      <c r="AT1268" s="12"/>
      <c r="AU1268" s="12"/>
      <c r="AV1268" s="12"/>
    </row>
    <row r="1269" spans="1:48" ht="15.75" customHeight="1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74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44"/>
      <c r="AR1269" s="12"/>
      <c r="AS1269" s="12"/>
      <c r="AT1269" s="12"/>
      <c r="AU1269" s="12"/>
      <c r="AV1269" s="12"/>
    </row>
    <row r="1270" spans="1:48" ht="15.75" customHeight="1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74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2"/>
      <c r="AP1270" s="12"/>
      <c r="AQ1270" s="44"/>
      <c r="AR1270" s="12"/>
      <c r="AS1270" s="12"/>
      <c r="AT1270" s="12"/>
      <c r="AU1270" s="12"/>
      <c r="AV1270" s="12"/>
    </row>
    <row r="1271" spans="1:48" ht="15.75" customHeight="1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74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44"/>
      <c r="AR1271" s="12"/>
      <c r="AS1271" s="12"/>
      <c r="AT1271" s="12"/>
      <c r="AU1271" s="12"/>
      <c r="AV1271" s="12"/>
    </row>
    <row r="1272" spans="1:48" ht="15.75" customHeight="1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74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2"/>
      <c r="AP1272" s="12"/>
      <c r="AQ1272" s="44"/>
      <c r="AR1272" s="12"/>
      <c r="AS1272" s="12"/>
      <c r="AT1272" s="12"/>
      <c r="AU1272" s="12"/>
      <c r="AV1272" s="12"/>
    </row>
    <row r="1273" spans="1:48" ht="15.75" customHeight="1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74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44"/>
      <c r="AR1273" s="12"/>
      <c r="AS1273" s="12"/>
      <c r="AT1273" s="12"/>
      <c r="AU1273" s="12"/>
      <c r="AV1273" s="12"/>
    </row>
    <row r="1274" spans="1:48" ht="15.75" customHeight="1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74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2"/>
      <c r="AP1274" s="12"/>
      <c r="AQ1274" s="44"/>
      <c r="AR1274" s="12"/>
      <c r="AS1274" s="12"/>
      <c r="AT1274" s="12"/>
      <c r="AU1274" s="12"/>
      <c r="AV1274" s="12"/>
    </row>
    <row r="1275" spans="1:48" ht="15.75" customHeight="1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74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44"/>
      <c r="AR1275" s="12"/>
      <c r="AS1275" s="12"/>
      <c r="AT1275" s="12"/>
      <c r="AU1275" s="12"/>
      <c r="AV1275" s="12"/>
    </row>
    <row r="1276" spans="1:48" ht="15.75" customHeight="1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74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2"/>
      <c r="AP1276" s="12"/>
      <c r="AQ1276" s="44"/>
      <c r="AR1276" s="12"/>
      <c r="AS1276" s="12"/>
      <c r="AT1276" s="12"/>
      <c r="AU1276" s="12"/>
      <c r="AV1276" s="12"/>
    </row>
    <row r="1277" spans="1:48" ht="15.75" customHeight="1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74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44"/>
      <c r="AR1277" s="12"/>
      <c r="AS1277" s="12"/>
      <c r="AT1277" s="12"/>
      <c r="AU1277" s="12"/>
      <c r="AV1277" s="12"/>
    </row>
    <row r="1278" spans="1:48" ht="15.75" customHeight="1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74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2"/>
      <c r="AP1278" s="12"/>
      <c r="AQ1278" s="44"/>
      <c r="AR1278" s="12"/>
      <c r="AS1278" s="12"/>
      <c r="AT1278" s="12"/>
      <c r="AU1278" s="12"/>
      <c r="AV1278" s="12"/>
    </row>
    <row r="1279" spans="1:48" ht="15.75" customHeight="1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74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44"/>
      <c r="AR1279" s="12"/>
      <c r="AS1279" s="12"/>
      <c r="AT1279" s="12"/>
      <c r="AU1279" s="12"/>
      <c r="AV1279" s="12"/>
    </row>
    <row r="1280" spans="1:48" ht="15.75" customHeight="1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74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2"/>
      <c r="AP1280" s="12"/>
      <c r="AQ1280" s="44"/>
      <c r="AR1280" s="12"/>
      <c r="AS1280" s="12"/>
      <c r="AT1280" s="12"/>
      <c r="AU1280" s="12"/>
      <c r="AV1280" s="12"/>
    </row>
    <row r="1281" spans="1:48" ht="15.75" customHeight="1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74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44"/>
      <c r="AR1281" s="12"/>
      <c r="AS1281" s="12"/>
      <c r="AT1281" s="12"/>
      <c r="AU1281" s="12"/>
      <c r="AV1281" s="12"/>
    </row>
    <row r="1282" spans="1:48" ht="15.75" customHeight="1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74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2"/>
      <c r="AP1282" s="12"/>
      <c r="AQ1282" s="44"/>
      <c r="AR1282" s="12"/>
      <c r="AS1282" s="12"/>
      <c r="AT1282" s="12"/>
      <c r="AU1282" s="12"/>
      <c r="AV1282" s="12"/>
    </row>
    <row r="1283" spans="1:48" ht="15.75" customHeight="1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74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44"/>
      <c r="AR1283" s="12"/>
      <c r="AS1283" s="12"/>
      <c r="AT1283" s="12"/>
      <c r="AU1283" s="12"/>
      <c r="AV1283" s="12"/>
    </row>
    <row r="1284" spans="1:48" ht="15.75" customHeight="1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74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2"/>
      <c r="AP1284" s="12"/>
      <c r="AQ1284" s="44"/>
      <c r="AR1284" s="12"/>
      <c r="AS1284" s="12"/>
      <c r="AT1284" s="12"/>
      <c r="AU1284" s="12"/>
      <c r="AV1284" s="12"/>
    </row>
    <row r="1285" spans="1:48" ht="15.75" customHeight="1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74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44"/>
      <c r="AR1285" s="12"/>
      <c r="AS1285" s="12"/>
      <c r="AT1285" s="12"/>
      <c r="AU1285" s="12"/>
      <c r="AV1285" s="12"/>
    </row>
    <row r="1286" spans="1:48" ht="15.75" customHeight="1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74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2"/>
      <c r="AP1286" s="12"/>
      <c r="AQ1286" s="44"/>
      <c r="AR1286" s="12"/>
      <c r="AS1286" s="12"/>
      <c r="AT1286" s="12"/>
      <c r="AU1286" s="12"/>
      <c r="AV1286" s="12"/>
    </row>
    <row r="1287" spans="1:48" ht="15.75" customHeight="1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74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44"/>
      <c r="AR1287" s="12"/>
      <c r="AS1287" s="12"/>
      <c r="AT1287" s="12"/>
      <c r="AU1287" s="12"/>
      <c r="AV1287" s="12"/>
    </row>
    <row r="1288" spans="1:48" ht="15.75" customHeight="1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74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2"/>
      <c r="AP1288" s="12"/>
      <c r="AQ1288" s="44"/>
      <c r="AR1288" s="12"/>
      <c r="AS1288" s="12"/>
      <c r="AT1288" s="12"/>
      <c r="AU1288" s="12"/>
      <c r="AV1288" s="12"/>
    </row>
    <row r="1289" spans="1:48" ht="15.75" customHeight="1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74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44"/>
      <c r="AR1289" s="12"/>
      <c r="AS1289" s="12"/>
      <c r="AT1289" s="12"/>
      <c r="AU1289" s="12"/>
      <c r="AV1289" s="12"/>
    </row>
    <row r="1290" spans="1:48" ht="15.75" customHeight="1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74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2"/>
      <c r="AP1290" s="12"/>
      <c r="AQ1290" s="44"/>
      <c r="AR1290" s="12"/>
      <c r="AS1290" s="12"/>
      <c r="AT1290" s="12"/>
      <c r="AU1290" s="12"/>
      <c r="AV1290" s="12"/>
    </row>
    <row r="1291" spans="1:48" ht="15.75" customHeight="1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74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  <c r="AO1291" s="12"/>
      <c r="AP1291" s="12"/>
      <c r="AQ1291" s="44"/>
      <c r="AR1291" s="12"/>
      <c r="AS1291" s="12"/>
      <c r="AT1291" s="12"/>
      <c r="AU1291" s="12"/>
      <c r="AV1291" s="12"/>
    </row>
    <row r="1292" spans="1:48" ht="15.75" customHeight="1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74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2"/>
      <c r="AP1292" s="12"/>
      <c r="AQ1292" s="44"/>
      <c r="AR1292" s="12"/>
      <c r="AS1292" s="12"/>
      <c r="AT1292" s="12"/>
      <c r="AU1292" s="12"/>
      <c r="AV1292" s="12"/>
    </row>
    <row r="1293" spans="1:48" ht="15.75" customHeight="1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74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44"/>
      <c r="AR1293" s="12"/>
      <c r="AS1293" s="12"/>
      <c r="AT1293" s="12"/>
      <c r="AU1293" s="12"/>
      <c r="AV1293" s="12"/>
    </row>
    <row r="1294" spans="1:48" ht="15.75" customHeight="1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74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2"/>
      <c r="AP1294" s="12"/>
      <c r="AQ1294" s="44"/>
      <c r="AR1294" s="12"/>
      <c r="AS1294" s="12"/>
      <c r="AT1294" s="12"/>
      <c r="AU1294" s="12"/>
      <c r="AV1294" s="12"/>
    </row>
    <row r="1295" spans="1:48" ht="15.75" customHeight="1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74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2"/>
      <c r="AP1295" s="12"/>
      <c r="AQ1295" s="44"/>
      <c r="AR1295" s="12"/>
      <c r="AS1295" s="12"/>
      <c r="AT1295" s="12"/>
      <c r="AU1295" s="12"/>
      <c r="AV1295" s="12"/>
    </row>
    <row r="1296" spans="1:48" ht="15.75" customHeight="1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74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  <c r="AO1296" s="12"/>
      <c r="AP1296" s="12"/>
      <c r="AQ1296" s="44"/>
      <c r="AR1296" s="12"/>
      <c r="AS1296" s="12"/>
      <c r="AT1296" s="12"/>
      <c r="AU1296" s="12"/>
      <c r="AV1296" s="12"/>
    </row>
    <row r="1297" spans="1:48" ht="15.75" customHeight="1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74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44"/>
      <c r="AR1297" s="12"/>
      <c r="AS1297" s="12"/>
      <c r="AT1297" s="12"/>
      <c r="AU1297" s="12"/>
      <c r="AV1297" s="12"/>
    </row>
    <row r="1298" spans="1:48" ht="15.75" customHeight="1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74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2"/>
      <c r="AP1298" s="12"/>
      <c r="AQ1298" s="44"/>
      <c r="AR1298" s="12"/>
      <c r="AS1298" s="12"/>
      <c r="AT1298" s="12"/>
      <c r="AU1298" s="12"/>
      <c r="AV1298" s="12"/>
    </row>
    <row r="1299" spans="1:48" ht="15.75" customHeight="1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74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44"/>
      <c r="AR1299" s="12"/>
      <c r="AS1299" s="12"/>
      <c r="AT1299" s="12"/>
      <c r="AU1299" s="12"/>
      <c r="AV1299" s="12"/>
    </row>
    <row r="1300" spans="1:48" ht="15.75" customHeight="1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74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2"/>
      <c r="AP1300" s="12"/>
      <c r="AQ1300" s="44"/>
      <c r="AR1300" s="12"/>
      <c r="AS1300" s="12"/>
      <c r="AT1300" s="12"/>
      <c r="AU1300" s="12"/>
      <c r="AV1300" s="12"/>
    </row>
    <row r="1301" spans="1:48" ht="15.75" customHeight="1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74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44"/>
      <c r="AR1301" s="12"/>
      <c r="AS1301" s="12"/>
      <c r="AT1301" s="12"/>
      <c r="AU1301" s="12"/>
      <c r="AV1301" s="12"/>
    </row>
    <row r="1302" spans="1:48" ht="15.75" customHeight="1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74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2"/>
      <c r="AP1302" s="12"/>
      <c r="AQ1302" s="44"/>
      <c r="AR1302" s="12"/>
      <c r="AS1302" s="12"/>
      <c r="AT1302" s="12"/>
      <c r="AU1302" s="12"/>
      <c r="AV1302" s="12"/>
    </row>
    <row r="1303" spans="1:48" ht="15.75" customHeight="1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74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44"/>
      <c r="AR1303" s="12"/>
      <c r="AS1303" s="12"/>
      <c r="AT1303" s="12"/>
      <c r="AU1303" s="12"/>
      <c r="AV1303" s="12"/>
    </row>
    <row r="1304" spans="1:48" ht="15.75" customHeight="1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74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2"/>
      <c r="AP1304" s="12"/>
      <c r="AQ1304" s="44"/>
      <c r="AR1304" s="12"/>
      <c r="AS1304" s="12"/>
      <c r="AT1304" s="12"/>
      <c r="AU1304" s="12"/>
      <c r="AV1304" s="12"/>
    </row>
    <row r="1305" spans="1:48" ht="15.75" customHeight="1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74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44"/>
      <c r="AR1305" s="12"/>
      <c r="AS1305" s="12"/>
      <c r="AT1305" s="12"/>
      <c r="AU1305" s="12"/>
      <c r="AV1305" s="12"/>
    </row>
    <row r="1306" spans="1:48" ht="15.75" customHeight="1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74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2"/>
      <c r="AP1306" s="12"/>
      <c r="AQ1306" s="44"/>
      <c r="AR1306" s="12"/>
      <c r="AS1306" s="12"/>
      <c r="AT1306" s="12"/>
      <c r="AU1306" s="12"/>
      <c r="AV1306" s="12"/>
    </row>
    <row r="1307" spans="1:48" ht="15.75" customHeight="1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74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44"/>
      <c r="AR1307" s="12"/>
      <c r="AS1307" s="12"/>
      <c r="AT1307" s="12"/>
      <c r="AU1307" s="12"/>
      <c r="AV1307" s="12"/>
    </row>
    <row r="1308" spans="1:48" ht="15.75" customHeight="1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74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2"/>
      <c r="AP1308" s="12"/>
      <c r="AQ1308" s="44"/>
      <c r="AR1308" s="12"/>
      <c r="AS1308" s="12"/>
      <c r="AT1308" s="12"/>
      <c r="AU1308" s="12"/>
      <c r="AV1308" s="12"/>
    </row>
    <row r="1309" spans="1:48" ht="15.75" customHeight="1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74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44"/>
      <c r="AR1309" s="12"/>
      <c r="AS1309" s="12"/>
      <c r="AT1309" s="12"/>
      <c r="AU1309" s="12"/>
      <c r="AV1309" s="12"/>
    </row>
    <row r="1310" spans="1:48" ht="15.75" customHeight="1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74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2"/>
      <c r="AP1310" s="12"/>
      <c r="AQ1310" s="44"/>
      <c r="AR1310" s="12"/>
      <c r="AS1310" s="12"/>
      <c r="AT1310" s="12"/>
      <c r="AU1310" s="12"/>
      <c r="AV1310" s="12"/>
    </row>
    <row r="1311" spans="1:48" ht="15.75" customHeight="1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74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2"/>
      <c r="AP1311" s="12"/>
      <c r="AQ1311" s="44"/>
      <c r="AR1311" s="12"/>
      <c r="AS1311" s="12"/>
      <c r="AT1311" s="12"/>
      <c r="AU1311" s="12"/>
      <c r="AV1311" s="12"/>
    </row>
    <row r="1312" spans="1:48" ht="15.75" customHeight="1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74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2"/>
      <c r="AP1312" s="12"/>
      <c r="AQ1312" s="44"/>
      <c r="AR1312" s="12"/>
      <c r="AS1312" s="12"/>
      <c r="AT1312" s="12"/>
      <c r="AU1312" s="12"/>
      <c r="AV1312" s="12"/>
    </row>
    <row r="1313" spans="1:48" ht="15.75" customHeight="1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74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44"/>
      <c r="AR1313" s="12"/>
      <c r="AS1313" s="12"/>
      <c r="AT1313" s="12"/>
      <c r="AU1313" s="12"/>
      <c r="AV1313" s="12"/>
    </row>
    <row r="1314" spans="1:48" ht="15.75" customHeight="1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74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2"/>
      <c r="AP1314" s="12"/>
      <c r="AQ1314" s="44"/>
      <c r="AR1314" s="12"/>
      <c r="AS1314" s="12"/>
      <c r="AT1314" s="12"/>
      <c r="AU1314" s="12"/>
      <c r="AV1314" s="12"/>
    </row>
    <row r="1315" spans="1:48" ht="15.75" customHeight="1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74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44"/>
      <c r="AR1315" s="12"/>
      <c r="AS1315" s="12"/>
      <c r="AT1315" s="12"/>
      <c r="AU1315" s="12"/>
      <c r="AV1315" s="12"/>
    </row>
    <row r="1316" spans="1:48" ht="15.75" customHeight="1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74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2"/>
      <c r="AP1316" s="12"/>
      <c r="AQ1316" s="44"/>
      <c r="AR1316" s="12"/>
      <c r="AS1316" s="12"/>
      <c r="AT1316" s="12"/>
      <c r="AU1316" s="12"/>
      <c r="AV1316" s="12"/>
    </row>
    <row r="1317" spans="1:48" ht="15.75" customHeight="1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74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44"/>
      <c r="AR1317" s="12"/>
      <c r="AS1317" s="12"/>
      <c r="AT1317" s="12"/>
      <c r="AU1317" s="12"/>
      <c r="AV1317" s="12"/>
    </row>
    <row r="1318" spans="1:48" ht="15.75" customHeight="1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74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2"/>
      <c r="AP1318" s="12"/>
      <c r="AQ1318" s="44"/>
      <c r="AR1318" s="12"/>
      <c r="AS1318" s="12"/>
      <c r="AT1318" s="12"/>
      <c r="AU1318" s="12"/>
      <c r="AV1318" s="12"/>
    </row>
    <row r="1319" spans="1:48" ht="15.75" customHeight="1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74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2"/>
      <c r="AP1319" s="12"/>
      <c r="AQ1319" s="44"/>
      <c r="AR1319" s="12"/>
      <c r="AS1319" s="12"/>
      <c r="AT1319" s="12"/>
      <c r="AU1319" s="12"/>
      <c r="AV1319" s="12"/>
    </row>
    <row r="1320" spans="1:48" ht="15.75" customHeight="1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74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2"/>
      <c r="AP1320" s="12"/>
      <c r="AQ1320" s="44"/>
      <c r="AR1320" s="12"/>
      <c r="AS1320" s="12"/>
      <c r="AT1320" s="12"/>
      <c r="AU1320" s="12"/>
      <c r="AV1320" s="12"/>
    </row>
    <row r="1321" spans="1:48" ht="15.75" customHeight="1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74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44"/>
      <c r="AR1321" s="12"/>
      <c r="AS1321" s="12"/>
      <c r="AT1321" s="12"/>
      <c r="AU1321" s="12"/>
      <c r="AV1321" s="12"/>
    </row>
    <row r="1322" spans="1:48" ht="15.75" customHeight="1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74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  <c r="AP1322" s="12"/>
      <c r="AQ1322" s="44"/>
      <c r="AR1322" s="12"/>
      <c r="AS1322" s="12"/>
      <c r="AT1322" s="12"/>
      <c r="AU1322" s="12"/>
      <c r="AV1322" s="12"/>
    </row>
    <row r="1323" spans="1:48" ht="15.75" customHeight="1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74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2"/>
      <c r="AP1323" s="12"/>
      <c r="AQ1323" s="44"/>
      <c r="AR1323" s="12"/>
      <c r="AS1323" s="12"/>
      <c r="AT1323" s="12"/>
      <c r="AU1323" s="12"/>
      <c r="AV1323" s="12"/>
    </row>
    <row r="1324" spans="1:48" ht="15.75" customHeight="1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74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2"/>
      <c r="AP1324" s="12"/>
      <c r="AQ1324" s="44"/>
      <c r="AR1324" s="12"/>
      <c r="AS1324" s="12"/>
      <c r="AT1324" s="12"/>
      <c r="AU1324" s="12"/>
      <c r="AV1324" s="12"/>
    </row>
    <row r="1325" spans="1:48" ht="15.75" customHeight="1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74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12"/>
      <c r="AQ1325" s="44"/>
      <c r="AR1325" s="12"/>
      <c r="AS1325" s="12"/>
      <c r="AT1325" s="12"/>
      <c r="AU1325" s="12"/>
      <c r="AV1325" s="12"/>
    </row>
    <row r="1326" spans="1:48" ht="15.75" customHeight="1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74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  <c r="AO1326" s="12"/>
      <c r="AP1326" s="12"/>
      <c r="AQ1326" s="44"/>
      <c r="AR1326" s="12"/>
      <c r="AS1326" s="12"/>
      <c r="AT1326" s="12"/>
      <c r="AU1326" s="12"/>
      <c r="AV1326" s="12"/>
    </row>
    <row r="1327" spans="1:48" ht="15.75" customHeight="1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74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2"/>
      <c r="AP1327" s="12"/>
      <c r="AQ1327" s="44"/>
      <c r="AR1327" s="12"/>
      <c r="AS1327" s="12"/>
      <c r="AT1327" s="12"/>
      <c r="AU1327" s="12"/>
      <c r="AV1327" s="12"/>
    </row>
    <row r="1328" spans="1:48" ht="15.75" customHeight="1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74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2"/>
      <c r="AP1328" s="12"/>
      <c r="AQ1328" s="44"/>
      <c r="AR1328" s="12"/>
      <c r="AS1328" s="12"/>
      <c r="AT1328" s="12"/>
      <c r="AU1328" s="12"/>
      <c r="AV1328" s="12"/>
    </row>
    <row r="1329" spans="1:48" ht="15.75" customHeight="1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74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44"/>
      <c r="AR1329" s="12"/>
      <c r="AS1329" s="12"/>
      <c r="AT1329" s="12"/>
      <c r="AU1329" s="12"/>
      <c r="AV1329" s="12"/>
    </row>
    <row r="1330" spans="1:48" ht="15.75" customHeight="1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74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2"/>
      <c r="AP1330" s="12"/>
      <c r="AQ1330" s="44"/>
      <c r="AR1330" s="12"/>
      <c r="AS1330" s="12"/>
      <c r="AT1330" s="12"/>
      <c r="AU1330" s="12"/>
      <c r="AV1330" s="12"/>
    </row>
    <row r="1331" spans="1:48" ht="15.75" customHeight="1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74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2"/>
      <c r="AP1331" s="12"/>
      <c r="AQ1331" s="44"/>
      <c r="AR1331" s="12"/>
      <c r="AS1331" s="12"/>
      <c r="AT1331" s="12"/>
      <c r="AU1331" s="12"/>
      <c r="AV1331" s="12"/>
    </row>
    <row r="1332" spans="1:48" ht="15.75" customHeight="1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74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2"/>
      <c r="AP1332" s="12"/>
      <c r="AQ1332" s="44"/>
      <c r="AR1332" s="12"/>
      <c r="AS1332" s="12"/>
      <c r="AT1332" s="12"/>
      <c r="AU1332" s="12"/>
      <c r="AV1332" s="12"/>
    </row>
    <row r="1333" spans="1:48" ht="15.75" customHeight="1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74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44"/>
      <c r="AR1333" s="12"/>
      <c r="AS1333" s="12"/>
      <c r="AT1333" s="12"/>
      <c r="AU1333" s="12"/>
      <c r="AV1333" s="12"/>
    </row>
    <row r="1334" spans="1:48" ht="15.75" customHeight="1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74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44"/>
      <c r="AR1334" s="12"/>
      <c r="AS1334" s="12"/>
      <c r="AT1334" s="12"/>
      <c r="AU1334" s="12"/>
      <c r="AV1334" s="12"/>
    </row>
    <row r="1335" spans="1:48" ht="15.75" customHeight="1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74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  <c r="AP1335" s="12"/>
      <c r="AQ1335" s="44"/>
      <c r="AR1335" s="12"/>
      <c r="AS1335" s="12"/>
      <c r="AT1335" s="12"/>
      <c r="AU1335" s="12"/>
      <c r="AV1335" s="12"/>
    </row>
    <row r="1336" spans="1:48" ht="15.75" customHeight="1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74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2"/>
      <c r="AP1336" s="12"/>
      <c r="AQ1336" s="44"/>
      <c r="AR1336" s="12"/>
      <c r="AS1336" s="12"/>
      <c r="AT1336" s="12"/>
      <c r="AU1336" s="12"/>
      <c r="AV1336" s="12"/>
    </row>
    <row r="1337" spans="1:48" ht="15.75" customHeight="1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74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12"/>
      <c r="AQ1337" s="44"/>
      <c r="AR1337" s="12"/>
      <c r="AS1337" s="12"/>
      <c r="AT1337" s="12"/>
      <c r="AU1337" s="12"/>
      <c r="AV1337" s="12"/>
    </row>
    <row r="1338" spans="1:48" ht="15.75" customHeight="1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74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2"/>
      <c r="AP1338" s="12"/>
      <c r="AQ1338" s="44"/>
      <c r="AR1338" s="12"/>
      <c r="AS1338" s="12"/>
      <c r="AT1338" s="12"/>
      <c r="AU1338" s="12"/>
      <c r="AV1338" s="12"/>
    </row>
    <row r="1339" spans="1:48" ht="15.75" customHeight="1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74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  <c r="AP1339" s="12"/>
      <c r="AQ1339" s="44"/>
      <c r="AR1339" s="12"/>
      <c r="AS1339" s="12"/>
      <c r="AT1339" s="12"/>
      <c r="AU1339" s="12"/>
      <c r="AV1339" s="12"/>
    </row>
    <row r="1340" spans="1:48" ht="15.75" customHeight="1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74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  <c r="AP1340" s="12"/>
      <c r="AQ1340" s="44"/>
      <c r="AR1340" s="12"/>
      <c r="AS1340" s="12"/>
      <c r="AT1340" s="12"/>
      <c r="AU1340" s="12"/>
      <c r="AV1340" s="12"/>
    </row>
    <row r="1341" spans="1:48" ht="15.75" customHeight="1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74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12"/>
      <c r="AQ1341" s="44"/>
      <c r="AR1341" s="12"/>
      <c r="AS1341" s="12"/>
      <c r="AT1341" s="12"/>
      <c r="AU1341" s="12"/>
      <c r="AV1341" s="12"/>
    </row>
    <row r="1342" spans="1:48" ht="15.75" customHeight="1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74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2"/>
      <c r="AP1342" s="12"/>
      <c r="AQ1342" s="44"/>
      <c r="AR1342" s="12"/>
      <c r="AS1342" s="12"/>
      <c r="AT1342" s="12"/>
      <c r="AU1342" s="12"/>
      <c r="AV1342" s="12"/>
    </row>
    <row r="1343" spans="1:48" ht="15.75" customHeight="1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74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  <c r="AP1343" s="12"/>
      <c r="AQ1343" s="44"/>
      <c r="AR1343" s="12"/>
      <c r="AS1343" s="12"/>
      <c r="AT1343" s="12"/>
      <c r="AU1343" s="12"/>
      <c r="AV1343" s="12"/>
    </row>
    <row r="1344" spans="1:48" ht="15.75" customHeight="1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74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2"/>
      <c r="AP1344" s="12"/>
      <c r="AQ1344" s="44"/>
      <c r="AR1344" s="12"/>
      <c r="AS1344" s="12"/>
      <c r="AT1344" s="12"/>
      <c r="AU1344" s="12"/>
      <c r="AV1344" s="12"/>
    </row>
    <row r="1345" spans="1:48" ht="15.75" customHeight="1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74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44"/>
      <c r="AR1345" s="12"/>
      <c r="AS1345" s="12"/>
      <c r="AT1345" s="12"/>
      <c r="AU1345" s="12"/>
      <c r="AV1345" s="12"/>
    </row>
    <row r="1346" spans="1:48" ht="15.75" customHeight="1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74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2"/>
      <c r="AP1346" s="12"/>
      <c r="AQ1346" s="44"/>
      <c r="AR1346" s="12"/>
      <c r="AS1346" s="12"/>
      <c r="AT1346" s="12"/>
      <c r="AU1346" s="12"/>
      <c r="AV1346" s="12"/>
    </row>
    <row r="1347" spans="1:48" ht="15.75" customHeight="1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74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  <c r="AP1347" s="12"/>
      <c r="AQ1347" s="44"/>
      <c r="AR1347" s="12"/>
      <c r="AS1347" s="12"/>
      <c r="AT1347" s="12"/>
      <c r="AU1347" s="12"/>
      <c r="AV1347" s="12"/>
    </row>
    <row r="1348" spans="1:48" ht="15.75" customHeight="1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74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2"/>
      <c r="AP1348" s="12"/>
      <c r="AQ1348" s="44"/>
      <c r="AR1348" s="12"/>
      <c r="AS1348" s="12"/>
      <c r="AT1348" s="12"/>
      <c r="AU1348" s="12"/>
      <c r="AV1348" s="12"/>
    </row>
    <row r="1349" spans="1:48" ht="15.75" customHeight="1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74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44"/>
      <c r="AR1349" s="12"/>
      <c r="AS1349" s="12"/>
      <c r="AT1349" s="12"/>
      <c r="AU1349" s="12"/>
      <c r="AV1349" s="12"/>
    </row>
    <row r="1350" spans="1:48" ht="15.75" customHeight="1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74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2"/>
      <c r="AP1350" s="12"/>
      <c r="AQ1350" s="44"/>
      <c r="AR1350" s="12"/>
      <c r="AS1350" s="12"/>
      <c r="AT1350" s="12"/>
      <c r="AU1350" s="12"/>
      <c r="AV1350" s="12"/>
    </row>
    <row r="1351" spans="1:48" ht="15.75" customHeight="1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74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  <c r="AP1351" s="12"/>
      <c r="AQ1351" s="44"/>
      <c r="AR1351" s="12"/>
      <c r="AS1351" s="12"/>
      <c r="AT1351" s="12"/>
      <c r="AU1351" s="12"/>
      <c r="AV1351" s="12"/>
    </row>
    <row r="1352" spans="1:48" ht="15.75" customHeight="1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74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2"/>
      <c r="AP1352" s="12"/>
      <c r="AQ1352" s="44"/>
      <c r="AR1352" s="12"/>
      <c r="AS1352" s="12"/>
      <c r="AT1352" s="12"/>
      <c r="AU1352" s="12"/>
      <c r="AV1352" s="12"/>
    </row>
    <row r="1353" spans="1:48" ht="15.75" customHeight="1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74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44"/>
      <c r="AR1353" s="12"/>
      <c r="AS1353" s="12"/>
      <c r="AT1353" s="12"/>
      <c r="AU1353" s="12"/>
      <c r="AV1353" s="12"/>
    </row>
    <row r="1354" spans="1:48" ht="15.75" customHeight="1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74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2"/>
      <c r="AP1354" s="12"/>
      <c r="AQ1354" s="44"/>
      <c r="AR1354" s="12"/>
      <c r="AS1354" s="12"/>
      <c r="AT1354" s="12"/>
      <c r="AU1354" s="12"/>
      <c r="AV1354" s="12"/>
    </row>
    <row r="1355" spans="1:48" ht="15.75" customHeight="1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74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  <c r="AP1355" s="12"/>
      <c r="AQ1355" s="44"/>
      <c r="AR1355" s="12"/>
      <c r="AS1355" s="12"/>
      <c r="AT1355" s="12"/>
      <c r="AU1355" s="12"/>
      <c r="AV1355" s="12"/>
    </row>
    <row r="1356" spans="1:48" ht="15.75" customHeight="1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74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2"/>
      <c r="AP1356" s="12"/>
      <c r="AQ1356" s="44"/>
      <c r="AR1356" s="12"/>
      <c r="AS1356" s="12"/>
      <c r="AT1356" s="12"/>
      <c r="AU1356" s="12"/>
      <c r="AV1356" s="12"/>
    </row>
    <row r="1357" spans="1:48" ht="15.75" customHeight="1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74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44"/>
      <c r="AR1357" s="12"/>
      <c r="AS1357" s="12"/>
      <c r="AT1357" s="12"/>
      <c r="AU1357" s="12"/>
      <c r="AV1357" s="12"/>
    </row>
    <row r="1358" spans="1:48" ht="15.75" customHeight="1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74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  <c r="AP1358" s="12"/>
      <c r="AQ1358" s="44"/>
      <c r="AR1358" s="12"/>
      <c r="AS1358" s="12"/>
      <c r="AT1358" s="12"/>
      <c r="AU1358" s="12"/>
      <c r="AV1358" s="12"/>
    </row>
    <row r="1359" spans="1:48" ht="15.75" customHeight="1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74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  <c r="AP1359" s="12"/>
      <c r="AQ1359" s="44"/>
      <c r="AR1359" s="12"/>
      <c r="AS1359" s="12"/>
      <c r="AT1359" s="12"/>
      <c r="AU1359" s="12"/>
      <c r="AV1359" s="12"/>
    </row>
    <row r="1360" spans="1:48" ht="15.75" customHeight="1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74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2"/>
      <c r="AP1360" s="12"/>
      <c r="AQ1360" s="44"/>
      <c r="AR1360" s="12"/>
      <c r="AS1360" s="12"/>
      <c r="AT1360" s="12"/>
      <c r="AU1360" s="12"/>
      <c r="AV1360" s="12"/>
    </row>
    <row r="1361" spans="1:48" ht="15.75" customHeight="1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74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44"/>
      <c r="AR1361" s="12"/>
      <c r="AS1361" s="12"/>
      <c r="AT1361" s="12"/>
      <c r="AU1361" s="12"/>
      <c r="AV1361" s="12"/>
    </row>
    <row r="1362" spans="1:48" ht="15.75" customHeight="1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74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  <c r="AO1362" s="12"/>
      <c r="AP1362" s="12"/>
      <c r="AQ1362" s="44"/>
      <c r="AR1362" s="12"/>
      <c r="AS1362" s="12"/>
      <c r="AT1362" s="12"/>
      <c r="AU1362" s="12"/>
      <c r="AV1362" s="12"/>
    </row>
    <row r="1363" spans="1:48" ht="15.75" customHeight="1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74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  <c r="AP1363" s="12"/>
      <c r="AQ1363" s="44"/>
      <c r="AR1363" s="12"/>
      <c r="AS1363" s="12"/>
      <c r="AT1363" s="12"/>
      <c r="AU1363" s="12"/>
      <c r="AV1363" s="12"/>
    </row>
    <row r="1364" spans="1:48" ht="15.75" customHeight="1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74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2"/>
      <c r="AP1364" s="12"/>
      <c r="AQ1364" s="44"/>
      <c r="AR1364" s="12"/>
      <c r="AS1364" s="12"/>
      <c r="AT1364" s="12"/>
      <c r="AU1364" s="12"/>
      <c r="AV1364" s="12"/>
    </row>
    <row r="1365" spans="1:48" ht="15.75" customHeight="1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74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44"/>
      <c r="AR1365" s="12"/>
      <c r="AS1365" s="12"/>
      <c r="AT1365" s="12"/>
      <c r="AU1365" s="12"/>
      <c r="AV1365" s="12"/>
    </row>
    <row r="1366" spans="1:48" ht="15.75" customHeight="1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74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2"/>
      <c r="AP1366" s="12"/>
      <c r="AQ1366" s="44"/>
      <c r="AR1366" s="12"/>
      <c r="AS1366" s="12"/>
      <c r="AT1366" s="12"/>
      <c r="AU1366" s="12"/>
      <c r="AV1366" s="12"/>
    </row>
    <row r="1367" spans="1:48" ht="15.75" customHeight="1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74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  <c r="AP1367" s="12"/>
      <c r="AQ1367" s="44"/>
      <c r="AR1367" s="12"/>
      <c r="AS1367" s="12"/>
      <c r="AT1367" s="12"/>
      <c r="AU1367" s="12"/>
      <c r="AV1367" s="12"/>
    </row>
    <row r="1368" spans="1:48" ht="15.75" customHeight="1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74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  <c r="AO1368" s="12"/>
      <c r="AP1368" s="12"/>
      <c r="AQ1368" s="44"/>
      <c r="AR1368" s="12"/>
      <c r="AS1368" s="12"/>
      <c r="AT1368" s="12"/>
      <c r="AU1368" s="12"/>
      <c r="AV1368" s="12"/>
    </row>
    <row r="1369" spans="1:48" ht="15.75" customHeight="1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74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12"/>
      <c r="AQ1369" s="44"/>
      <c r="AR1369" s="12"/>
      <c r="AS1369" s="12"/>
      <c r="AT1369" s="12"/>
      <c r="AU1369" s="12"/>
      <c r="AV1369" s="12"/>
    </row>
    <row r="1370" spans="1:48" ht="15.75" customHeight="1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74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  <c r="AK1370" s="12"/>
      <c r="AL1370" s="12"/>
      <c r="AM1370" s="12"/>
      <c r="AN1370" s="12"/>
      <c r="AO1370" s="12"/>
      <c r="AP1370" s="12"/>
      <c r="AQ1370" s="44"/>
      <c r="AR1370" s="12"/>
      <c r="AS1370" s="12"/>
      <c r="AT1370" s="12"/>
      <c r="AU1370" s="12"/>
      <c r="AV1370" s="12"/>
    </row>
    <row r="1371" spans="1:48" ht="15.75" customHeight="1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74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  <c r="AP1371" s="12"/>
      <c r="AQ1371" s="44"/>
      <c r="AR1371" s="12"/>
      <c r="AS1371" s="12"/>
      <c r="AT1371" s="12"/>
      <c r="AU1371" s="12"/>
      <c r="AV1371" s="12"/>
    </row>
    <row r="1372" spans="1:48" ht="15.75" customHeight="1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74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2"/>
      <c r="AP1372" s="12"/>
      <c r="AQ1372" s="44"/>
      <c r="AR1372" s="12"/>
      <c r="AS1372" s="12"/>
      <c r="AT1372" s="12"/>
      <c r="AU1372" s="12"/>
      <c r="AV1372" s="12"/>
    </row>
    <row r="1373" spans="1:48" ht="15.75" customHeight="1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74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12"/>
      <c r="AQ1373" s="44"/>
      <c r="AR1373" s="12"/>
      <c r="AS1373" s="12"/>
      <c r="AT1373" s="12"/>
      <c r="AU1373" s="12"/>
      <c r="AV1373" s="12"/>
    </row>
    <row r="1374" spans="1:48" ht="15.75" customHeight="1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74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2"/>
      <c r="AP1374" s="12"/>
      <c r="AQ1374" s="44"/>
      <c r="AR1374" s="12"/>
      <c r="AS1374" s="12"/>
      <c r="AT1374" s="12"/>
      <c r="AU1374" s="12"/>
      <c r="AV1374" s="12"/>
    </row>
    <row r="1375" spans="1:48" ht="15.75" customHeight="1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74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  <c r="AP1375" s="12"/>
      <c r="AQ1375" s="44"/>
      <c r="AR1375" s="12"/>
      <c r="AS1375" s="12"/>
      <c r="AT1375" s="12"/>
      <c r="AU1375" s="12"/>
      <c r="AV1375" s="12"/>
    </row>
    <row r="1376" spans="1:48" ht="15.75" customHeight="1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74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2"/>
      <c r="AP1376" s="12"/>
      <c r="AQ1376" s="44"/>
      <c r="AR1376" s="12"/>
      <c r="AS1376" s="12"/>
      <c r="AT1376" s="12"/>
      <c r="AU1376" s="12"/>
      <c r="AV1376" s="12"/>
    </row>
    <row r="1377" spans="1:48" ht="15.75" customHeight="1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74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12"/>
      <c r="AQ1377" s="44"/>
      <c r="AR1377" s="12"/>
      <c r="AS1377" s="12"/>
      <c r="AT1377" s="12"/>
      <c r="AU1377" s="12"/>
      <c r="AV1377" s="12"/>
    </row>
    <row r="1378" spans="1:48" ht="15.75" customHeight="1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74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  <c r="AO1378" s="12"/>
      <c r="AP1378" s="12"/>
      <c r="AQ1378" s="44"/>
      <c r="AR1378" s="12"/>
      <c r="AS1378" s="12"/>
      <c r="AT1378" s="12"/>
      <c r="AU1378" s="12"/>
      <c r="AV1378" s="12"/>
    </row>
    <row r="1379" spans="1:48" ht="15.75" customHeight="1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74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  <c r="AP1379" s="12"/>
      <c r="AQ1379" s="44"/>
      <c r="AR1379" s="12"/>
      <c r="AS1379" s="12"/>
      <c r="AT1379" s="12"/>
      <c r="AU1379" s="12"/>
      <c r="AV1379" s="12"/>
    </row>
    <row r="1380" spans="1:48" ht="15.75" customHeight="1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74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  <c r="AO1380" s="12"/>
      <c r="AP1380" s="12"/>
      <c r="AQ1380" s="44"/>
      <c r="AR1380" s="12"/>
      <c r="AS1380" s="12"/>
      <c r="AT1380" s="12"/>
      <c r="AU1380" s="12"/>
      <c r="AV1380" s="12"/>
    </row>
    <row r="1381" spans="1:48" ht="15.75" customHeight="1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74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44"/>
      <c r="AR1381" s="12"/>
      <c r="AS1381" s="12"/>
      <c r="AT1381" s="12"/>
      <c r="AU1381" s="12"/>
      <c r="AV1381" s="12"/>
    </row>
    <row r="1382" spans="1:48" ht="15.75" customHeight="1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74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2"/>
      <c r="AP1382" s="12"/>
      <c r="AQ1382" s="44"/>
      <c r="AR1382" s="12"/>
      <c r="AS1382" s="12"/>
      <c r="AT1382" s="12"/>
      <c r="AU1382" s="12"/>
      <c r="AV1382" s="12"/>
    </row>
    <row r="1383" spans="1:48" ht="15.75" customHeight="1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74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2"/>
      <c r="AP1383" s="12"/>
      <c r="AQ1383" s="44"/>
      <c r="AR1383" s="12"/>
      <c r="AS1383" s="12"/>
      <c r="AT1383" s="12"/>
      <c r="AU1383" s="12"/>
      <c r="AV1383" s="12"/>
    </row>
    <row r="1384" spans="1:48" ht="15.75" customHeight="1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74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  <c r="AP1384" s="12"/>
      <c r="AQ1384" s="44"/>
      <c r="AR1384" s="12"/>
      <c r="AS1384" s="12"/>
      <c r="AT1384" s="12"/>
      <c r="AU1384" s="12"/>
      <c r="AV1384" s="12"/>
    </row>
    <row r="1385" spans="1:48" ht="15.75" customHeight="1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74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  <c r="AQ1385" s="44"/>
      <c r="AR1385" s="12"/>
      <c r="AS1385" s="12"/>
      <c r="AT1385" s="12"/>
      <c r="AU1385" s="12"/>
      <c r="AV1385" s="12"/>
    </row>
    <row r="1386" spans="1:48" ht="15.75" customHeight="1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74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2"/>
      <c r="AP1386" s="12"/>
      <c r="AQ1386" s="44"/>
      <c r="AR1386" s="12"/>
      <c r="AS1386" s="12"/>
      <c r="AT1386" s="12"/>
      <c r="AU1386" s="12"/>
      <c r="AV1386" s="12"/>
    </row>
    <row r="1387" spans="1:48" ht="15.75" customHeight="1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74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  <c r="AP1387" s="12"/>
      <c r="AQ1387" s="44"/>
      <c r="AR1387" s="12"/>
      <c r="AS1387" s="12"/>
      <c r="AT1387" s="12"/>
      <c r="AU1387" s="12"/>
      <c r="AV1387" s="12"/>
    </row>
    <row r="1388" spans="1:48" ht="15.75" customHeight="1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74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2"/>
      <c r="AP1388" s="12"/>
      <c r="AQ1388" s="44"/>
      <c r="AR1388" s="12"/>
      <c r="AS1388" s="12"/>
      <c r="AT1388" s="12"/>
      <c r="AU1388" s="12"/>
      <c r="AV1388" s="12"/>
    </row>
    <row r="1389" spans="1:48" ht="15.75" customHeight="1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74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44"/>
      <c r="AR1389" s="12"/>
      <c r="AS1389" s="12"/>
      <c r="AT1389" s="12"/>
      <c r="AU1389" s="12"/>
      <c r="AV1389" s="12"/>
    </row>
    <row r="1390" spans="1:48" ht="15.75" customHeight="1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74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2"/>
      <c r="AP1390" s="12"/>
      <c r="AQ1390" s="44"/>
      <c r="AR1390" s="12"/>
      <c r="AS1390" s="12"/>
      <c r="AT1390" s="12"/>
      <c r="AU1390" s="12"/>
      <c r="AV1390" s="12"/>
    </row>
    <row r="1391" spans="1:48" ht="15.75" customHeight="1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74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12"/>
      <c r="AQ1391" s="44"/>
      <c r="AR1391" s="12"/>
      <c r="AS1391" s="12"/>
      <c r="AT1391" s="12"/>
      <c r="AU1391" s="12"/>
      <c r="AV1391" s="12"/>
    </row>
    <row r="1392" spans="1:48" ht="15.75" customHeight="1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74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  <c r="AO1392" s="12"/>
      <c r="AP1392" s="12"/>
      <c r="AQ1392" s="44"/>
      <c r="AR1392" s="12"/>
      <c r="AS1392" s="12"/>
      <c r="AT1392" s="12"/>
      <c r="AU1392" s="12"/>
      <c r="AV1392" s="12"/>
    </row>
    <row r="1393" spans="1:48" ht="15.75" customHeight="1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74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44"/>
      <c r="AR1393" s="12"/>
      <c r="AS1393" s="12"/>
      <c r="AT1393" s="12"/>
      <c r="AU1393" s="12"/>
      <c r="AV1393" s="12"/>
    </row>
    <row r="1394" spans="1:48" ht="15.75" customHeight="1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74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2"/>
      <c r="AP1394" s="12"/>
      <c r="AQ1394" s="44"/>
      <c r="AR1394" s="12"/>
      <c r="AS1394" s="12"/>
      <c r="AT1394" s="12"/>
      <c r="AU1394" s="12"/>
      <c r="AV1394" s="12"/>
    </row>
    <row r="1395" spans="1:48" ht="15.75" customHeight="1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74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2"/>
      <c r="AP1395" s="12"/>
      <c r="AQ1395" s="44"/>
      <c r="AR1395" s="12"/>
      <c r="AS1395" s="12"/>
      <c r="AT1395" s="12"/>
      <c r="AU1395" s="12"/>
      <c r="AV1395" s="12"/>
    </row>
    <row r="1396" spans="1:48" ht="15.75" customHeight="1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74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2"/>
      <c r="AP1396" s="12"/>
      <c r="AQ1396" s="44"/>
      <c r="AR1396" s="12"/>
      <c r="AS1396" s="12"/>
      <c r="AT1396" s="12"/>
      <c r="AU1396" s="12"/>
      <c r="AV1396" s="12"/>
    </row>
    <row r="1397" spans="1:48" ht="15.75" customHeight="1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74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  <c r="AP1397" s="12"/>
      <c r="AQ1397" s="44"/>
      <c r="AR1397" s="12"/>
      <c r="AS1397" s="12"/>
      <c r="AT1397" s="12"/>
      <c r="AU1397" s="12"/>
      <c r="AV1397" s="12"/>
    </row>
    <row r="1398" spans="1:48" ht="15.75" customHeight="1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74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2"/>
      <c r="AP1398" s="12"/>
      <c r="AQ1398" s="44"/>
      <c r="AR1398" s="12"/>
      <c r="AS1398" s="12"/>
      <c r="AT1398" s="12"/>
      <c r="AU1398" s="12"/>
      <c r="AV1398" s="12"/>
    </row>
    <row r="1399" spans="1:48" ht="15.75" customHeight="1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74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  <c r="AP1399" s="12"/>
      <c r="AQ1399" s="44"/>
      <c r="AR1399" s="12"/>
      <c r="AS1399" s="12"/>
      <c r="AT1399" s="12"/>
      <c r="AU1399" s="12"/>
      <c r="AV1399" s="12"/>
    </row>
    <row r="1400" spans="1:48" ht="15.75" customHeight="1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74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2"/>
      <c r="AP1400" s="12"/>
      <c r="AQ1400" s="44"/>
      <c r="AR1400" s="12"/>
      <c r="AS1400" s="12"/>
      <c r="AT1400" s="12"/>
      <c r="AU1400" s="12"/>
      <c r="AV1400" s="12"/>
    </row>
    <row r="1401" spans="1:48" ht="15.75" customHeight="1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74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  <c r="AP1401" s="12"/>
      <c r="AQ1401" s="44"/>
      <c r="AR1401" s="12"/>
      <c r="AS1401" s="12"/>
      <c r="AT1401" s="12"/>
      <c r="AU1401" s="12"/>
      <c r="AV1401" s="12"/>
    </row>
    <row r="1402" spans="1:48" ht="15.75" customHeight="1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74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2"/>
      <c r="AP1402" s="12"/>
      <c r="AQ1402" s="44"/>
      <c r="AR1402" s="12"/>
      <c r="AS1402" s="12"/>
      <c r="AT1402" s="12"/>
      <c r="AU1402" s="12"/>
      <c r="AV1402" s="12"/>
    </row>
    <row r="1403" spans="1:48" ht="15.75" customHeight="1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74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2"/>
      <c r="AP1403" s="12"/>
      <c r="AQ1403" s="44"/>
      <c r="AR1403" s="12"/>
      <c r="AS1403" s="12"/>
      <c r="AT1403" s="12"/>
      <c r="AU1403" s="12"/>
      <c r="AV1403" s="12"/>
    </row>
    <row r="1404" spans="1:48" ht="15.75" customHeight="1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74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2"/>
      <c r="AP1404" s="12"/>
      <c r="AQ1404" s="44"/>
      <c r="AR1404" s="12"/>
      <c r="AS1404" s="12"/>
      <c r="AT1404" s="12"/>
      <c r="AU1404" s="12"/>
      <c r="AV1404" s="12"/>
    </row>
    <row r="1405" spans="1:48" ht="15.75" customHeight="1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74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12"/>
      <c r="AQ1405" s="44"/>
      <c r="AR1405" s="12"/>
      <c r="AS1405" s="12"/>
      <c r="AT1405" s="12"/>
      <c r="AU1405" s="12"/>
      <c r="AV1405" s="12"/>
    </row>
    <row r="1406" spans="1:48" ht="15.75" customHeight="1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74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2"/>
      <c r="AP1406" s="12"/>
      <c r="AQ1406" s="44"/>
      <c r="AR1406" s="12"/>
      <c r="AS1406" s="12"/>
      <c r="AT1406" s="12"/>
      <c r="AU1406" s="12"/>
      <c r="AV1406" s="12"/>
    </row>
    <row r="1407" spans="1:48" ht="15.75" customHeight="1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74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2"/>
      <c r="AP1407" s="12"/>
      <c r="AQ1407" s="44"/>
      <c r="AR1407" s="12"/>
      <c r="AS1407" s="12"/>
      <c r="AT1407" s="12"/>
      <c r="AU1407" s="12"/>
      <c r="AV1407" s="12"/>
    </row>
    <row r="1408" spans="1:48" ht="15.75" customHeight="1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74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  <c r="AO1408" s="12"/>
      <c r="AP1408" s="12"/>
      <c r="AQ1408" s="44"/>
      <c r="AR1408" s="12"/>
      <c r="AS1408" s="12"/>
      <c r="AT1408" s="12"/>
      <c r="AU1408" s="12"/>
      <c r="AV1408" s="12"/>
    </row>
    <row r="1409" spans="1:48" ht="15.75" customHeight="1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74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44"/>
      <c r="AR1409" s="12"/>
      <c r="AS1409" s="12"/>
      <c r="AT1409" s="12"/>
      <c r="AU1409" s="12"/>
      <c r="AV1409" s="12"/>
    </row>
    <row r="1410" spans="1:48" ht="15.75" customHeight="1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74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  <c r="AO1410" s="12"/>
      <c r="AP1410" s="12"/>
      <c r="AQ1410" s="44"/>
      <c r="AR1410" s="12"/>
      <c r="AS1410" s="12"/>
      <c r="AT1410" s="12"/>
      <c r="AU1410" s="12"/>
      <c r="AV1410" s="12"/>
    </row>
    <row r="1411" spans="1:48" ht="15.75" customHeight="1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74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2"/>
      <c r="AP1411" s="12"/>
      <c r="AQ1411" s="44"/>
      <c r="AR1411" s="12"/>
      <c r="AS1411" s="12"/>
      <c r="AT1411" s="12"/>
      <c r="AU1411" s="12"/>
      <c r="AV1411" s="12"/>
    </row>
    <row r="1412" spans="1:48" ht="15.75" customHeight="1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74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  <c r="AO1412" s="12"/>
      <c r="AP1412" s="12"/>
      <c r="AQ1412" s="44"/>
      <c r="AR1412" s="12"/>
      <c r="AS1412" s="12"/>
      <c r="AT1412" s="12"/>
      <c r="AU1412" s="12"/>
      <c r="AV1412" s="12"/>
    </row>
    <row r="1413" spans="1:48" ht="15.75" customHeight="1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74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  <c r="AP1413" s="12"/>
      <c r="AQ1413" s="44"/>
      <c r="AR1413" s="12"/>
      <c r="AS1413" s="12"/>
      <c r="AT1413" s="12"/>
      <c r="AU1413" s="12"/>
      <c r="AV1413" s="12"/>
    </row>
    <row r="1414" spans="1:48" ht="15.75" customHeight="1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74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  <c r="AO1414" s="12"/>
      <c r="AP1414" s="12"/>
      <c r="AQ1414" s="44"/>
      <c r="AR1414" s="12"/>
      <c r="AS1414" s="12"/>
      <c r="AT1414" s="12"/>
      <c r="AU1414" s="12"/>
      <c r="AV1414" s="12"/>
    </row>
    <row r="1415" spans="1:48" ht="15.75" customHeight="1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74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  <c r="AO1415" s="12"/>
      <c r="AP1415" s="12"/>
      <c r="AQ1415" s="44"/>
      <c r="AR1415" s="12"/>
      <c r="AS1415" s="12"/>
      <c r="AT1415" s="12"/>
      <c r="AU1415" s="12"/>
      <c r="AV1415" s="12"/>
    </row>
    <row r="1416" spans="1:48" ht="15.75" customHeight="1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74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  <c r="AO1416" s="12"/>
      <c r="AP1416" s="12"/>
      <c r="AQ1416" s="44"/>
      <c r="AR1416" s="12"/>
      <c r="AS1416" s="12"/>
      <c r="AT1416" s="12"/>
      <c r="AU1416" s="12"/>
      <c r="AV1416" s="12"/>
    </row>
    <row r="1417" spans="1:48" ht="15.75" customHeight="1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74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2"/>
      <c r="AP1417" s="12"/>
      <c r="AQ1417" s="44"/>
      <c r="AR1417" s="12"/>
      <c r="AS1417" s="12"/>
      <c r="AT1417" s="12"/>
      <c r="AU1417" s="12"/>
      <c r="AV1417" s="12"/>
    </row>
    <row r="1418" spans="1:48" ht="15.75" customHeight="1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74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  <c r="AO1418" s="12"/>
      <c r="AP1418" s="12"/>
      <c r="AQ1418" s="44"/>
      <c r="AR1418" s="12"/>
      <c r="AS1418" s="12"/>
      <c r="AT1418" s="12"/>
      <c r="AU1418" s="12"/>
      <c r="AV1418" s="12"/>
    </row>
    <row r="1419" spans="1:48" ht="15.75" customHeight="1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74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  <c r="AO1419" s="12"/>
      <c r="AP1419" s="12"/>
      <c r="AQ1419" s="44"/>
      <c r="AR1419" s="12"/>
      <c r="AS1419" s="12"/>
      <c r="AT1419" s="12"/>
      <c r="AU1419" s="12"/>
      <c r="AV1419" s="12"/>
    </row>
    <row r="1420" spans="1:48" ht="15.75" customHeight="1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74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  <c r="AO1420" s="12"/>
      <c r="AP1420" s="12"/>
      <c r="AQ1420" s="44"/>
      <c r="AR1420" s="12"/>
      <c r="AS1420" s="12"/>
      <c r="AT1420" s="12"/>
      <c r="AU1420" s="12"/>
      <c r="AV1420" s="12"/>
    </row>
    <row r="1421" spans="1:48" ht="15.75" customHeight="1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74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2"/>
      <c r="AP1421" s="12"/>
      <c r="AQ1421" s="44"/>
      <c r="AR1421" s="12"/>
      <c r="AS1421" s="12"/>
      <c r="AT1421" s="12"/>
      <c r="AU1421" s="12"/>
      <c r="AV1421" s="12"/>
    </row>
    <row r="1422" spans="1:48" ht="15.75" customHeight="1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74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  <c r="AO1422" s="12"/>
      <c r="AP1422" s="12"/>
      <c r="AQ1422" s="44"/>
      <c r="AR1422" s="12"/>
      <c r="AS1422" s="12"/>
      <c r="AT1422" s="12"/>
      <c r="AU1422" s="12"/>
      <c r="AV1422" s="12"/>
    </row>
    <row r="1423" spans="1:48" ht="15.75" customHeight="1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74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2"/>
      <c r="AP1423" s="12"/>
      <c r="AQ1423" s="44"/>
      <c r="AR1423" s="12"/>
      <c r="AS1423" s="12"/>
      <c r="AT1423" s="12"/>
      <c r="AU1423" s="12"/>
      <c r="AV1423" s="12"/>
    </row>
    <row r="1424" spans="1:48" ht="15.75" customHeight="1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74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  <c r="AO1424" s="12"/>
      <c r="AP1424" s="12"/>
      <c r="AQ1424" s="44"/>
      <c r="AR1424" s="12"/>
      <c r="AS1424" s="12"/>
      <c r="AT1424" s="12"/>
      <c r="AU1424" s="12"/>
      <c r="AV1424" s="12"/>
    </row>
    <row r="1425" spans="1:48" ht="15.75" customHeight="1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74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2"/>
      <c r="AP1425" s="12"/>
      <c r="AQ1425" s="44"/>
      <c r="AR1425" s="12"/>
      <c r="AS1425" s="12"/>
      <c r="AT1425" s="12"/>
      <c r="AU1425" s="12"/>
      <c r="AV1425" s="12"/>
    </row>
    <row r="1426" spans="1:48" ht="15.75" customHeight="1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74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  <c r="AO1426" s="12"/>
      <c r="AP1426" s="12"/>
      <c r="AQ1426" s="44"/>
      <c r="AR1426" s="12"/>
      <c r="AS1426" s="12"/>
      <c r="AT1426" s="12"/>
      <c r="AU1426" s="12"/>
      <c r="AV1426" s="12"/>
    </row>
    <row r="1427" spans="1:48" ht="15.75" customHeight="1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74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  <c r="AO1427" s="12"/>
      <c r="AP1427" s="12"/>
      <c r="AQ1427" s="44"/>
      <c r="AR1427" s="12"/>
      <c r="AS1427" s="12"/>
      <c r="AT1427" s="12"/>
      <c r="AU1427" s="12"/>
      <c r="AV1427" s="12"/>
    </row>
    <row r="1428" spans="1:48" ht="15.75" customHeight="1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74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  <c r="AO1428" s="12"/>
      <c r="AP1428" s="12"/>
      <c r="AQ1428" s="44"/>
      <c r="AR1428" s="12"/>
      <c r="AS1428" s="12"/>
      <c r="AT1428" s="12"/>
      <c r="AU1428" s="12"/>
      <c r="AV1428" s="12"/>
    </row>
    <row r="1429" spans="1:48" ht="15.75" customHeight="1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74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12"/>
      <c r="AQ1429" s="44"/>
      <c r="AR1429" s="12"/>
      <c r="AS1429" s="12"/>
      <c r="AT1429" s="12"/>
      <c r="AU1429" s="12"/>
      <c r="AV1429" s="12"/>
    </row>
    <row r="1430" spans="1:48" ht="15.75" customHeight="1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74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  <c r="AO1430" s="12"/>
      <c r="AP1430" s="12"/>
      <c r="AQ1430" s="44"/>
      <c r="AR1430" s="12"/>
      <c r="AS1430" s="12"/>
      <c r="AT1430" s="12"/>
      <c r="AU1430" s="12"/>
      <c r="AV1430" s="12"/>
    </row>
    <row r="1431" spans="1:48" ht="15.75" customHeight="1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74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2"/>
      <c r="AP1431" s="12"/>
      <c r="AQ1431" s="44"/>
      <c r="AR1431" s="12"/>
      <c r="AS1431" s="12"/>
      <c r="AT1431" s="12"/>
      <c r="AU1431" s="12"/>
      <c r="AV1431" s="12"/>
    </row>
    <row r="1432" spans="1:48" ht="15.75" customHeight="1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74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  <c r="AO1432" s="12"/>
      <c r="AP1432" s="12"/>
      <c r="AQ1432" s="44"/>
      <c r="AR1432" s="12"/>
      <c r="AS1432" s="12"/>
      <c r="AT1432" s="12"/>
      <c r="AU1432" s="12"/>
      <c r="AV1432" s="12"/>
    </row>
    <row r="1433" spans="1:48" ht="15.75" customHeight="1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74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12"/>
      <c r="AQ1433" s="44"/>
      <c r="AR1433" s="12"/>
      <c r="AS1433" s="12"/>
      <c r="AT1433" s="12"/>
      <c r="AU1433" s="12"/>
      <c r="AV1433" s="12"/>
    </row>
    <row r="1434" spans="1:48" ht="15.75" customHeight="1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74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  <c r="AO1434" s="12"/>
      <c r="AP1434" s="12"/>
      <c r="AQ1434" s="44"/>
      <c r="AR1434" s="12"/>
      <c r="AS1434" s="12"/>
      <c r="AT1434" s="12"/>
      <c r="AU1434" s="12"/>
      <c r="AV1434" s="12"/>
    </row>
    <row r="1435" spans="1:48" ht="15.75" customHeight="1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74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2"/>
      <c r="AP1435" s="12"/>
      <c r="AQ1435" s="44"/>
      <c r="AR1435" s="12"/>
      <c r="AS1435" s="12"/>
      <c r="AT1435" s="12"/>
      <c r="AU1435" s="12"/>
      <c r="AV1435" s="12"/>
    </row>
    <row r="1436" spans="1:48" ht="15.75" customHeight="1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74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  <c r="AO1436" s="12"/>
      <c r="AP1436" s="12"/>
      <c r="AQ1436" s="44"/>
      <c r="AR1436" s="12"/>
      <c r="AS1436" s="12"/>
      <c r="AT1436" s="12"/>
      <c r="AU1436" s="12"/>
      <c r="AV1436" s="12"/>
    </row>
    <row r="1437" spans="1:48" ht="15.75" customHeight="1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74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12"/>
      <c r="AQ1437" s="44"/>
      <c r="AR1437" s="12"/>
      <c r="AS1437" s="12"/>
      <c r="AT1437" s="12"/>
      <c r="AU1437" s="12"/>
      <c r="AV1437" s="12"/>
    </row>
    <row r="1438" spans="1:48" ht="15.75" customHeight="1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74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  <c r="AO1438" s="12"/>
      <c r="AP1438" s="12"/>
      <c r="AQ1438" s="44"/>
      <c r="AR1438" s="12"/>
      <c r="AS1438" s="12"/>
      <c r="AT1438" s="12"/>
      <c r="AU1438" s="12"/>
      <c r="AV1438" s="12"/>
    </row>
    <row r="1439" spans="1:48" ht="15.75" customHeight="1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74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2"/>
      <c r="AP1439" s="12"/>
      <c r="AQ1439" s="44"/>
      <c r="AR1439" s="12"/>
      <c r="AS1439" s="12"/>
      <c r="AT1439" s="12"/>
      <c r="AU1439" s="12"/>
      <c r="AV1439" s="12"/>
    </row>
    <row r="1440" spans="1:48" ht="15.75" customHeight="1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74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2"/>
      <c r="AP1440" s="12"/>
      <c r="AQ1440" s="44"/>
      <c r="AR1440" s="12"/>
      <c r="AS1440" s="12"/>
      <c r="AT1440" s="12"/>
      <c r="AU1440" s="12"/>
      <c r="AV1440" s="12"/>
    </row>
    <row r="1441" spans="1:48" ht="15.75" customHeight="1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74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2"/>
      <c r="AP1441" s="12"/>
      <c r="AQ1441" s="44"/>
      <c r="AR1441" s="12"/>
      <c r="AS1441" s="12"/>
      <c r="AT1441" s="12"/>
      <c r="AU1441" s="12"/>
      <c r="AV1441" s="12"/>
    </row>
    <row r="1442" spans="1:48" ht="15.75" customHeight="1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74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2"/>
      <c r="AP1442" s="12"/>
      <c r="AQ1442" s="44"/>
      <c r="AR1442" s="12"/>
      <c r="AS1442" s="12"/>
      <c r="AT1442" s="12"/>
      <c r="AU1442" s="12"/>
      <c r="AV1442" s="12"/>
    </row>
    <row r="1443" spans="1:48" ht="15.75" customHeight="1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74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2"/>
      <c r="AP1443" s="12"/>
      <c r="AQ1443" s="44"/>
      <c r="AR1443" s="12"/>
      <c r="AS1443" s="12"/>
      <c r="AT1443" s="12"/>
      <c r="AU1443" s="12"/>
      <c r="AV1443" s="12"/>
    </row>
    <row r="1444" spans="1:48" ht="15.75" customHeight="1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74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2"/>
      <c r="AP1444" s="12"/>
      <c r="AQ1444" s="44"/>
      <c r="AR1444" s="12"/>
      <c r="AS1444" s="12"/>
      <c r="AT1444" s="12"/>
      <c r="AU1444" s="12"/>
      <c r="AV1444" s="12"/>
    </row>
    <row r="1445" spans="1:48" ht="15.75" customHeight="1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74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12"/>
      <c r="AQ1445" s="44"/>
      <c r="AR1445" s="12"/>
      <c r="AS1445" s="12"/>
      <c r="AT1445" s="12"/>
      <c r="AU1445" s="12"/>
      <c r="AV1445" s="12"/>
    </row>
    <row r="1446" spans="1:48" ht="15.75" customHeight="1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74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2"/>
      <c r="AP1446" s="12"/>
      <c r="AQ1446" s="44"/>
      <c r="AR1446" s="12"/>
      <c r="AS1446" s="12"/>
      <c r="AT1446" s="12"/>
      <c r="AU1446" s="12"/>
      <c r="AV1446" s="12"/>
    </row>
    <row r="1447" spans="1:48" ht="15.75" customHeight="1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74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2"/>
      <c r="AP1447" s="12"/>
      <c r="AQ1447" s="44"/>
      <c r="AR1447" s="12"/>
      <c r="AS1447" s="12"/>
      <c r="AT1447" s="12"/>
      <c r="AU1447" s="12"/>
      <c r="AV1447" s="12"/>
    </row>
    <row r="1448" spans="1:48" ht="15.75" customHeight="1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74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2"/>
      <c r="AP1448" s="12"/>
      <c r="AQ1448" s="44"/>
      <c r="AR1448" s="12"/>
      <c r="AS1448" s="12"/>
      <c r="AT1448" s="12"/>
      <c r="AU1448" s="12"/>
      <c r="AV1448" s="12"/>
    </row>
    <row r="1449" spans="1:48" ht="15.75" customHeight="1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74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  <c r="AP1449" s="12"/>
      <c r="AQ1449" s="44"/>
      <c r="AR1449" s="12"/>
      <c r="AS1449" s="12"/>
      <c r="AT1449" s="12"/>
      <c r="AU1449" s="12"/>
      <c r="AV1449" s="12"/>
    </row>
    <row r="1450" spans="1:48" ht="15.75" customHeight="1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74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2"/>
      <c r="AP1450" s="12"/>
      <c r="AQ1450" s="44"/>
      <c r="AR1450" s="12"/>
      <c r="AS1450" s="12"/>
      <c r="AT1450" s="12"/>
      <c r="AU1450" s="12"/>
      <c r="AV1450" s="12"/>
    </row>
    <row r="1451" spans="1:48" ht="15.75" customHeight="1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74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  <c r="AP1451" s="12"/>
      <c r="AQ1451" s="44"/>
      <c r="AR1451" s="12"/>
      <c r="AS1451" s="12"/>
      <c r="AT1451" s="12"/>
      <c r="AU1451" s="12"/>
      <c r="AV1451" s="12"/>
    </row>
    <row r="1452" spans="1:48" ht="15.75" customHeight="1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74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2"/>
      <c r="AP1452" s="12"/>
      <c r="AQ1452" s="44"/>
      <c r="AR1452" s="12"/>
      <c r="AS1452" s="12"/>
      <c r="AT1452" s="12"/>
      <c r="AU1452" s="12"/>
      <c r="AV1452" s="12"/>
    </row>
    <row r="1453" spans="1:48" ht="15.75" customHeight="1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74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12"/>
      <c r="AQ1453" s="44"/>
      <c r="AR1453" s="12"/>
      <c r="AS1453" s="12"/>
      <c r="AT1453" s="12"/>
      <c r="AU1453" s="12"/>
      <c r="AV1453" s="12"/>
    </row>
    <row r="1454" spans="1:48" ht="15.75" customHeight="1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74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2"/>
      <c r="AP1454" s="12"/>
      <c r="AQ1454" s="44"/>
      <c r="AR1454" s="12"/>
      <c r="AS1454" s="12"/>
      <c r="AT1454" s="12"/>
      <c r="AU1454" s="12"/>
      <c r="AV1454" s="12"/>
    </row>
    <row r="1455" spans="1:48" ht="15.75" customHeight="1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74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2"/>
      <c r="AP1455" s="12"/>
      <c r="AQ1455" s="44"/>
      <c r="AR1455" s="12"/>
      <c r="AS1455" s="12"/>
      <c r="AT1455" s="12"/>
      <c r="AU1455" s="12"/>
      <c r="AV1455" s="12"/>
    </row>
    <row r="1456" spans="1:48" ht="15.75" customHeight="1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74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2"/>
      <c r="AP1456" s="12"/>
      <c r="AQ1456" s="44"/>
      <c r="AR1456" s="12"/>
      <c r="AS1456" s="12"/>
      <c r="AT1456" s="12"/>
      <c r="AU1456" s="12"/>
      <c r="AV1456" s="12"/>
    </row>
    <row r="1457" spans="1:48" ht="15.75" customHeight="1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74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2"/>
      <c r="AP1457" s="12"/>
      <c r="AQ1457" s="44"/>
      <c r="AR1457" s="12"/>
      <c r="AS1457" s="12"/>
      <c r="AT1457" s="12"/>
      <c r="AU1457" s="12"/>
      <c r="AV1457" s="12"/>
    </row>
    <row r="1458" spans="1:48" ht="15.75" customHeight="1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74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2"/>
      <c r="AP1458" s="12"/>
      <c r="AQ1458" s="44"/>
      <c r="AR1458" s="12"/>
      <c r="AS1458" s="12"/>
      <c r="AT1458" s="12"/>
      <c r="AU1458" s="12"/>
      <c r="AV1458" s="12"/>
    </row>
    <row r="1459" spans="1:48" ht="15.75" customHeight="1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74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2"/>
      <c r="AP1459" s="12"/>
      <c r="AQ1459" s="44"/>
      <c r="AR1459" s="12"/>
      <c r="AS1459" s="12"/>
      <c r="AT1459" s="12"/>
      <c r="AU1459" s="12"/>
      <c r="AV1459" s="12"/>
    </row>
    <row r="1460" spans="1:48" ht="15.75" customHeight="1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74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2"/>
      <c r="AP1460" s="12"/>
      <c r="AQ1460" s="44"/>
      <c r="AR1460" s="12"/>
      <c r="AS1460" s="12"/>
      <c r="AT1460" s="12"/>
      <c r="AU1460" s="12"/>
      <c r="AV1460" s="12"/>
    </row>
    <row r="1461" spans="1:48" ht="15.75" customHeight="1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74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  <c r="AP1461" s="12"/>
      <c r="AQ1461" s="44"/>
      <c r="AR1461" s="12"/>
      <c r="AS1461" s="12"/>
      <c r="AT1461" s="12"/>
      <c r="AU1461" s="12"/>
      <c r="AV1461" s="12"/>
    </row>
    <row r="1462" spans="1:48" ht="15.75" customHeight="1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74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2"/>
      <c r="AP1462" s="12"/>
      <c r="AQ1462" s="44"/>
      <c r="AR1462" s="12"/>
      <c r="AS1462" s="12"/>
      <c r="AT1462" s="12"/>
      <c r="AU1462" s="12"/>
      <c r="AV1462" s="12"/>
    </row>
    <row r="1463" spans="1:48" ht="15.75" customHeight="1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74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2"/>
      <c r="AP1463" s="12"/>
      <c r="AQ1463" s="44"/>
      <c r="AR1463" s="12"/>
      <c r="AS1463" s="12"/>
      <c r="AT1463" s="12"/>
      <c r="AU1463" s="12"/>
      <c r="AV1463" s="12"/>
    </row>
    <row r="1464" spans="1:48" ht="15.75" customHeight="1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74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2"/>
      <c r="AP1464" s="12"/>
      <c r="AQ1464" s="44"/>
      <c r="AR1464" s="12"/>
      <c r="AS1464" s="12"/>
      <c r="AT1464" s="12"/>
      <c r="AU1464" s="12"/>
      <c r="AV1464" s="12"/>
    </row>
    <row r="1465" spans="1:48" ht="15.75" customHeight="1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74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12"/>
      <c r="AQ1465" s="44"/>
      <c r="AR1465" s="12"/>
      <c r="AS1465" s="12"/>
      <c r="AT1465" s="12"/>
      <c r="AU1465" s="12"/>
      <c r="AV1465" s="12"/>
    </row>
    <row r="1466" spans="1:48" ht="15.75" customHeight="1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74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2"/>
      <c r="AP1466" s="12"/>
      <c r="AQ1466" s="44"/>
      <c r="AR1466" s="12"/>
      <c r="AS1466" s="12"/>
      <c r="AT1466" s="12"/>
      <c r="AU1466" s="12"/>
      <c r="AV1466" s="12"/>
    </row>
    <row r="1467" spans="1:48" ht="15.75" customHeight="1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74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2"/>
      <c r="AP1467" s="12"/>
      <c r="AQ1467" s="44"/>
      <c r="AR1467" s="12"/>
      <c r="AS1467" s="12"/>
      <c r="AT1467" s="12"/>
      <c r="AU1467" s="12"/>
      <c r="AV1467" s="12"/>
    </row>
    <row r="1468" spans="1:48" ht="15.75" customHeight="1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74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2"/>
      <c r="AP1468" s="12"/>
      <c r="AQ1468" s="44"/>
      <c r="AR1468" s="12"/>
      <c r="AS1468" s="12"/>
      <c r="AT1468" s="12"/>
      <c r="AU1468" s="12"/>
      <c r="AV1468" s="12"/>
    </row>
    <row r="1469" spans="1:48" ht="15.75" customHeight="1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74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12"/>
      <c r="AQ1469" s="44"/>
      <c r="AR1469" s="12"/>
      <c r="AS1469" s="12"/>
      <c r="AT1469" s="12"/>
      <c r="AU1469" s="12"/>
      <c r="AV1469" s="12"/>
    </row>
    <row r="1470" spans="1:48" ht="15.75" customHeight="1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74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2"/>
      <c r="AP1470" s="12"/>
      <c r="AQ1470" s="44"/>
      <c r="AR1470" s="12"/>
      <c r="AS1470" s="12"/>
      <c r="AT1470" s="12"/>
      <c r="AU1470" s="12"/>
      <c r="AV1470" s="12"/>
    </row>
    <row r="1471" spans="1:48" ht="15.75" customHeight="1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74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2"/>
      <c r="AP1471" s="12"/>
      <c r="AQ1471" s="44"/>
      <c r="AR1471" s="12"/>
      <c r="AS1471" s="12"/>
      <c r="AT1471" s="12"/>
      <c r="AU1471" s="12"/>
      <c r="AV1471" s="12"/>
    </row>
    <row r="1472" spans="1:48" ht="15.75" customHeight="1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74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2"/>
      <c r="AP1472" s="12"/>
      <c r="AQ1472" s="44"/>
      <c r="AR1472" s="12"/>
      <c r="AS1472" s="12"/>
      <c r="AT1472" s="12"/>
      <c r="AU1472" s="12"/>
      <c r="AV1472" s="12"/>
    </row>
    <row r="1473" spans="1:48" ht="15.75" customHeight="1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74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  <c r="AP1473" s="12"/>
      <c r="AQ1473" s="44"/>
      <c r="AR1473" s="12"/>
      <c r="AS1473" s="12"/>
      <c r="AT1473" s="12"/>
      <c r="AU1473" s="12"/>
      <c r="AV1473" s="12"/>
    </row>
    <row r="1474" spans="1:48" ht="15.75" customHeight="1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74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2"/>
      <c r="AP1474" s="12"/>
      <c r="AQ1474" s="44"/>
      <c r="AR1474" s="12"/>
      <c r="AS1474" s="12"/>
      <c r="AT1474" s="12"/>
      <c r="AU1474" s="12"/>
      <c r="AV1474" s="12"/>
    </row>
    <row r="1475" spans="1:48" ht="15.75" customHeight="1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74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2"/>
      <c r="AP1475" s="12"/>
      <c r="AQ1475" s="44"/>
      <c r="AR1475" s="12"/>
      <c r="AS1475" s="12"/>
      <c r="AT1475" s="12"/>
      <c r="AU1475" s="12"/>
      <c r="AV1475" s="12"/>
    </row>
    <row r="1476" spans="1:48" ht="15.75" customHeight="1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74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2"/>
      <c r="AP1476" s="12"/>
      <c r="AQ1476" s="44"/>
      <c r="AR1476" s="12"/>
      <c r="AS1476" s="12"/>
      <c r="AT1476" s="12"/>
      <c r="AU1476" s="12"/>
      <c r="AV1476" s="12"/>
    </row>
    <row r="1477" spans="1:48" ht="15.75" customHeight="1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74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2"/>
      <c r="AP1477" s="12"/>
      <c r="AQ1477" s="44"/>
      <c r="AR1477" s="12"/>
      <c r="AS1477" s="12"/>
      <c r="AT1477" s="12"/>
      <c r="AU1477" s="12"/>
      <c r="AV1477" s="12"/>
    </row>
    <row r="1478" spans="1:48" ht="15.75" customHeight="1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74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2"/>
      <c r="AP1478" s="12"/>
      <c r="AQ1478" s="44"/>
      <c r="AR1478" s="12"/>
      <c r="AS1478" s="12"/>
      <c r="AT1478" s="12"/>
      <c r="AU1478" s="12"/>
      <c r="AV1478" s="12"/>
    </row>
    <row r="1479" spans="1:48" ht="15.75" customHeight="1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74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2"/>
      <c r="AP1479" s="12"/>
      <c r="AQ1479" s="44"/>
      <c r="AR1479" s="12"/>
      <c r="AS1479" s="12"/>
      <c r="AT1479" s="12"/>
      <c r="AU1479" s="12"/>
      <c r="AV1479" s="12"/>
    </row>
    <row r="1480" spans="1:48" ht="15.75" customHeight="1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74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2"/>
      <c r="AP1480" s="12"/>
      <c r="AQ1480" s="44"/>
      <c r="AR1480" s="12"/>
      <c r="AS1480" s="12"/>
      <c r="AT1480" s="12"/>
      <c r="AU1480" s="12"/>
      <c r="AV1480" s="12"/>
    </row>
    <row r="1481" spans="1:48" ht="15.75" customHeight="1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74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2"/>
      <c r="AP1481" s="12"/>
      <c r="AQ1481" s="44"/>
      <c r="AR1481" s="12"/>
      <c r="AS1481" s="12"/>
      <c r="AT1481" s="12"/>
      <c r="AU1481" s="12"/>
      <c r="AV1481" s="12"/>
    </row>
    <row r="1482" spans="1:48" ht="15.75" customHeight="1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74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2"/>
      <c r="AP1482" s="12"/>
      <c r="AQ1482" s="44"/>
      <c r="AR1482" s="12"/>
      <c r="AS1482" s="12"/>
      <c r="AT1482" s="12"/>
      <c r="AU1482" s="12"/>
      <c r="AV1482" s="12"/>
    </row>
    <row r="1483" spans="1:48" ht="14.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</row>
    <row r="1484" spans="1:48" ht="14.4">
      <c r="AV1484" s="1"/>
    </row>
    <row r="1485" spans="1:48" ht="14.4">
      <c r="AV1485" s="1"/>
    </row>
    <row r="1486" spans="1:48" ht="14.4">
      <c r="AV1486" s="1"/>
    </row>
    <row r="1487" spans="1:48" ht="14.4">
      <c r="AV1487" s="1"/>
    </row>
    <row r="1488" spans="1:48" ht="14.4">
      <c r="AV1488" s="1"/>
    </row>
    <row r="1489" spans="48:48" ht="14.4">
      <c r="AV1489" s="1"/>
    </row>
    <row r="1490" spans="48:48" ht="14.4">
      <c r="AV1490" s="1"/>
    </row>
    <row r="1491" spans="48:48" ht="14.4">
      <c r="AV1491" s="1"/>
    </row>
    <row r="1492" spans="48:48" ht="14.4">
      <c r="AV1492" s="1"/>
    </row>
    <row r="1493" spans="48:48" ht="14.4">
      <c r="AV1493" s="1"/>
    </row>
    <row r="1494" spans="48:48" ht="14.4">
      <c r="AV1494" s="1"/>
    </row>
    <row r="1495" spans="48:48" ht="14.4">
      <c r="AV1495" s="1"/>
    </row>
    <row r="1496" spans="48:48" ht="14.4">
      <c r="AV1496" s="1"/>
    </row>
    <row r="1497" spans="48:48" ht="14.4">
      <c r="AV1497" s="1"/>
    </row>
    <row r="1498" spans="48:48" ht="14.4">
      <c r="AV1498" s="1"/>
    </row>
    <row r="1499" spans="48:48" ht="14.4">
      <c r="AV1499" s="1"/>
    </row>
    <row r="1500" spans="48:48" ht="14.4">
      <c r="AV1500" s="1"/>
    </row>
  </sheetData>
  <customSheetViews>
    <customSheetView guid="{0045DE53-9779-473D-A80A-D2BF704FF398}" filter="1" showAutoFilter="1">
      <pageMargins left="0.7" right="0.7" top="0.75" bottom="0.75" header="0.3" footer="0.3"/>
      <autoFilter ref="A1:BF332" xr:uid="{87913C25-1A70-4946-9443-3B0F2D440C23}"/>
      <extLst>
        <ext uri="GoogleSheetsCustomDataVersion1">
          <go:sheetsCustomData xmlns:go="http://customooxmlschemas.google.com/" filterViewId="1002395059"/>
        </ext>
      </extLst>
    </customSheetView>
    <customSheetView guid="{EB13011E-954C-4747-8433-0EF63F1778BF}" filter="1" showAutoFilter="1">
      <pageMargins left="0.7" right="0.7" top="0.75" bottom="0.75" header="0.3" footer="0.3"/>
      <autoFilter ref="A1:BF464" xr:uid="{7E88102D-CE37-4852-8A80-DC9A04C0F47E}"/>
      <extLst>
        <ext uri="GoogleSheetsCustomDataVersion1">
          <go:sheetsCustomData xmlns:go="http://customooxmlschemas.google.com/" filterViewId="1020063152"/>
        </ext>
      </extLst>
    </customSheetView>
    <customSheetView guid="{C991F5C3-6C5A-4FB1-8B36-8FA692BBAB4A}" filter="1" showAutoFilter="1">
      <pageMargins left="0.7" right="0.7" top="0.75" bottom="0.75" header="0.3" footer="0.3"/>
      <autoFilter ref="A1:BF517" xr:uid="{B04CA4FD-3314-494D-9194-6A511E3F5641}"/>
      <extLst>
        <ext uri="GoogleSheetsCustomDataVersion1">
          <go:sheetsCustomData xmlns:go="http://customooxmlschemas.google.com/" filterViewId="1032049185"/>
        </ext>
      </extLst>
    </customSheetView>
    <customSheetView guid="{C9DD600E-45DD-4832-8939-274C7FA35E38}" filter="1" showAutoFilter="1">
      <pageMargins left="0.7" right="0.7" top="0.75" bottom="0.75" header="0.3" footer="0.3"/>
      <autoFilter ref="A1:BF517" xr:uid="{530E44B5-5D8D-4A38-A58E-CDE5F1B4EF41}"/>
      <extLst>
        <ext uri="GoogleSheetsCustomDataVersion1">
          <go:sheetsCustomData xmlns:go="http://customooxmlschemas.google.com/" filterViewId="104541712"/>
        </ext>
      </extLst>
    </customSheetView>
    <customSheetView guid="{4AA8F4C2-CE54-48DD-AC3A-68E9DC6C9925}" filter="1" showAutoFilter="1">
      <pageMargins left="0.7" right="0.7" top="0.75" bottom="0.75" header="0.3" footer="0.3"/>
      <autoFilter ref="A1:BF332" xr:uid="{1ED93946-E6A6-4708-B5AF-B560736DA4D2}"/>
      <extLst>
        <ext uri="GoogleSheetsCustomDataVersion1">
          <go:sheetsCustomData xmlns:go="http://customooxmlschemas.google.com/" filterViewId="1066087977"/>
        </ext>
      </extLst>
    </customSheetView>
    <customSheetView guid="{7905D3E8-D852-4064-8C57-6BE225F80309}" filter="1" showAutoFilter="1">
      <pageMargins left="0.7" right="0.7" top="0.75" bottom="0.75" header="0.3" footer="0.3"/>
      <autoFilter ref="A1:BF517" xr:uid="{AF247534-CB22-4320-891D-67661E2425E0}">
        <filterColumn colId="5">
          <filters>
            <filter val="Ababalwe Apleyini"/>
            <filter val="Abegail Mahe"/>
            <filter val="Abongile Mayoli"/>
            <filter val="Abongile Zepe"/>
            <filter val="Ahlumile Luzipho"/>
            <filter val="Ahlumile Ngesi"/>
            <filter val="Akahlulwa Nazo"/>
            <filter val="Akhanani Gaveni"/>
            <filter val="Alile Mnxakwe"/>
            <filter val="Alizwe Magongo"/>
            <filter val="Allison Asemahle Filita"/>
            <filter val="Alulutho Ntshingwa"/>
            <filter val="Alulutho Qasana"/>
            <filter val="Alulutho Sitheth"/>
            <filter val="Amahle Bill"/>
            <filter val="Amahle Madubela"/>
            <filter val="Amahle Mashalaba"/>
            <filter val="Amtandile Febana"/>
            <filter val="Amyoli Kuse"/>
            <filter val="Amyoli Tose"/>
            <filter val="Amyoli Tsoko"/>
            <filter val="Anam Makeleni"/>
            <filter val="Anaye Liyema Hlekani"/>
            <filter val="Anda Christiano Tivi"/>
            <filter val="Andile Caga"/>
            <filter val="Andisiwe Mihle Menzile"/>
            <filter val="Anela Ningi"/>
            <filter val="Anele Matinyane"/>
            <filter val="Anesu Majoni"/>
            <filter val="Anita Denice Mboleka"/>
            <filter val="Anitha Mapekula"/>
            <filter val="Antonio Andrew Rudolph"/>
            <filter val="Aphelele George"/>
            <filter val="Aphelele Kama"/>
            <filter val="Aphelele Mahe"/>
            <filter val="Aphelele Mphahlele"/>
            <filter val="Aphiwe Matina"/>
            <filter val="Asakhe Khethwa"/>
            <filter val="Asakhe Mnyila"/>
            <filter val="Asanele Gcazimbana"/>
            <filter val="Asanele Mabukana"/>
            <filter val="Asemahle Biyana"/>
            <filter val="Asemahle Galeni"/>
            <filter val="Asemahle Metuse"/>
            <filter val="Asemahle Shamone Qwazi"/>
            <filter val="Asemahle Sofuthe"/>
            <filter val="Aseza Patiwe"/>
            <filter val="Asibabale Mjayezi"/>
            <filter val="Asipe Siyangaphi"/>
            <filter val="Asipe Sobekwa"/>
            <filter val="Asive Mange"/>
            <filter val="Asive Ngxatha"/>
            <filter val="Asive Plaatjie"/>
            <filter val="Athabile Adonisi"/>
            <filter val="Athule Gomomo"/>
            <filter val="Avikay Plaatjies"/>
            <filter val="Aviwe Majamani"/>
            <filter val="Aviwe Ntontela"/>
            <filter val="Avuyile Jack"/>
            <filter val="Avuzwa Kameni"/>
            <filter val="Avuzwa Matebese"/>
            <filter val="Awonke Sithonga"/>
            <filter val="Ayabonga Norman"/>
            <filter val="Ayabukwa Mrwashu"/>
            <filter val="Ayanda Magwala"/>
            <filter val="Ayathandwa Ziqula"/>
            <filter val="Ayavuya Ntsomboyi"/>
            <filter val="Ayola Mzongwana"/>
            <filter val="Ayongezwa Peter"/>
            <filter val="Azasakhe Nkolose"/>
            <filter val="Azuza Malahla"/>
            <filter val="Bhongolwethu Poswa"/>
            <filter val="Bonginkosi Ndzikithi"/>
            <filter val="Brigette Charne Davids"/>
            <filter val="Buhle Mankayi"/>
            <filter val="Buhle Ntombi"/>
            <filter val="Buhle Qamba"/>
            <filter val="Bukhobenkosi Ruka"/>
            <filter val="Bukhobethu Moshani"/>
            <filter val="Bulumko Tshantshi"/>
            <filter val="Bungane Mbatyoti"/>
            <filter val="Bunono December"/>
            <filter val="Buqhamile Peter"/>
            <filter val="Chuma Magwada"/>
            <filter val="Dumisa Hombile"/>
            <filter val="Dumisa Mqongana"/>
            <filter val="Elethu Sofolo"/>
            <filter val="Endinako Zanele Ndwayana"/>
            <filter val="Eva Dali"/>
            <filter val="Hluma Hlokoma"/>
            <filter val="Ibenathi Malusi"/>
            <filter val="Inam Nkabi"/>
            <filter val="Inam Singcongcobela"/>
            <filter val="Inam Tonono"/>
            <filter val="Inam Vuso"/>
            <filter val="Inathi Goyi"/>
            <filter val="Indiphile Ngwaqa"/>
            <filter val="Inga Yekani"/>
            <filter val="Inganathi Mngceke"/>
            <filter val="Iviwe Kwinana"/>
            <filter val="Iviwe Mafutha"/>
            <filter val="Iviwe Mbilini"/>
            <filter val="Iviwe Nazo"/>
            <filter val="Kamvalethu Bolana"/>
            <filter val="Kamvalethu Mrhaji"/>
            <filter val="Khanya Sive Sandla"/>
            <filter val="Khanya Sonjani"/>
            <filter val="Khanya Tyesi"/>
            <filter val="Khazimla Kalipa"/>
            <filter val="Khwezi Zozi"/>
            <filter val="Kimberly Wildschut"/>
            <filter val="Kwakhe Lupuwana"/>
            <filter val="Kwakuhle Nyawose"/>
            <filter val="Lathitha Mtshiki"/>
            <filter val="Lathitha Wana"/>
            <filter val="Lelethu Gaku"/>
            <filter val="Lihle Freddie"/>
            <filter val="Lihlumelo Zondani"/>
            <filter val="Likhanye Busakhwe"/>
            <filter val="Likhona Bonya"/>
            <filter val="Likuye Ndubela"/>
            <filter val="Lilitha Koyana"/>
            <filter val="Limnandi Mxaka"/>
            <filter val="Linathi Dodolo"/>
            <filter val="Linathi Hobo"/>
            <filter val="Lindiwe Nanise"/>
            <filter val="Lindokuhle Thembani"/>
            <filter val="Linomtha Manisi"/>
            <filter val="Lisakhanya Lasi"/>
            <filter val="Lisakhanya Mketo"/>
            <filter val="Lisakhanya Mlisana"/>
            <filter val="Lisanele Ngcanga"/>
            <filter val="Litha Nhloko"/>
            <filter val="Liyema Gogi"/>
            <filter val="Liyema Madikane"/>
            <filter val="Liyema Tshambuluka"/>
            <filter val="Lolwethu Mapeyi"/>
            <filter val="Ludwe Matomela"/>
            <filter val="Lukhanyo Mkhontwana"/>
            <filter val="Lusanda Mabopha"/>
            <filter val="Lutho Stemele"/>
            <filter val="Lwanga Mgudlwa"/>
            <filter val="Masoyame Kama"/>
            <filter val="Mbalentle Mafumana"/>
            <filter val="Mbalentle Matiwane"/>
            <filter val="Mbali Makapela"/>
            <filter val="Melethu Gogo"/>
            <filter val="Mihlali Mabote"/>
            <filter val="Mihlali Ngova"/>
            <filter val="Mitchelle Makovere"/>
            <filter val="Mkhontowesizwe Ncobo"/>
            <filter val="Mpho Isaac Mketho"/>
            <filter val="Mveliso Ndedwa"/>
            <filter val="Ndinani Yelani"/>
            <filter val="Nhlanhla Sibeko"/>
            <filter val="Nkosikhona Tinga"/>
            <filter val="Nombuso Vivian Mokonde"/>
            <filter val="Nonkosazana Stofile"/>
            <filter val="Nqobile Nobele"/>
            <filter val="Ntsika Feni"/>
            <filter val="Ntsika Nombewu"/>
            <filter val="Odwa Mani"/>
            <filter val="Okuhle Dondashe"/>
            <filter val="Okuhle Mathew Makapela"/>
            <filter val="Olwethu Dlepu"/>
            <filter val="Onako Pukuza"/>
            <filter val="Owam Katuli"/>
            <filter val="Owam Lusiba"/>
            <filter val="Oyintando Zenani"/>
            <filter val="Palesa Buhlungu"/>
            <filter val="Petros Matinha"/>
            <filter val="Phelisa Gladys Matshaya"/>
            <filter val="Qhama Milisa Gaxela"/>
            <filter val="Qhama Xotongo"/>
            <filter val="Qhamani Fina"/>
            <filter val="Qocokazi Kolakele"/>
            <filter val="Sachuma Morano"/>
            <filter val="Sanele Ngangqu"/>
            <filter val="Sesethu Tanda"/>
            <filter val="Sesona Shweni"/>
            <filter val="Sibahle Malanga"/>
            <filter val="Sibulele Tshona"/>
            <filter val="Sihle Dekile"/>
            <filter val="Sihle Dyantyi"/>
            <filter val="Simamkele Mzongwana"/>
            <filter val="Simamkele Ndimba"/>
            <filter val="Simanye Fesi"/>
            <filter val="Simnikiwe Kayiyana"/>
            <filter val="Simthandile Nkolisa"/>
            <filter val="Simthembile Mooi"/>
            <filter val="Sinalo Mavela"/>
            <filter val="Sinazo Ncula"/>
            <filter val="Sinesihle Mpinana"/>
            <filter val="Sinesipho Mqulwana"/>
            <filter val="Sinesipho Myoyo"/>
            <filter val="Sinomtha Daniel"/>
            <filter val="Sinonotshelwe Mngweba"/>
            <filter val="Sinoxolo Lantu"/>
            <filter val="Siphamandla Njoba"/>
            <filter val="Siphelele Zondani"/>
            <filter val="Siphesihle Matina"/>
            <filter val="Siphesihle Vena"/>
            <filter val="Siphokuhle Ngxishe"/>
            <filter val="Siphosethu Nkoloti"/>
            <filter val="Siphosethu Rasimeni"/>
            <filter val="Siphosethu Tsoni"/>
            <filter val="Sivenathi Mabudla"/>
            <filter val="Siyolise Coko"/>
            <filter val="Sobanathi Nqesha"/>
            <filter val="Soyama Dayimani"/>
            <filter val="Stombo Madotyeni"/>
            <filter val="Thamsanqa Menze"/>
            <filter val="Thandiwe Anna Booi"/>
            <filter val="Thembalethu Sithole"/>
            <filter val="Uyathandwa Mkoko"/>
            <filter val="Uyathandwa Mnyani"/>
            <filter val="Valerie West"/>
            <filter val="Xolelwa Febana"/>
            <filter val="Yamkela Sijaji"/>
            <filter val="Yavela Sinochulumanco Mahlelehlele"/>
            <filter val="Zama January"/>
            <filter val="Zukhanye Manase"/>
          </filters>
        </filterColumn>
      </autoFilter>
      <extLst>
        <ext uri="GoogleSheetsCustomDataVersion1">
          <go:sheetsCustomData xmlns:go="http://customooxmlschemas.google.com/" filterViewId="1067043565"/>
        </ext>
      </extLst>
    </customSheetView>
    <customSheetView guid="{3D663E38-4B26-4B4F-BA1A-6C31B74D81ED}" filter="1" showAutoFilter="1">
      <pageMargins left="0.7" right="0.7" top="0.75" bottom="0.75" header="0.3" footer="0.3"/>
      <autoFilter ref="A1:BF517" xr:uid="{8BB02982-841D-45E0-83D9-9515560A0C61}"/>
      <extLst>
        <ext uri="GoogleSheetsCustomDataVersion1">
          <go:sheetsCustomData xmlns:go="http://customooxmlschemas.google.com/" filterViewId="1073527820"/>
        </ext>
      </extLst>
    </customSheetView>
    <customSheetView guid="{730BE676-9634-4483-83EF-472FC648DD21}" filter="1" showAutoFilter="1">
      <pageMargins left="0.7" right="0.7" top="0.75" bottom="0.75" header="0.3" footer="0.3"/>
      <autoFilter ref="A1:BF517" xr:uid="{D4B854FB-E91F-4E27-A81D-874F68E49B68}"/>
      <extLst>
        <ext uri="GoogleSheetsCustomDataVersion1">
          <go:sheetsCustomData xmlns:go="http://customooxmlschemas.google.com/" filterViewId="1075790150"/>
        </ext>
      </extLst>
    </customSheetView>
    <customSheetView guid="{543878F0-DA33-4C80-9BEF-F3571B11E558}" filter="1" showAutoFilter="1">
      <pageMargins left="0.7" right="0.7" top="0.75" bottom="0.75" header="0.3" footer="0.3"/>
      <autoFilter ref="A1:BF464" xr:uid="{6EFD3F7E-9CA4-4E8E-9914-09F5C51435E5}"/>
      <extLst>
        <ext uri="GoogleSheetsCustomDataVersion1">
          <go:sheetsCustomData xmlns:go="http://customooxmlschemas.google.com/" filterViewId="1090717126"/>
        </ext>
      </extLst>
    </customSheetView>
    <customSheetView guid="{C56A2265-751A-4A49-A557-AB9355371B3E}" filter="1" showAutoFilter="1">
      <pageMargins left="0.7" right="0.7" top="0.75" bottom="0.75" header="0.3" footer="0.3"/>
      <autoFilter ref="A1:BF517" xr:uid="{8D0812CC-E3DB-4597-BF12-B089C2BEDCD1}"/>
      <extLst>
        <ext uri="GoogleSheetsCustomDataVersion1">
          <go:sheetsCustomData xmlns:go="http://customooxmlschemas.google.com/" filterViewId="1093318777"/>
        </ext>
      </extLst>
    </customSheetView>
    <customSheetView guid="{C7FA590C-BFB4-4A67-9D7C-FE977DDF19C4}" filter="1" showAutoFilter="1">
      <pageMargins left="0.7" right="0.7" top="0.75" bottom="0.75" header="0.3" footer="0.3"/>
      <autoFilter ref="A1:BF517" xr:uid="{2DF66666-EE65-45B3-A01A-863F6DE2E152}"/>
      <extLst>
        <ext uri="GoogleSheetsCustomDataVersion1">
          <go:sheetsCustomData xmlns:go="http://customooxmlschemas.google.com/" filterViewId="1094259805"/>
        </ext>
      </extLst>
    </customSheetView>
    <customSheetView guid="{99402929-6958-463F-849E-C7D2D077ED41}" filter="1" showAutoFilter="1">
      <pageMargins left="0.7" right="0.7" top="0.75" bottom="0.75" header="0.3" footer="0.3"/>
      <autoFilter ref="A1:BF332" xr:uid="{1CDDBE79-6B3A-4BA0-9697-BFA307DD7FBF}">
        <filterColumn colId="47">
          <filters blank="1"/>
        </filterColumn>
      </autoFilter>
      <extLst>
        <ext uri="GoogleSheetsCustomDataVersion1">
          <go:sheetsCustomData xmlns:go="http://customooxmlschemas.google.com/" filterViewId="1106177482"/>
        </ext>
      </extLst>
    </customSheetView>
    <customSheetView guid="{D1002446-0856-4773-B28D-185C25A0DF24}" filter="1" showAutoFilter="1">
      <pageMargins left="0.7" right="0.7" top="0.75" bottom="0.75" header="0.3" footer="0.3"/>
      <autoFilter ref="A1:BF517" xr:uid="{E30FC837-8901-40A8-9FEA-2E3B387B6649}"/>
      <extLst>
        <ext uri="GoogleSheetsCustomDataVersion1">
          <go:sheetsCustomData xmlns:go="http://customooxmlschemas.google.com/" filterViewId="1111573949"/>
        </ext>
      </extLst>
    </customSheetView>
    <customSheetView guid="{D21A66A0-AA92-4302-AF97-E5617CFCB242}" filter="1" showAutoFilter="1">
      <pageMargins left="0.7" right="0.7" top="0.75" bottom="0.75" header="0.3" footer="0.3"/>
      <autoFilter ref="F192:F273" xr:uid="{FE8BD304-D5EC-4E6F-B285-D93C088D6E3A}"/>
      <extLst>
        <ext uri="GoogleSheetsCustomDataVersion1">
          <go:sheetsCustomData xmlns:go="http://customooxmlschemas.google.com/" filterViewId="111556192"/>
        </ext>
      </extLst>
    </customSheetView>
    <customSheetView guid="{71D40238-9929-4346-94BD-9FCA0E629611}" filter="1" showAutoFilter="1">
      <pageMargins left="0.7" right="0.7" top="0.75" bottom="0.75" header="0.3" footer="0.3"/>
      <autoFilter ref="A1:BF517" xr:uid="{4981EA41-2095-4585-9E04-0EEABAF0C226}"/>
      <extLst>
        <ext uri="GoogleSheetsCustomDataVersion1">
          <go:sheetsCustomData xmlns:go="http://customooxmlschemas.google.com/" filterViewId="1118773856"/>
        </ext>
      </extLst>
    </customSheetView>
    <customSheetView guid="{B4971227-ED9C-476A-887A-70255CAE1828}" filter="1" showAutoFilter="1">
      <pageMargins left="0.7" right="0.7" top="0.75" bottom="0.75" header="0.3" footer="0.3"/>
      <autoFilter ref="A1:BF517" xr:uid="{B34A17E0-8E3E-438E-B52B-D19081FF81FF}"/>
      <extLst>
        <ext uri="GoogleSheetsCustomDataVersion1">
          <go:sheetsCustomData xmlns:go="http://customooxmlschemas.google.com/" filterViewId="1140925677"/>
        </ext>
      </extLst>
    </customSheetView>
    <customSheetView guid="{B1C37CCC-220E-4110-8C51-9CFB5D54D596}" filter="1" showAutoFilter="1">
      <pageMargins left="0.7" right="0.7" top="0.75" bottom="0.75" header="0.3" footer="0.3"/>
      <autoFilter ref="A1:BF332" xr:uid="{99553A56-F4BC-465C-8058-BCC98D164AA0}"/>
      <extLst>
        <ext uri="GoogleSheetsCustomDataVersion1">
          <go:sheetsCustomData xmlns:go="http://customooxmlschemas.google.com/" filterViewId="1146870719"/>
        </ext>
      </extLst>
    </customSheetView>
    <customSheetView guid="{08359796-CF6E-4B25-ABCD-DA5EF545BAFB}" filter="1" showAutoFilter="1">
      <pageMargins left="0.7" right="0.7" top="0.75" bottom="0.75" header="0.3" footer="0.3"/>
      <autoFilter ref="A1:BG332" xr:uid="{09A5C2B5-71E2-4778-922F-C1E5933AC812}"/>
      <extLst>
        <ext uri="GoogleSheetsCustomDataVersion1">
          <go:sheetsCustomData xmlns:go="http://customooxmlschemas.google.com/" filterViewId="1150695424"/>
        </ext>
      </extLst>
    </customSheetView>
    <customSheetView guid="{B6FE209C-568E-43A7-A4E9-FEFA168E9EDF}" filter="1" showAutoFilter="1">
      <pageMargins left="0.7" right="0.7" top="0.75" bottom="0.75" header="0.3" footer="0.3"/>
      <autoFilter ref="A1:BF464" xr:uid="{1D086147-BBA4-4D08-BAFC-6FF8F20529BA}"/>
      <extLst>
        <ext uri="GoogleSheetsCustomDataVersion1">
          <go:sheetsCustomData xmlns:go="http://customooxmlschemas.google.com/" filterViewId="1168432594"/>
        </ext>
      </extLst>
    </customSheetView>
    <customSheetView guid="{9B2EE743-4F47-4025-9C8E-E30357DFB9D2}" filter="1" showAutoFilter="1">
      <pageMargins left="0.7" right="0.7" top="0.75" bottom="0.75" header="0.3" footer="0.3"/>
      <autoFilter ref="A1:BF517" xr:uid="{5C810B49-C07F-46A8-8861-C7F3C8D5623D}"/>
      <extLst>
        <ext uri="GoogleSheetsCustomDataVersion1">
          <go:sheetsCustomData xmlns:go="http://customooxmlschemas.google.com/" filterViewId="1184422452"/>
        </ext>
      </extLst>
    </customSheetView>
    <customSheetView guid="{38BB67A2-3936-457D-BC1A-8BD8D427385C}" filter="1" showAutoFilter="1">
      <pageMargins left="0.7" right="0.7" top="0.75" bottom="0.75" header="0.3" footer="0.3"/>
      <autoFilter ref="A1:BF517" xr:uid="{2536BAFC-686A-4BA8-ADD3-AA053D628391}"/>
      <extLst>
        <ext uri="GoogleSheetsCustomDataVersion1">
          <go:sheetsCustomData xmlns:go="http://customooxmlschemas.google.com/" filterViewId="1193299291"/>
        </ext>
      </extLst>
    </customSheetView>
    <customSheetView guid="{EA6CDCD1-FFD8-4496-9D1F-FCD5CE596BCA}" filter="1" showAutoFilter="1">
      <pageMargins left="0.7" right="0.7" top="0.75" bottom="0.75" header="0.3" footer="0.3"/>
      <autoFilter ref="A1:BG332" xr:uid="{47EFD2BE-5E1C-4C96-855F-3DB95D68DEA9}"/>
      <extLst>
        <ext uri="GoogleSheetsCustomDataVersion1">
          <go:sheetsCustomData xmlns:go="http://customooxmlschemas.google.com/" filterViewId="1195002478"/>
        </ext>
      </extLst>
    </customSheetView>
    <customSheetView guid="{E142B2C5-1200-46CD-8CAD-21F723291CDD}" filter="1" showAutoFilter="1">
      <pageMargins left="0.7" right="0.7" top="0.75" bottom="0.75" header="0.3" footer="0.3"/>
      <autoFilter ref="A1:BF332" xr:uid="{76AFF490-870B-475F-BA7E-94110B9D8923}"/>
      <extLst>
        <ext uri="GoogleSheetsCustomDataVersion1">
          <go:sheetsCustomData xmlns:go="http://customooxmlschemas.google.com/" filterViewId="1201184642"/>
        </ext>
      </extLst>
    </customSheetView>
    <customSheetView guid="{0256C18E-298D-4671-AFF9-25421D0469A7}" filter="1" showAutoFilter="1">
      <pageMargins left="0.7" right="0.7" top="0.75" bottom="0.75" header="0.3" footer="0.3"/>
      <autoFilter ref="A1:BF273" xr:uid="{F64E802F-6BD7-4D5B-9706-F1692199F390}"/>
      <extLst>
        <ext uri="GoogleSheetsCustomDataVersion1">
          <go:sheetsCustomData xmlns:go="http://customooxmlschemas.google.com/" filterViewId="1204136709"/>
        </ext>
      </extLst>
    </customSheetView>
    <customSheetView guid="{3645AF95-0418-46DD-9813-58DDBD3A3CF2}" filter="1" showAutoFilter="1">
      <pageMargins left="0.7" right="0.7" top="0.75" bottom="0.75" header="0.3" footer="0.3"/>
      <autoFilter ref="A1:BF550" xr:uid="{5C508C6F-1420-43CF-A248-B88E0383F9A3}"/>
      <extLst>
        <ext uri="GoogleSheetsCustomDataVersion1">
          <go:sheetsCustomData xmlns:go="http://customooxmlschemas.google.com/" filterViewId="1213300921"/>
        </ext>
      </extLst>
    </customSheetView>
    <customSheetView guid="{6099C221-BDB5-430E-AD5B-F5341CB26C19}" filter="1" showAutoFilter="1">
      <pageMargins left="0.7" right="0.7" top="0.75" bottom="0.75" header="0.3" footer="0.3"/>
      <autoFilter ref="A1:BF464" xr:uid="{0B7408F3-412F-4F71-B7FB-C2CCBE5D78D4}"/>
      <extLst>
        <ext uri="GoogleSheetsCustomDataVersion1">
          <go:sheetsCustomData xmlns:go="http://customooxmlschemas.google.com/" filterViewId="1222918965"/>
        </ext>
      </extLst>
    </customSheetView>
    <customSheetView guid="{599E455D-1683-4690-8E78-C27F9370160F}" filter="1" showAutoFilter="1">
      <pageMargins left="0.7" right="0.7" top="0.75" bottom="0.75" header="0.3" footer="0.3"/>
      <autoFilter ref="A1:BF550" xr:uid="{BD8F8B86-AC50-45A5-9D9B-7FC793CE403D}"/>
      <extLst>
        <ext uri="GoogleSheetsCustomDataVersion1">
          <go:sheetsCustomData xmlns:go="http://customooxmlschemas.google.com/" filterViewId="1229313216"/>
        </ext>
      </extLst>
    </customSheetView>
    <customSheetView guid="{76B0ABD0-5B9B-4AF1-8F18-FCE95C8E44CF}" filter="1" showAutoFilter="1">
      <pageMargins left="0.7" right="0.7" top="0.75" bottom="0.75" header="0.3" footer="0.3"/>
      <autoFilter ref="A1:BF517" xr:uid="{4BBAAE0E-7323-4F25-B5EE-6B51DE8974FC}"/>
      <extLst>
        <ext uri="GoogleSheetsCustomDataVersion1">
          <go:sheetsCustomData xmlns:go="http://customooxmlschemas.google.com/" filterViewId="123546667"/>
        </ext>
      </extLst>
    </customSheetView>
    <customSheetView guid="{C8D478A5-E82D-4BDE-85FB-33B70A6CDA11}" filter="1" showAutoFilter="1">
      <pageMargins left="0.7" right="0.7" top="0.75" bottom="0.75" header="0.3" footer="0.3"/>
      <autoFilter ref="A1:BF517" xr:uid="{F3FE1B17-5648-4CE4-84D9-F519917ED150}"/>
      <extLst>
        <ext uri="GoogleSheetsCustomDataVersion1">
          <go:sheetsCustomData xmlns:go="http://customooxmlschemas.google.com/" filterViewId="1250358440"/>
        </ext>
      </extLst>
    </customSheetView>
    <customSheetView guid="{1A9B6A87-D9D0-4B03-B605-FDECFA81C95E}" filter="1" showAutoFilter="1">
      <pageMargins left="0.7" right="0.7" top="0.75" bottom="0.75" header="0.3" footer="0.3"/>
      <autoFilter ref="A1:BF517" xr:uid="{C8C7F7ED-5085-4EE2-8360-02FCDB3A617E}"/>
      <extLst>
        <ext uri="GoogleSheetsCustomDataVersion1">
          <go:sheetsCustomData xmlns:go="http://customooxmlschemas.google.com/" filterViewId="1257055690"/>
        </ext>
      </extLst>
    </customSheetView>
    <customSheetView guid="{3F7E1512-D986-45B5-A913-917E2D873EC4}" filter="1" showAutoFilter="1">
      <pageMargins left="0.7" right="0.7" top="0.75" bottom="0.75" header="0.3" footer="0.3"/>
      <autoFilter ref="A1:BF464" xr:uid="{1A882E47-16D3-43B2-9B43-228C9C220925}"/>
      <extLst>
        <ext uri="GoogleSheetsCustomDataVersion1">
          <go:sheetsCustomData xmlns:go="http://customooxmlschemas.google.com/" filterViewId="1263127586"/>
        </ext>
      </extLst>
    </customSheetView>
    <customSheetView guid="{276B11E0-310B-406A-B8D3-96D18319FC66}" filter="1" showAutoFilter="1">
      <pageMargins left="0.7" right="0.7" top="0.75" bottom="0.75" header="0.3" footer="0.3"/>
      <autoFilter ref="A1:BF464" xr:uid="{431F0B08-85C0-40CC-8915-BF009921B1E0}"/>
      <extLst>
        <ext uri="GoogleSheetsCustomDataVersion1">
          <go:sheetsCustomData xmlns:go="http://customooxmlschemas.google.com/" filterViewId="1275626444"/>
        </ext>
      </extLst>
    </customSheetView>
    <customSheetView guid="{DE2AE4AD-2B82-4761-BCDA-241F236DA91E}" filter="1" showAutoFilter="1">
      <pageMargins left="0.7" right="0.7" top="0.75" bottom="0.75" header="0.3" footer="0.3"/>
      <autoFilter ref="A1:BF517" xr:uid="{E2DF054A-C58D-45B7-AE37-7556BFE2BDD6}">
        <filterColumn colId="2">
          <filters>
            <filter val="30"/>
            <filter val="31"/>
            <filter val="34"/>
            <filter val="35"/>
            <filter val="36"/>
            <filter val="37"/>
            <filter val="38"/>
            <filter val="39"/>
            <filter val="40"/>
            <filter val="41"/>
            <filter val="42"/>
            <filter val="43"/>
            <filter val="44"/>
            <filter val="46"/>
            <filter val="47"/>
          </filters>
        </filterColumn>
      </autoFilter>
      <extLst>
        <ext uri="GoogleSheetsCustomDataVersion1">
          <go:sheetsCustomData xmlns:go="http://customooxmlschemas.google.com/" filterViewId="1288661085"/>
        </ext>
      </extLst>
    </customSheetView>
    <customSheetView guid="{DDFBDF9F-E7C7-434E-BD03-E3E929FD9742}" filter="1" showAutoFilter="1">
      <pageMargins left="0.7" right="0.7" top="0.75" bottom="0.75" header="0.3" footer="0.3"/>
      <autoFilter ref="A1:BF332" xr:uid="{384DCF2C-F2FB-4856-AB27-70D1035A2748}"/>
      <extLst>
        <ext uri="GoogleSheetsCustomDataVersion1">
          <go:sheetsCustomData xmlns:go="http://customooxmlschemas.google.com/" filterViewId="1293128030"/>
        </ext>
      </extLst>
    </customSheetView>
    <customSheetView guid="{C2FAC6DF-98E5-456A-9495-2CE8A0967A57}" filter="1" showAutoFilter="1">
      <pageMargins left="0.7" right="0.7" top="0.75" bottom="0.75" header="0.3" footer="0.3"/>
      <autoFilter ref="A1:BF332" xr:uid="{5A2FE4FC-8117-4BDD-87BA-E6AF03436DB5}"/>
      <extLst>
        <ext uri="GoogleSheetsCustomDataVersion1">
          <go:sheetsCustomData xmlns:go="http://customooxmlschemas.google.com/" filterViewId="129680510"/>
        </ext>
      </extLst>
    </customSheetView>
    <customSheetView guid="{637E880A-A82D-4A00-AA70-95E0A8494DF0}" filter="1" showAutoFilter="1">
      <pageMargins left="0.7" right="0.7" top="0.75" bottom="0.75" header="0.3" footer="0.3"/>
      <autoFilter ref="A1:BF332" xr:uid="{68C28FDE-5654-4FAF-B8D4-1F528E4A9517}"/>
      <extLst>
        <ext uri="GoogleSheetsCustomDataVersion1">
          <go:sheetsCustomData xmlns:go="http://customooxmlschemas.google.com/" filterViewId="1304137253"/>
        </ext>
      </extLst>
    </customSheetView>
    <customSheetView guid="{70B35A7C-13CA-40BF-ADFD-2D1384F2E492}" filter="1" showAutoFilter="1">
      <pageMargins left="0.7" right="0.7" top="0.75" bottom="0.75" header="0.3" footer="0.3"/>
      <autoFilter ref="A1:BF316" xr:uid="{A942AD22-677E-42A6-ADF5-B2FAE109A686}"/>
      <extLst>
        <ext uri="GoogleSheetsCustomDataVersion1">
          <go:sheetsCustomData xmlns:go="http://customooxmlschemas.google.com/" filterViewId="1308264066"/>
        </ext>
      </extLst>
    </customSheetView>
    <customSheetView guid="{CFC20A8D-A807-4A31-BF59-D013D58C0E17}" filter="1" showAutoFilter="1">
      <pageMargins left="0.7" right="0.7" top="0.75" bottom="0.75" header="0.3" footer="0.3"/>
      <autoFilter ref="A1:BF517" xr:uid="{A7F502AF-45F3-4BAD-BAC7-EAA6E038B97F}"/>
      <extLst>
        <ext uri="GoogleSheetsCustomDataVersion1">
          <go:sheetsCustomData xmlns:go="http://customooxmlschemas.google.com/" filterViewId="1309447676"/>
        </ext>
      </extLst>
    </customSheetView>
    <customSheetView guid="{B9C838B5-B831-4170-9E10-0BB6D13FD680}" filter="1" showAutoFilter="1">
      <pageMargins left="0.7" right="0.7" top="0.75" bottom="0.75" header="0.3" footer="0.3"/>
      <autoFilter ref="A1:BF550" xr:uid="{48794D25-BB6C-4F46-A356-D14DEE3F7286}"/>
      <extLst>
        <ext uri="GoogleSheetsCustomDataVersion1">
          <go:sheetsCustomData xmlns:go="http://customooxmlschemas.google.com/" filterViewId="1313458984"/>
        </ext>
      </extLst>
    </customSheetView>
    <customSheetView guid="{650B5A3A-8EAF-43A2-8810-4DAF0D745A3A}" filter="1" showAutoFilter="1">
      <pageMargins left="0.7" right="0.7" top="0.75" bottom="0.75" header="0.3" footer="0.3"/>
      <autoFilter ref="L1:L527" xr:uid="{79E6CD34-59E0-4B32-AEB0-944AEE0AB605}"/>
      <extLst>
        <ext uri="GoogleSheetsCustomDataVersion1">
          <go:sheetsCustomData xmlns:go="http://customooxmlschemas.google.com/" filterViewId="1314752745"/>
        </ext>
      </extLst>
    </customSheetView>
    <customSheetView guid="{6BA04230-328F-4B40-8834-31C42EBA2847}" filter="1" showAutoFilter="1">
      <pageMargins left="0.7" right="0.7" top="0.75" bottom="0.75" header="0.3" footer="0.3"/>
      <autoFilter ref="A1:BF332" xr:uid="{B8D7561D-C9C4-4191-A21F-2FB0D364CAA5}"/>
      <extLst>
        <ext uri="GoogleSheetsCustomDataVersion1">
          <go:sheetsCustomData xmlns:go="http://customooxmlschemas.google.com/" filterViewId="1321484427"/>
        </ext>
      </extLst>
    </customSheetView>
    <customSheetView guid="{7928FAA7-1CFC-4D55-B096-D12D73FEFFE4}" filter="1" showAutoFilter="1">
      <pageMargins left="0.7" right="0.7" top="0.75" bottom="0.75" header="0.3" footer="0.3"/>
      <autoFilter ref="B1:BF517" xr:uid="{ABD21743-522C-4907-9817-48896FE403A5}"/>
      <extLst>
        <ext uri="GoogleSheetsCustomDataVersion1">
          <go:sheetsCustomData xmlns:go="http://customooxmlschemas.google.com/" filterViewId="1325311631"/>
        </ext>
      </extLst>
    </customSheetView>
    <customSheetView guid="{6EA4CAF0-730B-43DA-8ED7-837911108B5D}" filter="1" showAutoFilter="1">
      <pageMargins left="0.7" right="0.7" top="0.75" bottom="0.75" header="0.3" footer="0.3"/>
      <autoFilter ref="A1:BF464" xr:uid="{963EC376-6A61-4C7D-869F-F11D16CAC856}"/>
      <extLst>
        <ext uri="GoogleSheetsCustomDataVersion1">
          <go:sheetsCustomData xmlns:go="http://customooxmlschemas.google.com/" filterViewId="1326428775"/>
        </ext>
      </extLst>
    </customSheetView>
    <customSheetView guid="{BFF99FB0-5620-4F13-A8AF-5F1636577AE8}" filter="1" showAutoFilter="1">
      <pageMargins left="0.7" right="0.7" top="0.75" bottom="0.75" header="0.3" footer="0.3"/>
      <autoFilter ref="A1:BF332" xr:uid="{3BB9BB34-CDE4-477A-A365-3FCFE824FCA9}"/>
      <extLst>
        <ext uri="GoogleSheetsCustomDataVersion1">
          <go:sheetsCustomData xmlns:go="http://customooxmlschemas.google.com/" filterViewId="1332104303"/>
        </ext>
      </extLst>
    </customSheetView>
    <customSheetView guid="{DE37D5A7-17B2-4211-8E20-38BD5A41AA0A}" filter="1" showAutoFilter="1">
      <pageMargins left="0.7" right="0.7" top="0.75" bottom="0.75" header="0.3" footer="0.3"/>
      <autoFilter ref="A1:BF332" xr:uid="{53A289AD-66F9-421D-AD6E-A81C86EC1832}"/>
      <extLst>
        <ext uri="GoogleSheetsCustomDataVersion1">
          <go:sheetsCustomData xmlns:go="http://customooxmlschemas.google.com/" filterViewId="1333434726"/>
        </ext>
      </extLst>
    </customSheetView>
    <customSheetView guid="{7EBAE2FE-3274-4B6E-B389-A6A06209E468}" filter="1" showAutoFilter="1">
      <pageMargins left="0.7" right="0.7" top="0.75" bottom="0.75" header="0.3" footer="0.3"/>
      <autoFilter ref="A1:BF517" xr:uid="{4BC416EB-4D16-417D-B987-F83C9C50FFD1}">
        <filterColumn colId="47">
          <filters>
            <filter val="No"/>
            <filter val="Yes"/>
          </filters>
        </filterColumn>
      </autoFilter>
      <extLst>
        <ext uri="GoogleSheetsCustomDataVersion1">
          <go:sheetsCustomData xmlns:go="http://customooxmlschemas.google.com/" filterViewId="1346544386"/>
        </ext>
      </extLst>
    </customSheetView>
    <customSheetView guid="{6AAED95C-C2E7-45E3-BA45-9E31FA283511}" filter="1" showAutoFilter="1">
      <pageMargins left="0.7" right="0.7" top="0.75" bottom="0.75" header="0.3" footer="0.3"/>
      <autoFilter ref="A1:BF517" xr:uid="{AA2CF28E-8AEC-4B2C-86F7-7B142D1FBB8F}"/>
      <extLst>
        <ext uri="GoogleSheetsCustomDataVersion1">
          <go:sheetsCustomData xmlns:go="http://customooxmlschemas.google.com/" filterViewId="1370590119"/>
        </ext>
      </extLst>
    </customSheetView>
    <customSheetView guid="{4618E458-45D0-41BE-96B4-5E15BB9E85DA}" filter="1" showAutoFilter="1">
      <pageMargins left="0.7" right="0.7" top="0.75" bottom="0.75" header="0.3" footer="0.3"/>
      <autoFilter ref="A1:BF365" xr:uid="{1EF07026-F15A-4F06-8B48-5DD1E8357EFF}"/>
      <extLst>
        <ext uri="GoogleSheetsCustomDataVersion1">
          <go:sheetsCustomData xmlns:go="http://customooxmlschemas.google.com/" filterViewId="1372957236"/>
        </ext>
      </extLst>
    </customSheetView>
    <customSheetView guid="{642E5497-556C-4362-944A-28DB95B6F332}" filter="1" showAutoFilter="1">
      <pageMargins left="0.7" right="0.7" top="0.75" bottom="0.75" header="0.3" footer="0.3"/>
      <autoFilter ref="A1:BF517" xr:uid="{94CF3A18-01D1-4BBE-8DA3-BD6640BA428D}"/>
      <extLst>
        <ext uri="GoogleSheetsCustomDataVersion1">
          <go:sheetsCustomData xmlns:go="http://customooxmlschemas.google.com/" filterViewId="1373236759"/>
        </ext>
      </extLst>
    </customSheetView>
    <customSheetView guid="{A02900FC-6BCF-46CB-AF96-CF94330F0EAF}" filter="1" showAutoFilter="1">
      <pageMargins left="0.7" right="0.7" top="0.75" bottom="0.75" header="0.3" footer="0.3"/>
      <autoFilter ref="A1:BF98" xr:uid="{1413B46C-0B58-4264-BD21-1A42E2A49FD6}"/>
      <extLst>
        <ext uri="GoogleSheetsCustomDataVersion1">
          <go:sheetsCustomData xmlns:go="http://customooxmlschemas.google.com/" filterViewId="137560916"/>
        </ext>
      </extLst>
    </customSheetView>
    <customSheetView guid="{85870F7F-F1FE-4BB0-B59A-826644C518D0}" filter="1" showAutoFilter="1">
      <pageMargins left="0.7" right="0.7" top="0.75" bottom="0.75" header="0.3" footer="0.3"/>
      <autoFilter ref="A1:BF517" xr:uid="{DD67F468-60A8-481C-BC46-DB70CD87EA06}"/>
      <extLst>
        <ext uri="GoogleSheetsCustomDataVersion1">
          <go:sheetsCustomData xmlns:go="http://customooxmlschemas.google.com/" filterViewId="1381952524"/>
        </ext>
      </extLst>
    </customSheetView>
    <customSheetView guid="{40BBA37F-147A-453A-A9E7-61A79C7CE474}" filter="1" showAutoFilter="1">
      <pageMargins left="0.7" right="0.7" top="0.75" bottom="0.75" header="0.3" footer="0.3"/>
      <autoFilter ref="Q1:Q527" xr:uid="{2CC09D37-0C3C-410D-8ED5-6643F27B56D3}"/>
      <extLst>
        <ext uri="GoogleSheetsCustomDataVersion1">
          <go:sheetsCustomData xmlns:go="http://customooxmlschemas.google.com/" filterViewId="1382689779"/>
        </ext>
      </extLst>
    </customSheetView>
    <customSheetView guid="{58DE2665-A276-45FF-B85B-17E51BE89D65}" filter="1" showAutoFilter="1">
      <pageMargins left="0.7" right="0.7" top="0.75" bottom="0.75" header="0.3" footer="0.3"/>
      <autoFilter ref="A1:BF517" xr:uid="{85CF2D66-C024-446D-8912-C97CB7CBA361}"/>
      <extLst>
        <ext uri="GoogleSheetsCustomDataVersion1">
          <go:sheetsCustomData xmlns:go="http://customooxmlschemas.google.com/" filterViewId="1396771788"/>
        </ext>
      </extLst>
    </customSheetView>
    <customSheetView guid="{77821152-975B-435B-ADDF-8A7CF92F9674}" filter="1" showAutoFilter="1">
      <pageMargins left="0.7" right="0.7" top="0.75" bottom="0.75" header="0.3" footer="0.3"/>
      <autoFilter ref="A1:BF332" xr:uid="{A911D4F9-FBC0-458F-B87C-E253B1EC0C6D}"/>
      <extLst>
        <ext uri="GoogleSheetsCustomDataVersion1">
          <go:sheetsCustomData xmlns:go="http://customooxmlschemas.google.com/" filterViewId="1407502647"/>
        </ext>
      </extLst>
    </customSheetView>
    <customSheetView guid="{1690533D-FF5A-4BA6-8844-E70ACEEC0C54}" filter="1" showAutoFilter="1">
      <pageMargins left="0.7" right="0.7" top="0.75" bottom="0.75" header="0.3" footer="0.3"/>
      <autoFilter ref="A1:BF332" xr:uid="{ED545394-756C-4506-9D7D-787BBFE6633F}"/>
      <extLst>
        <ext uri="GoogleSheetsCustomDataVersion1">
          <go:sheetsCustomData xmlns:go="http://customooxmlschemas.google.com/" filterViewId="1408183669"/>
        </ext>
      </extLst>
    </customSheetView>
    <customSheetView guid="{89333ACC-6108-4589-88F1-E1C124F7B7D1}" filter="1" showAutoFilter="1">
      <pageMargins left="0.7" right="0.7" top="0.75" bottom="0.75" header="0.3" footer="0.3"/>
      <autoFilter ref="A1:BG332" xr:uid="{2CDCE58E-6461-46B5-A7E8-A4D8D8190E8E}"/>
      <extLst>
        <ext uri="GoogleSheetsCustomDataVersion1">
          <go:sheetsCustomData xmlns:go="http://customooxmlschemas.google.com/" filterViewId="1417958727"/>
        </ext>
      </extLst>
    </customSheetView>
    <customSheetView guid="{1260564B-19A9-47A8-B577-50F1CBBC7821}" filter="1" showAutoFilter="1">
      <pageMargins left="0.7" right="0.7" top="0.75" bottom="0.75" header="0.3" footer="0.3"/>
      <autoFilter ref="A1:BF332" xr:uid="{5B4382F7-67BD-462B-AA68-92E97763273C}"/>
      <extLst>
        <ext uri="GoogleSheetsCustomDataVersion1">
          <go:sheetsCustomData xmlns:go="http://customooxmlschemas.google.com/" filterViewId="1424048540"/>
        </ext>
      </extLst>
    </customSheetView>
    <customSheetView guid="{EE53FD09-EA3E-4E23-A9B2-8B514A6D6CE7}" filter="1" showAutoFilter="1">
      <pageMargins left="0.7" right="0.7" top="0.75" bottom="0.75" header="0.3" footer="0.3"/>
      <autoFilter ref="A1:BF332" xr:uid="{A840CECD-4101-40C3-820F-A57F0227D951}"/>
      <extLst>
        <ext uri="GoogleSheetsCustomDataVersion1">
          <go:sheetsCustomData xmlns:go="http://customooxmlschemas.google.com/" filterViewId="144615973"/>
        </ext>
      </extLst>
    </customSheetView>
    <customSheetView guid="{1B42C481-3EC0-4960-949C-F1827766DC75}" filter="1" showAutoFilter="1">
      <pageMargins left="0.7" right="0.7" top="0.75" bottom="0.75" header="0.3" footer="0.3"/>
      <autoFilter ref="A1:BF332" xr:uid="{5AFBFB41-7158-420F-8C3B-E9D2D41C914F}"/>
      <extLst>
        <ext uri="GoogleSheetsCustomDataVersion1">
          <go:sheetsCustomData xmlns:go="http://customooxmlschemas.google.com/" filterViewId="1466617280"/>
        </ext>
      </extLst>
    </customSheetView>
    <customSheetView guid="{DFFA5663-0857-41F7-A3C2-37660DB524B3}" filter="1" showAutoFilter="1">
      <pageMargins left="0.7" right="0.7" top="0.75" bottom="0.75" header="0.3" footer="0.3"/>
      <autoFilter ref="A1:BF517" xr:uid="{192ABF16-AAFD-4709-977B-BD6E62C6A511}"/>
      <extLst>
        <ext uri="GoogleSheetsCustomDataVersion1">
          <go:sheetsCustomData xmlns:go="http://customooxmlschemas.google.com/" filterViewId="1474239137"/>
        </ext>
      </extLst>
    </customSheetView>
    <customSheetView guid="{DE98BF08-5BAF-4BA0-92D6-ED7737B0E392}" filter="1" showAutoFilter="1">
      <pageMargins left="0.7" right="0.7" top="0.75" bottom="0.75" header="0.3" footer="0.3"/>
      <autoFilter ref="A1:BF464" xr:uid="{F31C4B83-B678-4EF6-960A-4C672D98B842}"/>
      <extLst>
        <ext uri="GoogleSheetsCustomDataVersion1">
          <go:sheetsCustomData xmlns:go="http://customooxmlschemas.google.com/" filterViewId="1475089503"/>
        </ext>
      </extLst>
    </customSheetView>
    <customSheetView guid="{C3E2E946-836F-43C6-A101-78E033846C14}" filter="1" showAutoFilter="1">
      <pageMargins left="0.7" right="0.7" top="0.75" bottom="0.75" header="0.3" footer="0.3"/>
      <autoFilter ref="A1:BF332" xr:uid="{EBFE9251-0B5D-48FD-AEF1-29CEE28869C2}"/>
      <extLst>
        <ext uri="GoogleSheetsCustomDataVersion1">
          <go:sheetsCustomData xmlns:go="http://customooxmlschemas.google.com/" filterViewId="1479980951"/>
        </ext>
      </extLst>
    </customSheetView>
    <customSheetView guid="{6153F87D-9FFF-4D98-B619-F9F6C9D47F38}" filter="1" showAutoFilter="1">
      <pageMargins left="0.7" right="0.7" top="0.75" bottom="0.75" header="0.3" footer="0.3"/>
      <autoFilter ref="A1:BF517" xr:uid="{014748C8-667A-4E23-BD69-539159FD7FD4}"/>
      <extLst>
        <ext uri="GoogleSheetsCustomDataVersion1">
          <go:sheetsCustomData xmlns:go="http://customooxmlschemas.google.com/" filterViewId="1486628167"/>
        </ext>
      </extLst>
    </customSheetView>
    <customSheetView guid="{C4BA9A2C-FE7C-4E22-A9C1-9A2D4F0985A3}" filter="1" showAutoFilter="1">
      <pageMargins left="0.7" right="0.7" top="0.75" bottom="0.75" header="0.3" footer="0.3"/>
      <autoFilter ref="A1:BF517" xr:uid="{A16E0E24-9D63-40E9-8324-C716B8326272}"/>
      <extLst>
        <ext uri="GoogleSheetsCustomDataVersion1">
          <go:sheetsCustomData xmlns:go="http://customooxmlschemas.google.com/" filterViewId="1486889212"/>
        </ext>
      </extLst>
    </customSheetView>
    <customSheetView guid="{A2CB0887-BF84-498F-B488-5F97392A98C1}" filter="1" showAutoFilter="1">
      <pageMargins left="0.7" right="0.7" top="0.75" bottom="0.75" header="0.3" footer="0.3"/>
      <autoFilter ref="A1:BF316" xr:uid="{F8D5C39A-E28C-43B2-8436-73B34827A5E6}"/>
      <extLst>
        <ext uri="GoogleSheetsCustomDataVersion1">
          <go:sheetsCustomData xmlns:go="http://customooxmlschemas.google.com/" filterViewId="1497619773"/>
        </ext>
      </extLst>
    </customSheetView>
    <customSheetView guid="{E09027CA-C081-4718-BA9A-0CB29903EAD7}" filter="1" showAutoFilter="1">
      <pageMargins left="0.7" right="0.7" top="0.75" bottom="0.75" header="0.3" footer="0.3"/>
      <autoFilter ref="A1:BF332" xr:uid="{974A7AD5-D8A0-4262-AB05-D438439A2575}"/>
      <extLst>
        <ext uri="GoogleSheetsCustomDataVersion1">
          <go:sheetsCustomData xmlns:go="http://customooxmlschemas.google.com/" filterViewId="1502784355"/>
        </ext>
      </extLst>
    </customSheetView>
    <customSheetView guid="{FB69E990-E5AB-44DB-B36A-79732F9D628B}" filter="1" showAutoFilter="1">
      <pageMargins left="0.7" right="0.7" top="0.75" bottom="0.75" header="0.3" footer="0.3"/>
      <autoFilter ref="A1:BF550" xr:uid="{ED0FCC3E-747E-45F5-A1C2-350C4139B83B}"/>
      <extLst>
        <ext uri="GoogleSheetsCustomDataVersion1">
          <go:sheetsCustomData xmlns:go="http://customooxmlschemas.google.com/" filterViewId="1503596696"/>
        </ext>
      </extLst>
    </customSheetView>
    <customSheetView guid="{566373B9-68B1-458F-9A37-861380EE69D9}" filter="1" showAutoFilter="1">
      <pageMargins left="0.7" right="0.7" top="0.75" bottom="0.75" header="0.3" footer="0.3"/>
      <autoFilter ref="A1:BF282" xr:uid="{88786439-F557-4B61-9B51-3E692A418706}"/>
      <extLst>
        <ext uri="GoogleSheetsCustomDataVersion1">
          <go:sheetsCustomData xmlns:go="http://customooxmlschemas.google.com/" filterViewId="1524044290"/>
        </ext>
      </extLst>
    </customSheetView>
    <customSheetView guid="{E110F0E0-A90F-4FB4-BB16-5703FB829B46}" filter="1" showAutoFilter="1">
      <pageMargins left="0.7" right="0.7" top="0.75" bottom="0.75" header="0.3" footer="0.3"/>
      <autoFilter ref="AX7:AZ7" xr:uid="{E1554E36-DEB7-4326-8961-24A42D4A5442}"/>
      <extLst>
        <ext uri="GoogleSheetsCustomDataVersion1">
          <go:sheetsCustomData xmlns:go="http://customooxmlschemas.google.com/" filterViewId="1531088463"/>
        </ext>
      </extLst>
    </customSheetView>
    <customSheetView guid="{099083BE-9630-49FE-A8EE-E6B07427187E}" filter="1" showAutoFilter="1">
      <pageMargins left="0.7" right="0.7" top="0.75" bottom="0.75" header="0.3" footer="0.3"/>
      <autoFilter ref="A1:BF517" xr:uid="{10B06E13-B3E0-40DB-9071-0183C44110D2}"/>
      <extLst>
        <ext uri="GoogleSheetsCustomDataVersion1">
          <go:sheetsCustomData xmlns:go="http://customooxmlschemas.google.com/" filterViewId="1536720405"/>
        </ext>
      </extLst>
    </customSheetView>
    <customSheetView guid="{C29711A2-4631-4A7F-BABA-D6E21180FB7F}" filter="1" showAutoFilter="1">
      <pageMargins left="0.7" right="0.7" top="0.75" bottom="0.75" header="0.3" footer="0.3"/>
      <autoFilter ref="A1:BF517" xr:uid="{F46D2EEC-6FFB-4171-8760-324B57968111}"/>
      <extLst>
        <ext uri="GoogleSheetsCustomDataVersion1">
          <go:sheetsCustomData xmlns:go="http://customooxmlschemas.google.com/" filterViewId="1539705021"/>
        </ext>
      </extLst>
    </customSheetView>
    <customSheetView guid="{CB1823B4-EB1C-4A3D-BA00-AF5EEA45E1E9}" filter="1" showAutoFilter="1">
      <pageMargins left="0.7" right="0.7" top="0.75" bottom="0.75" header="0.3" footer="0.3"/>
      <autoFilter ref="A1:BF282" xr:uid="{CCAC62A0-9E91-46A5-AC30-1CD90A7A5FF1}"/>
      <extLst>
        <ext uri="GoogleSheetsCustomDataVersion1">
          <go:sheetsCustomData xmlns:go="http://customooxmlschemas.google.com/" filterViewId="1542519986"/>
        </ext>
      </extLst>
    </customSheetView>
    <customSheetView guid="{3DA9A50F-2ABE-4073-B754-18F9F38AE47E}" filter="1" showAutoFilter="1">
      <pageMargins left="0.7" right="0.7" top="0.75" bottom="0.75" header="0.3" footer="0.3"/>
      <autoFilter ref="G333:G338" xr:uid="{4D878949-55CE-4E20-A412-3A82BE906618}"/>
      <extLst>
        <ext uri="GoogleSheetsCustomDataVersion1">
          <go:sheetsCustomData xmlns:go="http://customooxmlschemas.google.com/" filterViewId="1555038600"/>
        </ext>
      </extLst>
    </customSheetView>
    <customSheetView guid="{2A3C2EFF-D498-4968-892D-676E199651BF}" filter="1" showAutoFilter="1">
      <pageMargins left="0.7" right="0.7" top="0.75" bottom="0.75" header="0.3" footer="0.3"/>
      <autoFilter ref="A1:BF517" xr:uid="{E26FD405-5766-4E38-8D67-B9F3DDBC961F}"/>
      <extLst>
        <ext uri="GoogleSheetsCustomDataVersion1">
          <go:sheetsCustomData xmlns:go="http://customooxmlschemas.google.com/" filterViewId="1562387039"/>
        </ext>
      </extLst>
    </customSheetView>
    <customSheetView guid="{76149AF9-CA65-44EE-BC81-D8C0094C50B7}" filter="1" showAutoFilter="1">
      <pageMargins left="0.7" right="0.7" top="0.75" bottom="0.75" header="0.3" footer="0.3"/>
      <autoFilter ref="A1:BF517" xr:uid="{8EE2A526-926E-4F5C-B9F6-A7D2C455CC06}">
        <filterColumn colId="2">
          <filters>
            <filter val="30"/>
            <filter val="31"/>
            <filter val="34"/>
            <filter val="35"/>
            <filter val="36"/>
            <filter val="37"/>
            <filter val="38"/>
            <filter val="39"/>
            <filter val="40"/>
            <filter val="41"/>
            <filter val="42"/>
            <filter val="43"/>
            <filter val="44"/>
            <filter val="46"/>
            <filter val="47"/>
          </filters>
        </filterColumn>
      </autoFilter>
      <extLst>
        <ext uri="GoogleSheetsCustomDataVersion1">
          <go:sheetsCustomData xmlns:go="http://customooxmlschemas.google.com/" filterViewId="1563502226"/>
        </ext>
      </extLst>
    </customSheetView>
    <customSheetView guid="{42E08CC4-B70E-407A-A424-B0E63CA40514}" filter="1" showAutoFilter="1">
      <pageMargins left="0.7" right="0.7" top="0.75" bottom="0.75" header="0.3" footer="0.3"/>
      <autoFilter ref="A1:BF517" xr:uid="{D63554ED-BAD7-4D55-8003-4153C4EE87E2}"/>
      <extLst>
        <ext uri="GoogleSheetsCustomDataVersion1">
          <go:sheetsCustomData xmlns:go="http://customooxmlschemas.google.com/" filterViewId="160367722"/>
        </ext>
      </extLst>
    </customSheetView>
    <customSheetView guid="{348D3726-EFCC-4492-A3FE-66A5743288BD}" filter="1" showAutoFilter="1">
      <pageMargins left="0.7" right="0.7" top="0.75" bottom="0.75" header="0.3" footer="0.3"/>
      <autoFilter ref="A1:BF98" xr:uid="{E718F3E2-41E0-4C48-A381-D0DB98FA8C1F}"/>
      <extLst>
        <ext uri="GoogleSheetsCustomDataVersion1">
          <go:sheetsCustomData xmlns:go="http://customooxmlschemas.google.com/" filterViewId="1611017624"/>
        </ext>
      </extLst>
    </customSheetView>
    <customSheetView guid="{DD1D3A53-AC70-4937-B4CF-D33015083468}" filter="1" showAutoFilter="1">
      <pageMargins left="0.7" right="0.7" top="0.75" bottom="0.75" header="0.3" footer="0.3"/>
      <autoFilter ref="A1:BF517" xr:uid="{4BCA6827-F7C1-4FED-AC06-AF5583F190FB}"/>
      <extLst>
        <ext uri="GoogleSheetsCustomDataVersion1">
          <go:sheetsCustomData xmlns:go="http://customooxmlschemas.google.com/" filterViewId="1618838232"/>
        </ext>
      </extLst>
    </customSheetView>
    <customSheetView guid="{64C5A02C-94B9-46CE-ACDB-6299DDFDCE75}" filter="1" showAutoFilter="1">
      <pageMargins left="0.7" right="0.7" top="0.75" bottom="0.75" header="0.3" footer="0.3"/>
      <autoFilter ref="B1:BF221" xr:uid="{A3048D09-67AF-4635-9335-420F96069AA6}"/>
      <extLst>
        <ext uri="GoogleSheetsCustomDataVersion1">
          <go:sheetsCustomData xmlns:go="http://customooxmlschemas.google.com/" filterViewId="1623851257"/>
        </ext>
      </extLst>
    </customSheetView>
    <customSheetView guid="{22CDB2C3-6972-49E1-87A0-3BC0C492E2AC}" filter="1" showAutoFilter="1">
      <pageMargins left="0.7" right="0.7" top="0.75" bottom="0.75" header="0.3" footer="0.3"/>
      <autoFilter ref="A1:BF332" xr:uid="{9F52A316-5712-41F5-B43D-6C1FE1E8CEAE}"/>
      <extLst>
        <ext uri="GoogleSheetsCustomDataVersion1">
          <go:sheetsCustomData xmlns:go="http://customooxmlschemas.google.com/" filterViewId="1623945068"/>
        </ext>
      </extLst>
    </customSheetView>
    <customSheetView guid="{FD9E5DB9-DF51-404A-A7BD-E3A4C5EF4FA0}" filter="1" showAutoFilter="1">
      <pageMargins left="0.7" right="0.7" top="0.75" bottom="0.75" header="0.3" footer="0.3"/>
      <autoFilter ref="A1:BF517" xr:uid="{31A132F2-46F2-40CA-A5BC-2CE81D7CC41F}"/>
      <extLst>
        <ext uri="GoogleSheetsCustomDataVersion1">
          <go:sheetsCustomData xmlns:go="http://customooxmlschemas.google.com/" filterViewId="1625225338"/>
        </ext>
      </extLst>
    </customSheetView>
    <customSheetView guid="{9FE005D3-FAFD-414E-8F03-023230224686}" filter="1" showAutoFilter="1">
      <pageMargins left="0.7" right="0.7" top="0.75" bottom="0.75" header="0.3" footer="0.3"/>
      <autoFilter ref="A1:BF550" xr:uid="{AC38B825-4A1D-4A94-BE44-49F14EB3D8F0}"/>
      <extLst>
        <ext uri="GoogleSheetsCustomDataVersion1">
          <go:sheetsCustomData xmlns:go="http://customooxmlschemas.google.com/" filterViewId="1628037076"/>
        </ext>
      </extLst>
    </customSheetView>
    <customSheetView guid="{4DB86D97-1FA0-4F37-BEA2-D6B883A0E294}" filter="1" showAutoFilter="1">
      <pageMargins left="0.7" right="0.7" top="0.75" bottom="0.75" header="0.3" footer="0.3"/>
      <autoFilter ref="A1:BF332" xr:uid="{7753407A-7945-4DDC-ADD0-839FFFB389A0}"/>
      <extLst>
        <ext uri="GoogleSheetsCustomDataVersion1">
          <go:sheetsCustomData xmlns:go="http://customooxmlschemas.google.com/" filterViewId="1637994043"/>
        </ext>
      </extLst>
    </customSheetView>
    <customSheetView guid="{386559F0-0670-4C65-8099-A46527102178}" filter="1" showAutoFilter="1">
      <pageMargins left="0.7" right="0.7" top="0.75" bottom="0.75" header="0.3" footer="0.3"/>
      <autoFilter ref="A1:BF517" xr:uid="{527F7C0C-0A02-4960-9316-7D19D11CD8AC}"/>
      <extLst>
        <ext uri="GoogleSheetsCustomDataVersion1">
          <go:sheetsCustomData xmlns:go="http://customooxmlschemas.google.com/" filterViewId="1646472010"/>
        </ext>
      </extLst>
    </customSheetView>
    <customSheetView guid="{48953004-F51E-421B-960A-E384BC0C0AB9}" filter="1" showAutoFilter="1">
      <pageMargins left="0.7" right="0.7" top="0.75" bottom="0.75" header="0.3" footer="0.3"/>
      <autoFilter ref="A1:BF517" xr:uid="{8F047738-861A-4563-82C3-C3C74805947A}"/>
      <extLst>
        <ext uri="GoogleSheetsCustomDataVersion1">
          <go:sheetsCustomData xmlns:go="http://customooxmlschemas.google.com/" filterViewId="1656649047"/>
        </ext>
      </extLst>
    </customSheetView>
    <customSheetView guid="{80B135DA-047D-44B9-BCEB-088DD490DF0B}" filter="1" showAutoFilter="1">
      <pageMargins left="0.7" right="0.7" top="0.75" bottom="0.75" header="0.3" footer="0.3"/>
      <autoFilter ref="A1:BF332" xr:uid="{7D1D2670-2106-4962-829F-9D306E8F85D3}"/>
      <extLst>
        <ext uri="GoogleSheetsCustomDataVersion1">
          <go:sheetsCustomData xmlns:go="http://customooxmlschemas.google.com/" filterViewId="1678844575"/>
        </ext>
      </extLst>
    </customSheetView>
    <customSheetView guid="{9B80173C-F751-4216-A0A8-E271266A8254}" filter="1" showAutoFilter="1">
      <pageMargins left="0.7" right="0.7" top="0.75" bottom="0.75" header="0.3" footer="0.3"/>
      <autoFilter ref="A1:BF273" xr:uid="{DCB1041C-CCC4-412E-930C-BF95B91A8EEC}"/>
      <extLst>
        <ext uri="GoogleSheetsCustomDataVersion1">
          <go:sheetsCustomData xmlns:go="http://customooxmlschemas.google.com/" filterViewId="1685936581"/>
        </ext>
      </extLst>
    </customSheetView>
    <customSheetView guid="{E034C439-61EF-402F-91A9-1AF6B9D4573A}" filter="1" showAutoFilter="1">
      <pageMargins left="0.7" right="0.7" top="0.75" bottom="0.75" header="0.3" footer="0.3"/>
      <autoFilter ref="AK1:AK527" xr:uid="{15F07B5C-AF15-46D5-B499-2AF303A86C33}"/>
      <extLst>
        <ext uri="GoogleSheetsCustomDataVersion1">
          <go:sheetsCustomData xmlns:go="http://customooxmlschemas.google.com/" filterViewId="1697500537"/>
        </ext>
      </extLst>
    </customSheetView>
    <customSheetView guid="{4A409E66-77C9-4BDD-AB72-A1F60275A757}" filter="1" showAutoFilter="1">
      <pageMargins left="0.7" right="0.7" top="0.75" bottom="0.75" header="0.3" footer="0.3"/>
      <autoFilter ref="A1:BF517" xr:uid="{ACB45377-5EBD-4761-9362-731AC9E539E6}"/>
      <extLst>
        <ext uri="GoogleSheetsCustomDataVersion1">
          <go:sheetsCustomData xmlns:go="http://customooxmlschemas.google.com/" filterViewId="170253111"/>
        </ext>
      </extLst>
    </customSheetView>
    <customSheetView guid="{17E57E8D-9008-487A-8ECC-7E68FE4731DD}" filter="1" showAutoFilter="1">
      <pageMargins left="0.7" right="0.7" top="0.75" bottom="0.75" header="0.3" footer="0.3"/>
      <autoFilter ref="A1:BF332" xr:uid="{DEC16F31-A2CF-47C8-820C-B334994AEA45}"/>
      <extLst>
        <ext uri="GoogleSheetsCustomDataVersion1">
          <go:sheetsCustomData xmlns:go="http://customooxmlschemas.google.com/" filterViewId="1717007059"/>
        </ext>
      </extLst>
    </customSheetView>
    <customSheetView guid="{770C09A3-CED5-4038-93DE-26DA57907CEA}" filter="1" showAutoFilter="1">
      <pageMargins left="0.7" right="0.7" top="0.75" bottom="0.75" header="0.3" footer="0.3"/>
      <autoFilter ref="A1:BF332" xr:uid="{CCA946ED-9DEE-4975-BDC5-CA22D283F53C}"/>
      <extLst>
        <ext uri="GoogleSheetsCustomDataVersion1">
          <go:sheetsCustomData xmlns:go="http://customooxmlschemas.google.com/" filterViewId="172485652"/>
        </ext>
      </extLst>
    </customSheetView>
    <customSheetView guid="{92B2BFE3-02B3-4665-8AE7-AFCBFAE86205}" filter="1" showAutoFilter="1">
      <pageMargins left="0.7" right="0.7" top="0.75" bottom="0.75" header="0.3" footer="0.3"/>
      <autoFilter ref="A1:BF288" xr:uid="{5E6C9ECA-D65B-4E9F-ACD5-B5AAF9FBA137}"/>
      <extLst>
        <ext uri="GoogleSheetsCustomDataVersion1">
          <go:sheetsCustomData xmlns:go="http://customooxmlschemas.google.com/" filterViewId="1737441531"/>
        </ext>
      </extLst>
    </customSheetView>
    <customSheetView guid="{364F7C22-57E5-4156-85A4-7324EDED9F9F}" filter="1" showAutoFilter="1">
      <pageMargins left="0.7" right="0.7" top="0.75" bottom="0.75" header="0.3" footer="0.3"/>
      <autoFilter ref="A1:BF332" xr:uid="{80E13A97-ABB8-4405-AD02-FB6DAC594D75}"/>
      <extLst>
        <ext uri="GoogleSheetsCustomDataVersion1">
          <go:sheetsCustomData xmlns:go="http://customooxmlschemas.google.com/" filterViewId="1741113524"/>
        </ext>
      </extLst>
    </customSheetView>
    <customSheetView guid="{5CEC4DAF-5535-41D1-9A35-589713F9FDB4}" filter="1" showAutoFilter="1">
      <pageMargins left="0.7" right="0.7" top="0.75" bottom="0.75" header="0.3" footer="0.3"/>
      <autoFilter ref="A1:BG550" xr:uid="{EEDD0696-AE0A-4495-8632-068CEBD162A3}"/>
      <extLst>
        <ext uri="GoogleSheetsCustomDataVersion1">
          <go:sheetsCustomData xmlns:go="http://customooxmlschemas.google.com/" filterViewId="1741793503"/>
        </ext>
      </extLst>
    </customSheetView>
    <customSheetView guid="{5D2A3833-EF68-463E-B859-190E76C99E50}" filter="1" showAutoFilter="1">
      <pageMargins left="0.7" right="0.7" top="0.75" bottom="0.75" header="0.3" footer="0.3"/>
      <autoFilter ref="A1:BF517" xr:uid="{75F971A5-EE25-4BBC-A960-65DC98138B85}"/>
      <extLst>
        <ext uri="GoogleSheetsCustomDataVersion1">
          <go:sheetsCustomData xmlns:go="http://customooxmlschemas.google.com/" filterViewId="1743227574"/>
        </ext>
      </extLst>
    </customSheetView>
    <customSheetView guid="{BF578374-3249-41E1-B7EF-E6FC516CFDC9}" filter="1" showAutoFilter="1">
      <pageMargins left="0.7" right="0.7" top="0.75" bottom="0.75" header="0.3" footer="0.3"/>
      <autoFilter ref="A1:BF332" xr:uid="{3405834C-F03D-48C2-9A63-355AEA908B41}"/>
      <extLst>
        <ext uri="GoogleSheetsCustomDataVersion1">
          <go:sheetsCustomData xmlns:go="http://customooxmlschemas.google.com/" filterViewId="1746543805"/>
        </ext>
      </extLst>
    </customSheetView>
    <customSheetView guid="{6C39DC30-6665-4EDE-8FD0-ECC21C218824}" filter="1" showAutoFilter="1">
      <pageMargins left="0.7" right="0.7" top="0.75" bottom="0.75" header="0.3" footer="0.3"/>
      <autoFilter ref="A1:BF517" xr:uid="{BB3D2D6C-8834-445F-931E-5E5CEA163B8A}"/>
      <extLst>
        <ext uri="GoogleSheetsCustomDataVersion1">
          <go:sheetsCustomData xmlns:go="http://customooxmlschemas.google.com/" filterViewId="1747726071"/>
        </ext>
      </extLst>
    </customSheetView>
    <customSheetView guid="{7558EB12-E263-4C70-BB0D-1AF7D9C456ED}" filter="1" showAutoFilter="1">
      <pageMargins left="0.7" right="0.7" top="0.75" bottom="0.75" header="0.3" footer="0.3"/>
      <autoFilter ref="A1:BF332" xr:uid="{6801D8B7-2023-4F62-9F85-82D5D0E2DC87}"/>
      <extLst>
        <ext uri="GoogleSheetsCustomDataVersion1">
          <go:sheetsCustomData xmlns:go="http://customooxmlschemas.google.com/" filterViewId="175229038"/>
        </ext>
      </extLst>
    </customSheetView>
    <customSheetView guid="{67B0E6E9-313D-42A0-8C38-EA9457E13BC5}" filter="1" showAutoFilter="1">
      <pageMargins left="0.7" right="0.7" top="0.75" bottom="0.75" header="0.3" footer="0.3"/>
      <autoFilter ref="A1:BF332" xr:uid="{3BFC1C7C-3E5A-4702-8283-90C6E39E9C17}"/>
      <extLst>
        <ext uri="GoogleSheetsCustomDataVersion1">
          <go:sheetsCustomData xmlns:go="http://customooxmlschemas.google.com/" filterViewId="1769319558"/>
        </ext>
      </extLst>
    </customSheetView>
    <customSheetView guid="{B93A7A35-997C-4186-B066-03B8A461AC73}" filter="1" showAutoFilter="1">
      <pageMargins left="0.7" right="0.7" top="0.75" bottom="0.75" header="0.3" footer="0.3"/>
      <autoFilter ref="A1:BF517" xr:uid="{D9713B80-D008-4328-8993-A9C6135743F2}"/>
      <extLst>
        <ext uri="GoogleSheetsCustomDataVersion1">
          <go:sheetsCustomData xmlns:go="http://customooxmlschemas.google.com/" filterViewId="1779857294"/>
        </ext>
      </extLst>
    </customSheetView>
    <customSheetView guid="{6B2A518A-2E9E-4CF5-88B2-A5E1CC2ACEC3}" filter="1" showAutoFilter="1">
      <pageMargins left="0.7" right="0.7" top="0.75" bottom="0.75" header="0.3" footer="0.3"/>
      <autoFilter ref="A1:BF517" xr:uid="{022DDD33-5FC5-4E25-9250-56C8992F51B9}"/>
      <extLst>
        <ext uri="GoogleSheetsCustomDataVersion1">
          <go:sheetsCustomData xmlns:go="http://customooxmlschemas.google.com/" filterViewId="1786638965"/>
        </ext>
      </extLst>
    </customSheetView>
    <customSheetView guid="{D486A903-297B-47A4-8766-FCED3BD76563}" filter="1" showAutoFilter="1">
      <pageMargins left="0.7" right="0.7" top="0.75" bottom="0.75" header="0.3" footer="0.3"/>
      <autoFilter ref="A1:BF365" xr:uid="{B60D6A6A-53FA-4E11-8458-5C9B9F7E9BC6}"/>
      <extLst>
        <ext uri="GoogleSheetsCustomDataVersion1">
          <go:sheetsCustomData xmlns:go="http://customooxmlschemas.google.com/" filterViewId="1804317271"/>
        </ext>
      </extLst>
    </customSheetView>
    <customSheetView guid="{5332CB4D-6135-4A5A-917D-19C32D632534}" filter="1" showAutoFilter="1">
      <pageMargins left="0.7" right="0.7" top="0.75" bottom="0.75" header="0.3" footer="0.3"/>
      <autoFilter ref="A1:BF517" xr:uid="{15C3F91E-6C81-481A-BC18-92089FFA22C5}"/>
      <extLst>
        <ext uri="GoogleSheetsCustomDataVersion1">
          <go:sheetsCustomData xmlns:go="http://customooxmlschemas.google.com/" filterViewId="1810589483"/>
        </ext>
      </extLst>
    </customSheetView>
    <customSheetView guid="{DD047AC2-57B0-4E39-994E-B701DBFF7F40}" filter="1" showAutoFilter="1">
      <pageMargins left="0.7" right="0.7" top="0.75" bottom="0.75" header="0.3" footer="0.3"/>
      <autoFilter ref="A1:BF282" xr:uid="{F3A1CB57-BA02-487D-BF57-B72BFC20C9DC}"/>
      <extLst>
        <ext uri="GoogleSheetsCustomDataVersion1">
          <go:sheetsCustomData xmlns:go="http://customooxmlschemas.google.com/" filterViewId="1815601375"/>
        </ext>
      </extLst>
    </customSheetView>
    <customSheetView guid="{991341D3-AD93-4A51-8DF9-8CBCFA5CCEB3}" filter="1" showAutoFilter="1">
      <pageMargins left="0.7" right="0.7" top="0.75" bottom="0.75" header="0.3" footer="0.3"/>
      <autoFilter ref="A1:BF282" xr:uid="{5ACAA245-FD8B-4259-AEA7-B65C906CE22E}"/>
      <extLst>
        <ext uri="GoogleSheetsCustomDataVersion1">
          <go:sheetsCustomData xmlns:go="http://customooxmlschemas.google.com/" filterViewId="1820913497"/>
        </ext>
      </extLst>
    </customSheetView>
    <customSheetView guid="{268625A2-57CA-4564-966A-52CF4ED6A2E3}" filter="1" showAutoFilter="1">
      <pageMargins left="0.7" right="0.7" top="0.75" bottom="0.75" header="0.3" footer="0.3"/>
      <autoFilter ref="A489:BF517" xr:uid="{4E67F7D0-BF82-41B8-A479-6935684DA91D}"/>
      <extLst>
        <ext uri="GoogleSheetsCustomDataVersion1">
          <go:sheetsCustomData xmlns:go="http://customooxmlschemas.google.com/" filterViewId="1825961230"/>
        </ext>
      </extLst>
    </customSheetView>
    <customSheetView guid="{BA791D6C-CCCA-4E1F-8278-F3D778ED9045}" filter="1" showAutoFilter="1">
      <pageMargins left="0.7" right="0.7" top="0.75" bottom="0.75" header="0.3" footer="0.3"/>
      <autoFilter ref="A1:BF332" xr:uid="{18A35EBB-5ED6-4F75-AA8A-4F9A6BE54BC8}"/>
      <extLst>
        <ext uri="GoogleSheetsCustomDataVersion1">
          <go:sheetsCustomData xmlns:go="http://customooxmlschemas.google.com/" filterViewId="1827859666"/>
        </ext>
      </extLst>
    </customSheetView>
    <customSheetView guid="{1A0D10C3-5B97-41C4-B377-2395A8E4BEFE}" filter="1" showAutoFilter="1">
      <pageMargins left="0.7" right="0.7" top="0.75" bottom="0.75" header="0.3" footer="0.3"/>
      <autoFilter ref="A1:BF517" xr:uid="{24CE4A98-4E70-4B61-B149-1CDA3C0E3827}"/>
      <extLst>
        <ext uri="GoogleSheetsCustomDataVersion1">
          <go:sheetsCustomData xmlns:go="http://customooxmlschemas.google.com/" filterViewId="184257106"/>
        </ext>
      </extLst>
    </customSheetView>
    <customSheetView guid="{82E717B4-0A0A-426A-804A-7AC8E68F0229}" filter="1" showAutoFilter="1">
      <pageMargins left="0.7" right="0.7" top="0.75" bottom="0.75" header="0.3" footer="0.3"/>
      <autoFilter ref="A1:BF517" xr:uid="{E3036F70-EC73-4822-BE37-CAAC1930419F}"/>
      <extLst>
        <ext uri="GoogleSheetsCustomDataVersion1">
          <go:sheetsCustomData xmlns:go="http://customooxmlschemas.google.com/" filterViewId="184409047"/>
        </ext>
      </extLst>
    </customSheetView>
    <customSheetView guid="{7AE96058-7B32-4B00-BA50-387BA8848196}" filter="1" showAutoFilter="1">
      <pageMargins left="0.7" right="0.7" top="0.75" bottom="0.75" header="0.3" footer="0.3"/>
      <autoFilter ref="A1:BF464" xr:uid="{62B6A142-0191-403C-9EC8-D7C165128467}"/>
      <extLst>
        <ext uri="GoogleSheetsCustomDataVersion1">
          <go:sheetsCustomData xmlns:go="http://customooxmlschemas.google.com/" filterViewId="1863602115"/>
        </ext>
      </extLst>
    </customSheetView>
    <customSheetView guid="{F4418566-B1C9-41AA-952C-AB6F15985578}" filter="1" showAutoFilter="1">
      <pageMargins left="0.7" right="0.7" top="0.75" bottom="0.75" header="0.3" footer="0.3"/>
      <autoFilter ref="A1:BF332" xr:uid="{A4C8FBAB-466D-45DB-9393-EF115D4FF815}"/>
      <extLst>
        <ext uri="GoogleSheetsCustomDataVersion1">
          <go:sheetsCustomData xmlns:go="http://customooxmlschemas.google.com/" filterViewId="1865431034"/>
        </ext>
      </extLst>
    </customSheetView>
    <customSheetView guid="{59176B8E-387A-4523-9317-BD8730A8E6B0}" filter="1" showAutoFilter="1">
      <pageMargins left="0.7" right="0.7" top="0.75" bottom="0.75" header="0.3" footer="0.3"/>
      <autoFilter ref="A1:BF332" xr:uid="{D3A6451F-0671-44B5-93E6-71387B334AB8}"/>
      <extLst>
        <ext uri="GoogleSheetsCustomDataVersion1">
          <go:sheetsCustomData xmlns:go="http://customooxmlschemas.google.com/" filterViewId="1873408291"/>
        </ext>
      </extLst>
    </customSheetView>
    <customSheetView guid="{99288DB7-0EC2-4476-B1ED-D55949B7FDE2}" filter="1" showAutoFilter="1">
      <pageMargins left="0.7" right="0.7" top="0.75" bottom="0.75" header="0.3" footer="0.3"/>
      <autoFilter ref="A1:BF517" xr:uid="{2F871E5C-E556-433E-98BB-F071B186B96B}"/>
      <extLst>
        <ext uri="GoogleSheetsCustomDataVersion1">
          <go:sheetsCustomData xmlns:go="http://customooxmlschemas.google.com/" filterViewId="1875423872"/>
        </ext>
      </extLst>
    </customSheetView>
    <customSheetView guid="{C32F70FA-B8F0-4911-B3D3-AAEEDC47EC82}" filter="1" showAutoFilter="1">
      <pageMargins left="0.7" right="0.7" top="0.75" bottom="0.75" header="0.3" footer="0.3"/>
      <autoFilter ref="A1:BF332" xr:uid="{C03D7963-C101-4671-8049-E8285001BE6A}"/>
      <extLst>
        <ext uri="GoogleSheetsCustomDataVersion1">
          <go:sheetsCustomData xmlns:go="http://customooxmlschemas.google.com/" filterViewId="18782310"/>
        </ext>
      </extLst>
    </customSheetView>
    <customSheetView guid="{9ACE5D65-1E11-43FC-A60D-09A95738A620}" filter="1" showAutoFilter="1">
      <pageMargins left="0.7" right="0.7" top="0.75" bottom="0.75" header="0.3" footer="0.3"/>
      <autoFilter ref="A1:BF328" xr:uid="{06CC357A-8D76-40C7-9792-B51B8D3C1D67}"/>
      <extLst>
        <ext uri="GoogleSheetsCustomDataVersion1">
          <go:sheetsCustomData xmlns:go="http://customooxmlschemas.google.com/" filterViewId="1880366081"/>
        </ext>
      </extLst>
    </customSheetView>
    <customSheetView guid="{16AFEB52-2AA2-4A3B-B705-C9C56D57BA2C}" filter="1" showAutoFilter="1">
      <pageMargins left="0.7" right="0.7" top="0.75" bottom="0.75" header="0.3" footer="0.3"/>
      <autoFilter ref="B1:BF517" xr:uid="{CDE686E0-AC5F-40E5-BF8A-B5BB54E76512}"/>
      <extLst>
        <ext uri="GoogleSheetsCustomDataVersion1">
          <go:sheetsCustomData xmlns:go="http://customooxmlschemas.google.com/" filterViewId="1906168256"/>
        </ext>
      </extLst>
    </customSheetView>
    <customSheetView guid="{379AD715-FFC6-45A2-8DED-36EFF6996200}" filter="1" showAutoFilter="1">
      <pageMargins left="0.7" right="0.7" top="0.75" bottom="0.75" header="0.3" footer="0.3"/>
      <autoFilter ref="A1:BF517" xr:uid="{FD159B4A-BC40-41A0-8C24-E2D2B242DF4C}"/>
      <extLst>
        <ext uri="GoogleSheetsCustomDataVersion1">
          <go:sheetsCustomData xmlns:go="http://customooxmlschemas.google.com/" filterViewId="1910705863"/>
        </ext>
      </extLst>
    </customSheetView>
    <customSheetView guid="{50C755DA-175E-4274-BB36-9263BFBF4C90}" filter="1" showAutoFilter="1">
      <pageMargins left="0.7" right="0.7" top="0.75" bottom="0.75" header="0.3" footer="0.3"/>
      <autoFilter ref="A1:BF332" xr:uid="{BE7B8708-9261-4141-A476-2178802284F5}"/>
      <extLst>
        <ext uri="GoogleSheetsCustomDataVersion1">
          <go:sheetsCustomData xmlns:go="http://customooxmlschemas.google.com/" filterViewId="1919260740"/>
        </ext>
      </extLst>
    </customSheetView>
    <customSheetView guid="{DBFE97CE-9564-4D44-8356-44197241E4A2}" filter="1" showAutoFilter="1">
      <pageMargins left="0.7" right="0.7" top="0.75" bottom="0.75" header="0.3" footer="0.3"/>
      <autoFilter ref="A1:BF517" xr:uid="{D564C2CA-45DB-4FE9-B198-5985CB688958}"/>
      <extLst>
        <ext uri="GoogleSheetsCustomDataVersion1">
          <go:sheetsCustomData xmlns:go="http://customooxmlschemas.google.com/" filterViewId="1947608934"/>
        </ext>
      </extLst>
    </customSheetView>
    <customSheetView guid="{EC88BE12-CA13-4B37-85C9-214140CD59F8}" filter="1" showAutoFilter="1">
      <pageMargins left="0.7" right="0.7" top="0.75" bottom="0.75" header="0.3" footer="0.3"/>
      <autoFilter ref="A1:BF332" xr:uid="{E150B67B-DA24-483E-9C4A-E31594AA06D2}">
        <filterColumn colId="47">
          <filters blank="1">
            <filter val="No"/>
          </filters>
        </filterColumn>
      </autoFilter>
      <extLst>
        <ext uri="GoogleSheetsCustomDataVersion1">
          <go:sheetsCustomData xmlns:go="http://customooxmlschemas.google.com/" filterViewId="196634359"/>
        </ext>
      </extLst>
    </customSheetView>
    <customSheetView guid="{567DCC50-B0CE-4B60-BAA8-84CFE32009F3}" filter="1" showAutoFilter="1">
      <pageMargins left="0.7" right="0.7" top="0.75" bottom="0.75" header="0.3" footer="0.3"/>
      <autoFilter ref="A1:BF464" xr:uid="{0242C73B-834E-4270-9E7C-ECEE1F84BBF3}"/>
      <extLst>
        <ext uri="GoogleSheetsCustomDataVersion1">
          <go:sheetsCustomData xmlns:go="http://customooxmlschemas.google.com/" filterViewId="1974573166"/>
        </ext>
      </extLst>
    </customSheetView>
    <customSheetView guid="{12A7F9AA-F958-414F-8AC2-0E7F9D2030F3}" filter="1" showAutoFilter="1">
      <pageMargins left="0.7" right="0.7" top="0.75" bottom="0.75" header="0.3" footer="0.3"/>
      <autoFilter ref="A1:BF332" xr:uid="{E9459049-0370-4A5A-9811-1BEF12448692}"/>
      <extLst>
        <ext uri="GoogleSheetsCustomDataVersion1">
          <go:sheetsCustomData xmlns:go="http://customooxmlschemas.google.com/" filterViewId="1974789494"/>
        </ext>
      </extLst>
    </customSheetView>
    <customSheetView guid="{B6B56904-0B5D-4F75-ABDA-EF6EED0B2E54}" filter="1" showAutoFilter="1">
      <pageMargins left="0.7" right="0.7" top="0.75" bottom="0.75" header="0.3" footer="0.3"/>
      <autoFilter ref="A1:BF517" xr:uid="{246380E4-613D-4C4E-BA2D-C589624E9503}"/>
      <extLst>
        <ext uri="GoogleSheetsCustomDataVersion1">
          <go:sheetsCustomData xmlns:go="http://customooxmlschemas.google.com/" filterViewId="1977440869"/>
        </ext>
      </extLst>
    </customSheetView>
    <customSheetView guid="{80B688BE-3B3C-4807-AD34-94048E51E168}" filter="1" showAutoFilter="1">
      <pageMargins left="0.7" right="0.7" top="0.75" bottom="0.75" header="0.3" footer="0.3"/>
      <autoFilter ref="A1:BF316" xr:uid="{48F524D2-24AE-406D-B6C6-2C5F04532266}"/>
      <extLst>
        <ext uri="GoogleSheetsCustomDataVersion1">
          <go:sheetsCustomData xmlns:go="http://customooxmlschemas.google.com/" filterViewId="1993719606"/>
        </ext>
      </extLst>
    </customSheetView>
    <customSheetView guid="{0FCC9306-6F17-4FDC-B6BE-D6B4E26B789E}" filter="1" showAutoFilter="1">
      <pageMargins left="0.7" right="0.7" top="0.75" bottom="0.75" header="0.3" footer="0.3"/>
      <autoFilter ref="A1:BF332" xr:uid="{9ED531C4-9CD4-4DB0-8AAE-B2B985B7884D}"/>
      <extLst>
        <ext uri="GoogleSheetsCustomDataVersion1">
          <go:sheetsCustomData xmlns:go="http://customooxmlschemas.google.com/" filterViewId="2001999093"/>
        </ext>
      </extLst>
    </customSheetView>
    <customSheetView guid="{C8EE7FD1-535E-49F9-A853-F24A01EC5448}" filter="1" showAutoFilter="1">
      <pageMargins left="0.7" right="0.7" top="0.75" bottom="0.75" header="0.3" footer="0.3"/>
      <autoFilter ref="A1:BF517" xr:uid="{C3482F95-167C-469D-88C8-EAD372587B81}"/>
      <extLst>
        <ext uri="GoogleSheetsCustomDataVersion1">
          <go:sheetsCustomData xmlns:go="http://customooxmlschemas.google.com/" filterViewId="2002776515"/>
        </ext>
      </extLst>
    </customSheetView>
    <customSheetView guid="{18B0573A-8233-47D6-AC5E-5B4035E718E7}" filter="1" showAutoFilter="1">
      <pageMargins left="0.7" right="0.7" top="0.75" bottom="0.75" header="0.3" footer="0.3"/>
      <autoFilter ref="A1:BF517" xr:uid="{99B40EAE-F9BF-447D-A30A-4373A3C92581}"/>
      <extLst>
        <ext uri="GoogleSheetsCustomDataVersion1">
          <go:sheetsCustomData xmlns:go="http://customooxmlschemas.google.com/" filterViewId="2003338128"/>
        </ext>
      </extLst>
    </customSheetView>
    <customSheetView guid="{ADFE9FBD-01F6-4FC4-8AEC-0A43E5A39C16}" filter="1" showAutoFilter="1">
      <pageMargins left="0.7" right="0.7" top="0.75" bottom="0.75" header="0.3" footer="0.3"/>
      <autoFilter ref="A1:BF332" xr:uid="{4A7FD0FB-0129-41EB-960F-6CD2927E83B6}"/>
      <extLst>
        <ext uri="GoogleSheetsCustomDataVersion1">
          <go:sheetsCustomData xmlns:go="http://customooxmlschemas.google.com/" filterViewId="200953273"/>
        </ext>
      </extLst>
    </customSheetView>
    <customSheetView guid="{5E9B3860-23AB-4C7E-A478-0F5CE7B36511}" filter="1" showAutoFilter="1">
      <pageMargins left="0.7" right="0.7" top="0.75" bottom="0.75" header="0.3" footer="0.3"/>
      <autoFilter ref="A1:BF517" xr:uid="{23553BD5-EB8E-406D-8253-1637F7CE8BC6}"/>
      <extLst>
        <ext uri="GoogleSheetsCustomDataVersion1">
          <go:sheetsCustomData xmlns:go="http://customooxmlschemas.google.com/" filterViewId="2030278091"/>
        </ext>
      </extLst>
    </customSheetView>
    <customSheetView guid="{36808A27-6198-4011-8797-771DE7195097}" filter="1" showAutoFilter="1">
      <pageMargins left="0.7" right="0.7" top="0.75" bottom="0.75" header="0.3" footer="0.3"/>
      <autoFilter ref="A1:BF332" xr:uid="{61E253C3-6BCF-4309-9E63-3F1686034885}"/>
      <extLst>
        <ext uri="GoogleSheetsCustomDataVersion1">
          <go:sheetsCustomData xmlns:go="http://customooxmlschemas.google.com/" filterViewId="2047860504"/>
        </ext>
      </extLst>
    </customSheetView>
    <customSheetView guid="{6747CBA4-0631-4F62-8E27-9F8B76FC156C}" filter="1" showAutoFilter="1">
      <pageMargins left="0.7" right="0.7" top="0.75" bottom="0.75" header="0.3" footer="0.3"/>
      <autoFilter ref="A1:BF517" xr:uid="{8F2C1773-7EC4-44A3-9AD2-5142C9C83D2B}"/>
      <extLst>
        <ext uri="GoogleSheetsCustomDataVersion1">
          <go:sheetsCustomData xmlns:go="http://customooxmlschemas.google.com/" filterViewId="2053478991"/>
        </ext>
      </extLst>
    </customSheetView>
    <customSheetView guid="{7A814B56-4DE1-4E5E-A893-CDC6F33F3B64}" filter="1" showAutoFilter="1">
      <pageMargins left="0.7" right="0.7" top="0.75" bottom="0.75" header="0.3" footer="0.3"/>
      <autoFilter ref="A1:BF282" xr:uid="{A6AD0A16-97CA-4D6F-A399-DDCF0C0C0748}"/>
      <extLst>
        <ext uri="GoogleSheetsCustomDataVersion1">
          <go:sheetsCustomData xmlns:go="http://customooxmlschemas.google.com/" filterViewId="2055368234"/>
        </ext>
      </extLst>
    </customSheetView>
    <customSheetView guid="{2A590151-699B-4BFF-A5E3-9C8A589F6522}" filter="1" showAutoFilter="1">
      <pageMargins left="0.7" right="0.7" top="0.75" bottom="0.75" header="0.3" footer="0.3"/>
      <autoFilter ref="A1:BF517" xr:uid="{20423FAD-214A-4141-9EEB-0F903DD6B621}"/>
      <extLst>
        <ext uri="GoogleSheetsCustomDataVersion1">
          <go:sheetsCustomData xmlns:go="http://customooxmlschemas.google.com/" filterViewId="207691604"/>
        </ext>
      </extLst>
    </customSheetView>
    <customSheetView guid="{1E35684E-90C5-4009-AB4C-550226A9CF96}" filter="1" showAutoFilter="1">
      <pageMargins left="0.7" right="0.7" top="0.75" bottom="0.75" header="0.3" footer="0.3"/>
      <autoFilter ref="A1:BF517" xr:uid="{E528CBD9-8547-43D8-BF3D-5D01577C2A32}"/>
      <extLst>
        <ext uri="GoogleSheetsCustomDataVersion1">
          <go:sheetsCustomData xmlns:go="http://customooxmlschemas.google.com/" filterViewId="208556798"/>
        </ext>
      </extLst>
    </customSheetView>
    <customSheetView guid="{068C7B5D-1C6E-4CAF-85F6-4D90ED87503E}" filter="1" showAutoFilter="1">
      <pageMargins left="0.7" right="0.7" top="0.75" bottom="0.75" header="0.3" footer="0.3"/>
      <autoFilter ref="A1:BG332" xr:uid="{0E9A14B7-6475-436A-AE04-85BE56B034BF}"/>
      <extLst>
        <ext uri="GoogleSheetsCustomDataVersion1">
          <go:sheetsCustomData xmlns:go="http://customooxmlschemas.google.com/" filterViewId="2094127511"/>
        </ext>
      </extLst>
    </customSheetView>
    <customSheetView guid="{9CD1C5E9-8639-43BD-80AC-A70C360B5EE4}" filter="1" showAutoFilter="1">
      <pageMargins left="0.7" right="0.7" top="0.75" bottom="0.75" header="0.3" footer="0.3"/>
      <autoFilter ref="A1:BF332" xr:uid="{8CC67345-61CC-4CF1-A513-1B7DAC014400}"/>
      <extLst>
        <ext uri="GoogleSheetsCustomDataVersion1">
          <go:sheetsCustomData xmlns:go="http://customooxmlschemas.google.com/" filterViewId="2113387852"/>
        </ext>
      </extLst>
    </customSheetView>
    <customSheetView guid="{0778697C-BFDF-48B1-A357-CCA9070DC245}" filter="1" showAutoFilter="1">
      <pageMargins left="0.7" right="0.7" top="0.75" bottom="0.75" header="0.3" footer="0.3"/>
      <autoFilter ref="AV1:AV527" xr:uid="{DB8E49B7-0928-441F-A213-F059A45D1798}"/>
      <extLst>
        <ext uri="GoogleSheetsCustomDataVersion1">
          <go:sheetsCustomData xmlns:go="http://customooxmlschemas.google.com/" filterViewId="215261889"/>
        </ext>
      </extLst>
    </customSheetView>
    <customSheetView guid="{E2E5D66B-501C-4205-A40A-B7929716EB56}" filter="1" showAutoFilter="1">
      <pageMargins left="0.7" right="0.7" top="0.75" bottom="0.75" header="0.3" footer="0.3"/>
      <autoFilter ref="A1:BF332" xr:uid="{BD9ADA43-2590-4B2E-AD1E-8D7950D6F443}"/>
      <extLst>
        <ext uri="GoogleSheetsCustomDataVersion1">
          <go:sheetsCustomData xmlns:go="http://customooxmlschemas.google.com/" filterViewId="226810733"/>
        </ext>
      </extLst>
    </customSheetView>
    <customSheetView guid="{038E9F97-2BF5-48C5-ABE5-3A2773B67C49}" filter="1" showAutoFilter="1">
      <pageMargins left="0.7" right="0.7" top="0.75" bottom="0.75" header="0.3" footer="0.3"/>
      <autoFilter ref="L1:L527" xr:uid="{B34B3855-4B0A-40DD-A957-FBFA9A01BDA8}"/>
      <extLst>
        <ext uri="GoogleSheetsCustomDataVersion1">
          <go:sheetsCustomData xmlns:go="http://customooxmlschemas.google.com/" filterViewId="234751678"/>
        </ext>
      </extLst>
    </customSheetView>
    <customSheetView guid="{1A790DE1-E0FA-4CB9-A7CA-7C97BC96DD1B}" filter="1" showAutoFilter="1">
      <pageMargins left="0.7" right="0.7" top="0.75" bottom="0.75" header="0.3" footer="0.3"/>
      <autoFilter ref="A1:BF282" xr:uid="{06A9246D-9FA2-48E4-88E5-9614D4CEE33C}"/>
      <extLst>
        <ext uri="GoogleSheetsCustomDataVersion1">
          <go:sheetsCustomData xmlns:go="http://customooxmlschemas.google.com/" filterViewId="24240087"/>
        </ext>
      </extLst>
    </customSheetView>
    <customSheetView guid="{E1E3BB14-7687-45CB-91BE-242930471206}" filter="1" showAutoFilter="1">
      <pageMargins left="0.7" right="0.7" top="0.75" bottom="0.75" header="0.3" footer="0.3"/>
      <autoFilter ref="A1:BF517" xr:uid="{6200614F-9718-4C64-9F39-928801A52926}"/>
      <extLst>
        <ext uri="GoogleSheetsCustomDataVersion1">
          <go:sheetsCustomData xmlns:go="http://customooxmlschemas.google.com/" filterViewId="245124815"/>
        </ext>
      </extLst>
    </customSheetView>
    <customSheetView guid="{131A066A-99EB-41AA-B226-69FA180B33C9}" filter="1" showAutoFilter="1">
      <pageMargins left="0.7" right="0.7" top="0.75" bottom="0.75" header="0.3" footer="0.3"/>
      <autoFilter ref="A1:BF517" xr:uid="{09EA5835-D9AF-4F41-A87E-28C044EF0211}"/>
      <extLst>
        <ext uri="GoogleSheetsCustomDataVersion1">
          <go:sheetsCustomData xmlns:go="http://customooxmlschemas.google.com/" filterViewId="262669827"/>
        </ext>
      </extLst>
    </customSheetView>
    <customSheetView guid="{53DF075A-1C1A-40A5-B63F-B22CFC438AB3}" filter="1" showAutoFilter="1">
      <pageMargins left="0.7" right="0.7" top="0.75" bottom="0.75" header="0.3" footer="0.3"/>
      <autoFilter ref="A1:BF332" xr:uid="{03A2E42C-11B0-426B-8C75-D073E94AB0BD}"/>
      <extLst>
        <ext uri="GoogleSheetsCustomDataVersion1">
          <go:sheetsCustomData xmlns:go="http://customooxmlschemas.google.com/" filterViewId="26885998"/>
        </ext>
      </extLst>
    </customSheetView>
    <customSheetView guid="{3E31005B-4B59-4014-98ED-C125FD5DDCE1}" filter="1" showAutoFilter="1">
      <pageMargins left="0.7" right="0.7" top="0.75" bottom="0.75" header="0.3" footer="0.3"/>
      <autoFilter ref="A1:BF332" xr:uid="{DB751B92-DB43-44C5-B5E4-33BAC8EE9B12}"/>
      <extLst>
        <ext uri="GoogleSheetsCustomDataVersion1">
          <go:sheetsCustomData xmlns:go="http://customooxmlschemas.google.com/" filterViewId="269750526"/>
        </ext>
      </extLst>
    </customSheetView>
    <customSheetView guid="{B4A6068A-12BA-4957-917A-51733E9929C9}" filter="1" showAutoFilter="1">
      <pageMargins left="0.7" right="0.7" top="0.75" bottom="0.75" header="0.3" footer="0.3"/>
      <autoFilter ref="A1:BF517" xr:uid="{19067D80-7FAF-459A-A618-D04F4183E65D}"/>
      <extLst>
        <ext uri="GoogleSheetsCustomDataVersion1">
          <go:sheetsCustomData xmlns:go="http://customooxmlschemas.google.com/" filterViewId="278825909"/>
        </ext>
      </extLst>
    </customSheetView>
    <customSheetView guid="{69C99700-430E-4E3B-8B34-0E2B8B964FE7}" filter="1" showAutoFilter="1">
      <pageMargins left="0.7" right="0.7" top="0.75" bottom="0.75" header="0.3" footer="0.3"/>
      <autoFilter ref="A1:BF273" xr:uid="{C442F222-9ACD-4986-AF98-99EF4296ECE8}"/>
      <extLst>
        <ext uri="GoogleSheetsCustomDataVersion1">
          <go:sheetsCustomData xmlns:go="http://customooxmlschemas.google.com/" filterViewId="279979318"/>
        </ext>
      </extLst>
    </customSheetView>
    <customSheetView guid="{DF92CF0C-8B98-4926-9E00-0DFF22963B62}" filter="1" showAutoFilter="1">
      <pageMargins left="0.7" right="0.7" top="0.75" bottom="0.75" header="0.3" footer="0.3"/>
      <autoFilter ref="A1:BF517" xr:uid="{E6D87128-AC04-4DAE-807D-FCE56E8FD350}"/>
      <extLst>
        <ext uri="GoogleSheetsCustomDataVersion1">
          <go:sheetsCustomData xmlns:go="http://customooxmlschemas.google.com/" filterViewId="285832759"/>
        </ext>
      </extLst>
    </customSheetView>
    <customSheetView guid="{DCD8F65C-6796-486F-A1D7-7B06CA65015F}" filter="1" showAutoFilter="1">
      <pageMargins left="0.7" right="0.7" top="0.75" bottom="0.75" header="0.3" footer="0.3"/>
      <autoFilter ref="A1:BF282" xr:uid="{D0675AE6-DB6B-4448-92AA-D6B530E9A300}"/>
      <extLst>
        <ext uri="GoogleSheetsCustomDataVersion1">
          <go:sheetsCustomData xmlns:go="http://customooxmlschemas.google.com/" filterViewId="327095467"/>
        </ext>
      </extLst>
    </customSheetView>
    <customSheetView guid="{0E663E83-E234-4133-8462-BBD50F52CFFD}" filter="1" showAutoFilter="1">
      <pageMargins left="0.7" right="0.7" top="0.75" bottom="0.75" header="0.3" footer="0.3"/>
      <autoFilter ref="A1:BF332" xr:uid="{38D47279-8C26-4DCE-B766-0DD71B4A4DFD}"/>
      <extLst>
        <ext uri="GoogleSheetsCustomDataVersion1">
          <go:sheetsCustomData xmlns:go="http://customooxmlschemas.google.com/" filterViewId="329547467"/>
        </ext>
      </extLst>
    </customSheetView>
    <customSheetView guid="{AA72576A-7C14-413D-A8E3-C61A72AB072C}" filter="1" showAutoFilter="1">
      <pageMargins left="0.7" right="0.7" top="0.75" bottom="0.75" header="0.3" footer="0.3"/>
      <autoFilter ref="A1:BF517" xr:uid="{DF65DCA7-8481-42DF-8860-D7E96CA1A68C}"/>
      <extLst>
        <ext uri="GoogleSheetsCustomDataVersion1">
          <go:sheetsCustomData xmlns:go="http://customooxmlschemas.google.com/" filterViewId="336168202"/>
        </ext>
      </extLst>
    </customSheetView>
    <customSheetView guid="{11464517-1B40-45AE-990C-23A08508ECC7}" filter="1" showAutoFilter="1">
      <pageMargins left="0.7" right="0.7" top="0.75" bottom="0.75" header="0.3" footer="0.3"/>
      <autoFilter ref="A1:BF517" xr:uid="{3433A850-9D90-41DF-9826-0212FE113E96}"/>
      <extLst>
        <ext uri="GoogleSheetsCustomDataVersion1">
          <go:sheetsCustomData xmlns:go="http://customooxmlschemas.google.com/" filterViewId="339774861"/>
        </ext>
      </extLst>
    </customSheetView>
    <customSheetView guid="{3D2FCAEC-5876-43B8-AC0C-D8B857EF9FC0}" filter="1" showAutoFilter="1">
      <pageMargins left="0.7" right="0.7" top="0.75" bottom="0.75" header="0.3" footer="0.3"/>
      <autoFilter ref="A1:BF517" xr:uid="{26B53A0D-1ADA-4342-AF46-E76455629417}"/>
      <extLst>
        <ext uri="GoogleSheetsCustomDataVersion1">
          <go:sheetsCustomData xmlns:go="http://customooxmlschemas.google.com/" filterViewId="340330007"/>
        </ext>
      </extLst>
    </customSheetView>
    <customSheetView guid="{6EFE3F43-10FE-40B1-BB1F-CC62F6010227}" filter="1" showAutoFilter="1">
      <pageMargins left="0.7" right="0.7" top="0.75" bottom="0.75" header="0.3" footer="0.3"/>
      <autoFilter ref="A1:BF517" xr:uid="{F568634F-586E-4B17-85BC-3F740215266E}"/>
      <extLst>
        <ext uri="GoogleSheetsCustomDataVersion1">
          <go:sheetsCustomData xmlns:go="http://customooxmlschemas.google.com/" filterViewId="345855304"/>
        </ext>
      </extLst>
    </customSheetView>
    <customSheetView guid="{0067FB09-C387-47FD-B07F-09DFD5EF61FE}" filter="1" showAutoFilter="1">
      <pageMargins left="0.7" right="0.7" top="0.75" bottom="0.75" header="0.3" footer="0.3"/>
      <autoFilter ref="A1:BF332" xr:uid="{890FB2D2-78CB-4718-8DFE-C252C0D0AB19}"/>
      <extLst>
        <ext uri="GoogleSheetsCustomDataVersion1">
          <go:sheetsCustomData xmlns:go="http://customooxmlschemas.google.com/" filterViewId="357660850"/>
        </ext>
      </extLst>
    </customSheetView>
    <customSheetView guid="{9180AC27-BFED-4B8A-8224-4631561DB562}" filter="1" showAutoFilter="1">
      <pageMargins left="0.7" right="0.7" top="0.75" bottom="0.75" header="0.3" footer="0.3"/>
      <autoFilter ref="A1:BF282" xr:uid="{168B1A87-66A2-4D5A-8952-2CD128B8A249}"/>
      <extLst>
        <ext uri="GoogleSheetsCustomDataVersion1">
          <go:sheetsCustomData xmlns:go="http://customooxmlschemas.google.com/" filterViewId="366238176"/>
        </ext>
      </extLst>
    </customSheetView>
    <customSheetView guid="{C3474443-D37B-4279-9A9B-5A9B9131EE2A}" filter="1" showAutoFilter="1">
      <pageMargins left="0.7" right="0.7" top="0.75" bottom="0.75" header="0.3" footer="0.3"/>
      <autoFilter ref="A1:BF550" xr:uid="{DEE46376-D263-4000-9F8E-4022AC2F77D7}"/>
      <extLst>
        <ext uri="GoogleSheetsCustomDataVersion1">
          <go:sheetsCustomData xmlns:go="http://customooxmlschemas.google.com/" filterViewId="367192708"/>
        </ext>
      </extLst>
    </customSheetView>
    <customSheetView guid="{7C0CF7A0-23D8-4F8E-8FEC-BF4397F864F6}" filter="1" showAutoFilter="1">
      <pageMargins left="0.7" right="0.7" top="0.75" bottom="0.75" header="0.3" footer="0.3"/>
      <autoFilter ref="A1:BF332" xr:uid="{DB411153-D329-404C-9466-2AD75747637E}"/>
      <extLst>
        <ext uri="GoogleSheetsCustomDataVersion1">
          <go:sheetsCustomData xmlns:go="http://customooxmlschemas.google.com/" filterViewId="389415298"/>
        </ext>
      </extLst>
    </customSheetView>
    <customSheetView guid="{93031333-F687-4DD1-817A-AE24A14CED0D}" filter="1" showAutoFilter="1">
      <pageMargins left="0.7" right="0.7" top="0.75" bottom="0.75" header="0.3" footer="0.3"/>
      <autoFilter ref="P1:P527" xr:uid="{502DC24C-356D-4EF3-A2E1-212183D465AB}"/>
      <extLst>
        <ext uri="GoogleSheetsCustomDataVersion1">
          <go:sheetsCustomData xmlns:go="http://customooxmlschemas.google.com/" filterViewId="393900845"/>
        </ext>
      </extLst>
    </customSheetView>
    <customSheetView guid="{8BD46933-8E1B-4723-B27A-A91F51DE53FA}" filter="1" showAutoFilter="1">
      <pageMargins left="0.7" right="0.7" top="0.75" bottom="0.75" header="0.3" footer="0.3"/>
      <autoFilter ref="A1:BF517" xr:uid="{26128D79-946F-46C0-B7DA-9DFD44F9A742}"/>
      <extLst>
        <ext uri="GoogleSheetsCustomDataVersion1">
          <go:sheetsCustomData xmlns:go="http://customooxmlschemas.google.com/" filterViewId="395170204"/>
        </ext>
      </extLst>
    </customSheetView>
    <customSheetView guid="{0238A1D6-2215-4161-9F78-C69BA10AE2FC}" filter="1" showAutoFilter="1">
      <pageMargins left="0.7" right="0.7" top="0.75" bottom="0.75" header="0.3" footer="0.3"/>
      <autoFilter ref="A1:BF332" xr:uid="{EDA83449-A648-4B20-9A90-784B31BD4E48}"/>
      <extLst>
        <ext uri="GoogleSheetsCustomDataVersion1">
          <go:sheetsCustomData xmlns:go="http://customooxmlschemas.google.com/" filterViewId="408796077"/>
        </ext>
      </extLst>
    </customSheetView>
    <customSheetView guid="{3A3D847E-8FA3-4F10-AB62-F08E1900B1A0}" filter="1" showAutoFilter="1">
      <pageMargins left="0.7" right="0.7" top="0.75" bottom="0.75" header="0.3" footer="0.3"/>
      <autoFilter ref="A1:BF332" xr:uid="{E619416F-F35C-440A-8B38-72B3DE329472}"/>
      <extLst>
        <ext uri="GoogleSheetsCustomDataVersion1">
          <go:sheetsCustomData xmlns:go="http://customooxmlschemas.google.com/" filterViewId="411249093"/>
        </ext>
      </extLst>
    </customSheetView>
    <customSheetView guid="{BF1D8AE3-71C8-47BE-A1A2-36272291BCEF}" filter="1" showAutoFilter="1">
      <pageMargins left="0.7" right="0.7" top="0.75" bottom="0.75" header="0.3" footer="0.3"/>
      <autoFilter ref="A1:BF332" xr:uid="{A570F03A-4879-4787-B219-073DD2584711}"/>
      <extLst>
        <ext uri="GoogleSheetsCustomDataVersion1">
          <go:sheetsCustomData xmlns:go="http://customooxmlschemas.google.com/" filterViewId="414131554"/>
        </ext>
      </extLst>
    </customSheetView>
    <customSheetView guid="{A949D399-6430-4725-A4E8-49C6B46FFC9D}" filter="1" showAutoFilter="1">
      <pageMargins left="0.7" right="0.7" top="0.75" bottom="0.75" header="0.3" footer="0.3"/>
      <autoFilter ref="A1:BF517" xr:uid="{8FFE68EF-162D-402F-B86C-92F9CED5AA0C}"/>
      <extLst>
        <ext uri="GoogleSheetsCustomDataVersion1">
          <go:sheetsCustomData xmlns:go="http://customooxmlschemas.google.com/" filterViewId="421088359"/>
        </ext>
      </extLst>
    </customSheetView>
    <customSheetView guid="{2F1ED938-6764-497D-AE39-CF52AB97FFAD}" filter="1" showAutoFilter="1">
      <pageMargins left="0.7" right="0.7" top="0.75" bottom="0.75" header="0.3" footer="0.3"/>
      <autoFilter ref="A1:BF332" xr:uid="{019D5323-5417-4067-BA2D-37964656C908}"/>
      <extLst>
        <ext uri="GoogleSheetsCustomDataVersion1">
          <go:sheetsCustomData xmlns:go="http://customooxmlschemas.google.com/" filterViewId="431003476"/>
        </ext>
      </extLst>
    </customSheetView>
    <customSheetView guid="{5D9C722E-8109-4D53-9712-D15B03E85810}" filter="1" showAutoFilter="1">
      <pageMargins left="0.7" right="0.7" top="0.75" bottom="0.75" header="0.3" footer="0.3"/>
      <autoFilter ref="A1:BF282" xr:uid="{302BBA68-910F-4A1F-9E4F-C5188AD661DC}"/>
      <extLst>
        <ext uri="GoogleSheetsCustomDataVersion1">
          <go:sheetsCustomData xmlns:go="http://customooxmlschemas.google.com/" filterViewId="432087629"/>
        </ext>
      </extLst>
    </customSheetView>
    <customSheetView guid="{39475F44-947C-4DB5-9762-C69A3850B704}" filter="1" showAutoFilter="1">
      <pageMargins left="0.7" right="0.7" top="0.75" bottom="0.75" header="0.3" footer="0.3"/>
      <autoFilter ref="A1:BF332" xr:uid="{14813AF2-E4DC-4F37-A580-45F5ADC2023C}"/>
      <extLst>
        <ext uri="GoogleSheetsCustomDataVersion1">
          <go:sheetsCustomData xmlns:go="http://customooxmlschemas.google.com/" filterViewId="43523962"/>
        </ext>
      </extLst>
    </customSheetView>
    <customSheetView guid="{8A547AB6-35D6-4619-99E0-41C0BFB5E53B}" filter="1" showAutoFilter="1">
      <pageMargins left="0.7" right="0.7" top="0.75" bottom="0.75" header="0.3" footer="0.3"/>
      <autoFilter ref="A1:BF517" xr:uid="{C04355B5-917A-49C9-B82B-356338B0324D}"/>
      <extLst>
        <ext uri="GoogleSheetsCustomDataVersion1">
          <go:sheetsCustomData xmlns:go="http://customooxmlschemas.google.com/" filterViewId="440092789"/>
        </ext>
      </extLst>
    </customSheetView>
    <customSheetView guid="{81E3517E-833B-40A9-A284-9A171E7A2AE6}" filter="1" showAutoFilter="1">
      <pageMargins left="0.7" right="0.7" top="0.75" bottom="0.75" header="0.3" footer="0.3"/>
      <autoFilter ref="A1:BF517" xr:uid="{4BC82CEE-DCE2-4600-92D3-851199284F03}"/>
      <extLst>
        <ext uri="GoogleSheetsCustomDataVersion1">
          <go:sheetsCustomData xmlns:go="http://customooxmlschemas.google.com/" filterViewId="449877952"/>
        </ext>
      </extLst>
    </customSheetView>
    <customSheetView guid="{15F63DA0-C1B8-4CBF-A3E6-BF09FECAD888}" filter="1" showAutoFilter="1">
      <pageMargins left="0.7" right="0.7" top="0.75" bottom="0.75" header="0.3" footer="0.3"/>
      <autoFilter ref="A1:BF332" xr:uid="{C9892537-3B19-4162-A7DC-229F661452AA}"/>
      <extLst>
        <ext uri="GoogleSheetsCustomDataVersion1">
          <go:sheetsCustomData xmlns:go="http://customooxmlschemas.google.com/" filterViewId="453740914"/>
        </ext>
      </extLst>
    </customSheetView>
    <customSheetView guid="{50635E87-C3CF-4936-85E4-13259439473B}" filter="1" showAutoFilter="1">
      <pageMargins left="0.7" right="0.7" top="0.75" bottom="0.75" header="0.3" footer="0.3"/>
      <autoFilter ref="A1:BF517" xr:uid="{828272C1-2E3F-4AC5-B416-D74A59AA746E}"/>
      <extLst>
        <ext uri="GoogleSheetsCustomDataVersion1">
          <go:sheetsCustomData xmlns:go="http://customooxmlschemas.google.com/" filterViewId="459309593"/>
        </ext>
      </extLst>
    </customSheetView>
    <customSheetView guid="{BF11031B-E907-4C17-A043-B1CE0930561D}" filter="1" showAutoFilter="1">
      <pageMargins left="0.7" right="0.7" top="0.75" bottom="0.75" header="0.3" footer="0.3"/>
      <autoFilter ref="A1:BF517" xr:uid="{5EE79DDD-1CFC-4404-9D41-FB1A67BEF39C}"/>
      <extLst>
        <ext uri="GoogleSheetsCustomDataVersion1">
          <go:sheetsCustomData xmlns:go="http://customooxmlschemas.google.com/" filterViewId="468432991"/>
        </ext>
      </extLst>
    </customSheetView>
    <customSheetView guid="{888F07EA-F6AD-4ED7-9369-D3522D4A026A}" filter="1" showAutoFilter="1">
      <pageMargins left="0.7" right="0.7" top="0.75" bottom="0.75" header="0.3" footer="0.3"/>
      <autoFilter ref="A1:BF517" xr:uid="{F4B0610D-BE3B-40B3-A4F9-4D3C73B7BEBC}"/>
      <extLst>
        <ext uri="GoogleSheetsCustomDataVersion1">
          <go:sheetsCustomData xmlns:go="http://customooxmlschemas.google.com/" filterViewId="47978317"/>
        </ext>
      </extLst>
    </customSheetView>
    <customSheetView guid="{61612DC8-CE62-4339-A388-C4CD925AC7D4}" filter="1" showAutoFilter="1">
      <pageMargins left="0.7" right="0.7" top="0.75" bottom="0.75" header="0.3" footer="0.3"/>
      <autoFilter ref="A1:BF517" xr:uid="{D6DE0A74-51DA-4DCD-B937-762076465BD3}"/>
      <extLst>
        <ext uri="GoogleSheetsCustomDataVersion1">
          <go:sheetsCustomData xmlns:go="http://customooxmlschemas.google.com/" filterViewId="481943750"/>
        </ext>
      </extLst>
    </customSheetView>
    <customSheetView guid="{FC98BD52-60DD-47EF-8D00-75299A4A7CE9}" filter="1" showAutoFilter="1">
      <pageMargins left="0.7" right="0.7" top="0.75" bottom="0.75" header="0.3" footer="0.3"/>
      <autoFilter ref="A1:BF517" xr:uid="{DDE082A5-06B0-490D-84D9-C188A7C64FF4}"/>
      <extLst>
        <ext uri="GoogleSheetsCustomDataVersion1">
          <go:sheetsCustomData xmlns:go="http://customooxmlschemas.google.com/" filterViewId="500228174"/>
        </ext>
      </extLst>
    </customSheetView>
    <customSheetView guid="{0D4CDAFA-A434-4B19-A986-41656FDB0E8B}" filter="1" showAutoFilter="1">
      <pageMargins left="0.7" right="0.7" top="0.75" bottom="0.75" header="0.3" footer="0.3"/>
      <autoFilter ref="A1:BF517" xr:uid="{1AD313F6-463B-439E-98A8-ECF8D4B8D0BE}"/>
      <extLst>
        <ext uri="GoogleSheetsCustomDataVersion1">
          <go:sheetsCustomData xmlns:go="http://customooxmlschemas.google.com/" filterViewId="501053094"/>
        </ext>
      </extLst>
    </customSheetView>
    <customSheetView guid="{7BECADE5-9493-441D-BB95-DADEEEC97E9B}" filter="1" showAutoFilter="1">
      <pageMargins left="0.7" right="0.7" top="0.75" bottom="0.75" header="0.3" footer="0.3"/>
      <autoFilter ref="A1:BF332" xr:uid="{917174CA-B76F-49BB-A2B8-DBF71D68A74B}"/>
      <extLst>
        <ext uri="GoogleSheetsCustomDataVersion1">
          <go:sheetsCustomData xmlns:go="http://customooxmlschemas.google.com/" filterViewId="505932487"/>
        </ext>
      </extLst>
    </customSheetView>
    <customSheetView guid="{364121FF-3046-4F4D-A5E6-062CB7C16B7D}" filter="1" showAutoFilter="1">
      <pageMargins left="0.7" right="0.7" top="0.75" bottom="0.75" header="0.3" footer="0.3"/>
      <autoFilter ref="A1:BF332" xr:uid="{301C06A5-95E5-4A16-9570-A8D6476EC600}"/>
      <extLst>
        <ext uri="GoogleSheetsCustomDataVersion1">
          <go:sheetsCustomData xmlns:go="http://customooxmlschemas.google.com/" filterViewId="513006039"/>
        </ext>
      </extLst>
    </customSheetView>
    <customSheetView guid="{4F5D41B2-2640-4BD1-BA95-4D6A1C497A67}" filter="1" showAutoFilter="1">
      <pageMargins left="0.7" right="0.7" top="0.75" bottom="0.75" header="0.3" footer="0.3"/>
      <autoFilter ref="A1:BF282" xr:uid="{1C8FFEC9-7ACA-4BE7-8503-559C8EC9C3A4}"/>
      <extLst>
        <ext uri="GoogleSheetsCustomDataVersion1">
          <go:sheetsCustomData xmlns:go="http://customooxmlschemas.google.com/" filterViewId="513796651"/>
        </ext>
      </extLst>
    </customSheetView>
    <customSheetView guid="{D4A54F95-913D-4FE3-BC8C-3D0C0B922744}" filter="1" showAutoFilter="1">
      <pageMargins left="0.7" right="0.7" top="0.75" bottom="0.75" header="0.3" footer="0.3"/>
      <autoFilter ref="A1:BF517" xr:uid="{D698EE14-7E70-4D09-8EF1-327D2456FC6B}"/>
      <extLst>
        <ext uri="GoogleSheetsCustomDataVersion1">
          <go:sheetsCustomData xmlns:go="http://customooxmlschemas.google.com/" filterViewId="540701241"/>
        </ext>
      </extLst>
    </customSheetView>
    <customSheetView guid="{F5C366BC-E543-443F-9CD9-71E3454ED161}" filter="1" showAutoFilter="1">
      <pageMargins left="0.7" right="0.7" top="0.75" bottom="0.75" header="0.3" footer="0.3"/>
      <autoFilter ref="AO207:AQ209" xr:uid="{1E47BB6E-C8A3-400B-8725-2BE083DF05ED}"/>
      <extLst>
        <ext uri="GoogleSheetsCustomDataVersion1">
          <go:sheetsCustomData xmlns:go="http://customooxmlschemas.google.com/" filterViewId="549059790"/>
        </ext>
      </extLst>
    </customSheetView>
    <customSheetView guid="{5DF71BD4-A9EB-4D64-BEA3-2CC68FF6923D}" filter="1" showAutoFilter="1">
      <pageMargins left="0.7" right="0.7" top="0.75" bottom="0.75" header="0.3" footer="0.3"/>
      <autoFilter ref="A1:BF517" xr:uid="{784E758D-32D3-4CEF-8B0E-05BD0B6F63C0}"/>
      <extLst>
        <ext uri="GoogleSheetsCustomDataVersion1">
          <go:sheetsCustomData xmlns:go="http://customooxmlschemas.google.com/" filterViewId="558974110"/>
        </ext>
      </extLst>
    </customSheetView>
    <customSheetView guid="{B97FFE4F-9492-4F93-9BFB-6F48307F0D67}" filter="1" showAutoFilter="1">
      <pageMargins left="0.7" right="0.7" top="0.75" bottom="0.75" header="0.3" footer="0.3"/>
      <autoFilter ref="A1:BF517" xr:uid="{922552C0-F0D0-4973-90ED-A541CC3D779D}"/>
      <extLst>
        <ext uri="GoogleSheetsCustomDataVersion1">
          <go:sheetsCustomData xmlns:go="http://customooxmlschemas.google.com/" filterViewId="559805939"/>
        </ext>
      </extLst>
    </customSheetView>
    <customSheetView guid="{FD9741A2-C55B-4215-B852-F90482CB8B02}" filter="1" showAutoFilter="1">
      <pageMargins left="0.7" right="0.7" top="0.75" bottom="0.75" header="0.3" footer="0.3"/>
      <autoFilter ref="A1:BF332" xr:uid="{502FB11A-C6D3-4E9F-8C36-4B9C19BB218B}"/>
      <extLst>
        <ext uri="GoogleSheetsCustomDataVersion1">
          <go:sheetsCustomData xmlns:go="http://customooxmlschemas.google.com/" filterViewId="564015988"/>
        </ext>
      </extLst>
    </customSheetView>
    <customSheetView guid="{B90A83D2-1AA5-499C-A6FF-B92A73FBB9F4}" filter="1" showAutoFilter="1">
      <pageMargins left="0.7" right="0.7" top="0.75" bottom="0.75" header="0.3" footer="0.3"/>
      <autoFilter ref="A1:BF464" xr:uid="{08D29B42-363F-4BCE-8EB8-F06199A25209}"/>
      <extLst>
        <ext uri="GoogleSheetsCustomDataVersion1">
          <go:sheetsCustomData xmlns:go="http://customooxmlschemas.google.com/" filterViewId="581655540"/>
        </ext>
      </extLst>
    </customSheetView>
    <customSheetView guid="{9751BE1E-02F4-4F96-8D59-CD198F98D654}" filter="1" showAutoFilter="1">
      <pageMargins left="0.7" right="0.7" top="0.75" bottom="0.75" header="0.3" footer="0.3"/>
      <autoFilter ref="A1:BF332" xr:uid="{5E4761B4-DDC8-4086-B3F3-3E66E6475EFC}"/>
      <extLst>
        <ext uri="GoogleSheetsCustomDataVersion1">
          <go:sheetsCustomData xmlns:go="http://customooxmlschemas.google.com/" filterViewId="593493462"/>
        </ext>
      </extLst>
    </customSheetView>
    <customSheetView guid="{E636798D-8D18-4D96-8347-F749379070E5}" filter="1" showAutoFilter="1">
      <pageMargins left="0.7" right="0.7" top="0.75" bottom="0.75" header="0.3" footer="0.3"/>
      <autoFilter ref="A1:BF332" xr:uid="{A46FD20F-BFBD-46B1-B6B4-64C14FBE8971}"/>
      <extLst>
        <ext uri="GoogleSheetsCustomDataVersion1">
          <go:sheetsCustomData xmlns:go="http://customooxmlschemas.google.com/" filterViewId="596062118"/>
        </ext>
      </extLst>
    </customSheetView>
    <customSheetView guid="{EE3850A1-FCAB-4011-A9B0-98DD5BFC0468}" filter="1" showAutoFilter="1">
      <pageMargins left="0.7" right="0.7" top="0.75" bottom="0.75" header="0.3" footer="0.3"/>
      <autoFilter ref="A1:BF517" xr:uid="{B545FC5A-A5F5-426D-80E9-D23F1D046FC7}"/>
      <extLst>
        <ext uri="GoogleSheetsCustomDataVersion1">
          <go:sheetsCustomData xmlns:go="http://customooxmlschemas.google.com/" filterViewId="604722506"/>
        </ext>
      </extLst>
    </customSheetView>
    <customSheetView guid="{9299380F-577A-48B3-BA96-297C88FA23EA}" filter="1" showAutoFilter="1">
      <pageMargins left="0.7" right="0.7" top="0.75" bottom="0.75" header="0.3" footer="0.3"/>
      <autoFilter ref="A1:BF282" xr:uid="{229F7DA9-F868-482A-B57E-A596D35416D0}"/>
      <extLst>
        <ext uri="GoogleSheetsCustomDataVersion1">
          <go:sheetsCustomData xmlns:go="http://customooxmlschemas.google.com/" filterViewId="604900499"/>
        </ext>
      </extLst>
    </customSheetView>
    <customSheetView guid="{5EEA5AD7-9168-47B7-85D5-2C2E8BF07059}" filter="1" showAutoFilter="1">
      <pageMargins left="0.7" right="0.7" top="0.75" bottom="0.75" header="0.3" footer="0.3"/>
      <autoFilter ref="A1:BF517" xr:uid="{21965911-18A9-4C63-9D1D-047200F8366E}"/>
      <extLst>
        <ext uri="GoogleSheetsCustomDataVersion1">
          <go:sheetsCustomData xmlns:go="http://customooxmlschemas.google.com/" filterViewId="622112677"/>
        </ext>
      </extLst>
    </customSheetView>
    <customSheetView guid="{35E4BF72-AD93-4252-8EE6-ED8BD1550F72}" filter="1" showAutoFilter="1">
      <pageMargins left="0.7" right="0.7" top="0.75" bottom="0.75" header="0.3" footer="0.3"/>
      <autoFilter ref="A1:BF332" xr:uid="{697FD3F5-4D97-4C8D-AB28-35872FB59AEC}"/>
      <extLst>
        <ext uri="GoogleSheetsCustomDataVersion1">
          <go:sheetsCustomData xmlns:go="http://customooxmlschemas.google.com/" filterViewId="630696976"/>
        </ext>
      </extLst>
    </customSheetView>
    <customSheetView guid="{8D7726FE-EA5E-4909-A7A1-A368576BB7BF}" filter="1" showAutoFilter="1">
      <pageMargins left="0.7" right="0.7" top="0.75" bottom="0.75" header="0.3" footer="0.3"/>
      <autoFilter ref="A1:BF517" xr:uid="{874D882A-90AB-4905-ABB1-60AD40FCAB55}"/>
      <extLst>
        <ext uri="GoogleSheetsCustomDataVersion1">
          <go:sheetsCustomData xmlns:go="http://customooxmlschemas.google.com/" filterViewId="630981866"/>
        </ext>
      </extLst>
    </customSheetView>
    <customSheetView guid="{A342B6B3-34D4-44E2-9C9F-4199FC117710}" filter="1" showAutoFilter="1">
      <pageMargins left="0.7" right="0.7" top="0.75" bottom="0.75" header="0.3" footer="0.3"/>
      <autoFilter ref="A1:BF517" xr:uid="{D7A3B49A-89F7-4A5F-B898-81BC57B3A5F1}"/>
      <extLst>
        <ext uri="GoogleSheetsCustomDataVersion1">
          <go:sheetsCustomData xmlns:go="http://customooxmlschemas.google.com/" filterViewId="637578751"/>
        </ext>
      </extLst>
    </customSheetView>
    <customSheetView guid="{A284E8C8-234A-4BC0-870C-251D74E7E270}" filter="1" showAutoFilter="1">
      <pageMargins left="0.7" right="0.7" top="0.75" bottom="0.75" header="0.3" footer="0.3"/>
      <autoFilter ref="A1:BF517" xr:uid="{40A971F7-2C01-4593-B0CF-AB52AC003184}"/>
      <extLst>
        <ext uri="GoogleSheetsCustomDataVersion1">
          <go:sheetsCustomData xmlns:go="http://customooxmlschemas.google.com/" filterViewId="639667090"/>
        </ext>
      </extLst>
    </customSheetView>
    <customSheetView guid="{D085B06F-1942-4047-8039-5340995A7A6A}" filter="1" showAutoFilter="1">
      <pageMargins left="0.7" right="0.7" top="0.75" bottom="0.75" header="0.3" footer="0.3"/>
      <autoFilter ref="A1:BF517" xr:uid="{B5B2EE85-EEBF-4D73-802E-7AAA46C10C09}"/>
      <extLst>
        <ext uri="GoogleSheetsCustomDataVersion1">
          <go:sheetsCustomData xmlns:go="http://customooxmlschemas.google.com/" filterViewId="639990382"/>
        </ext>
      </extLst>
    </customSheetView>
    <customSheetView guid="{4F3A2073-2E44-424A-B1FF-C57B96780F43}" filter="1" showAutoFilter="1">
      <pageMargins left="0.7" right="0.7" top="0.75" bottom="0.75" header="0.3" footer="0.3"/>
      <autoFilter ref="A1:BF332" xr:uid="{E47F415C-CD58-44E8-86AB-A1492AB73D90}"/>
      <extLst>
        <ext uri="GoogleSheetsCustomDataVersion1">
          <go:sheetsCustomData xmlns:go="http://customooxmlschemas.google.com/" filterViewId="641077673"/>
        </ext>
      </extLst>
    </customSheetView>
    <customSheetView guid="{9AE10CF5-D553-4485-B862-9C412FE3A826}" filter="1" showAutoFilter="1">
      <pageMargins left="0.7" right="0.7" top="0.75" bottom="0.75" header="0.3" footer="0.3"/>
      <autoFilter ref="A1:BG332" xr:uid="{47F5488A-759C-4832-9032-5946E055214A}"/>
      <extLst>
        <ext uri="GoogleSheetsCustomDataVersion1">
          <go:sheetsCustomData xmlns:go="http://customooxmlschemas.google.com/" filterViewId="641535038"/>
        </ext>
      </extLst>
    </customSheetView>
    <customSheetView guid="{6425BC42-5096-4C63-B184-C91A5EA22728}" filter="1" showAutoFilter="1">
      <pageMargins left="0.7" right="0.7" top="0.75" bottom="0.75" header="0.3" footer="0.3"/>
      <autoFilter ref="A1:BG332" xr:uid="{685ABB94-FB97-4E3F-8C16-2BD79EB17C18}"/>
      <extLst>
        <ext uri="GoogleSheetsCustomDataVersion1">
          <go:sheetsCustomData xmlns:go="http://customooxmlschemas.google.com/" filterViewId="650809387"/>
        </ext>
      </extLst>
    </customSheetView>
    <customSheetView guid="{1B4C3D4D-0D0B-407C-9B31-541467A96B44}" filter="1" showAutoFilter="1">
      <pageMargins left="0.7" right="0.7" top="0.75" bottom="0.75" header="0.3" footer="0.3"/>
      <autoFilter ref="A1:BF297" xr:uid="{8C94A2A3-3FB9-41E7-908D-EF34B8D7EA27}"/>
      <extLst>
        <ext uri="GoogleSheetsCustomDataVersion1">
          <go:sheetsCustomData xmlns:go="http://customooxmlschemas.google.com/" filterViewId="654924142"/>
        </ext>
      </extLst>
    </customSheetView>
    <customSheetView guid="{5A0504F2-B37A-49F3-8CF0-31A9B4C13492}" filter="1" showAutoFilter="1">
      <pageMargins left="0.7" right="0.7" top="0.75" bottom="0.75" header="0.3" footer="0.3"/>
      <autoFilter ref="P1:P527" xr:uid="{B96EEF23-087A-440E-8A32-FFFA6E144B29}"/>
      <extLst>
        <ext uri="GoogleSheetsCustomDataVersion1">
          <go:sheetsCustomData xmlns:go="http://customooxmlschemas.google.com/" filterViewId="669523434"/>
        </ext>
      </extLst>
    </customSheetView>
    <customSheetView guid="{15075E77-1246-43BC-AC01-18A0A6083F40}" filter="1" showAutoFilter="1">
      <pageMargins left="0.7" right="0.7" top="0.75" bottom="0.75" header="0.3" footer="0.3"/>
      <autoFilter ref="A1:BF332" xr:uid="{6CA74827-6059-48A0-8B86-F4FD9A868F3D}"/>
      <extLst>
        <ext uri="GoogleSheetsCustomDataVersion1">
          <go:sheetsCustomData xmlns:go="http://customooxmlschemas.google.com/" filterViewId="692330671"/>
        </ext>
      </extLst>
    </customSheetView>
    <customSheetView guid="{423B0E14-8EEC-4421-939E-C74765885346}" filter="1" showAutoFilter="1">
      <pageMargins left="0.7" right="0.7" top="0.75" bottom="0.75" header="0.3" footer="0.3"/>
      <autoFilter ref="A1:BF316" xr:uid="{E30ECE63-790D-4FDB-B899-E4E518E3C813}"/>
      <extLst>
        <ext uri="GoogleSheetsCustomDataVersion1">
          <go:sheetsCustomData xmlns:go="http://customooxmlschemas.google.com/" filterViewId="721207421"/>
        </ext>
      </extLst>
    </customSheetView>
    <customSheetView guid="{30567BB3-8B43-4787-BF39-FB73AE8CDEC0}" filter="1" showAutoFilter="1">
      <pageMargins left="0.7" right="0.7" top="0.75" bottom="0.75" header="0.3" footer="0.3"/>
      <autoFilter ref="A1:BF316" xr:uid="{FB8DAAF2-AA85-4488-BD6A-CA1F414EDDA2}"/>
      <extLst>
        <ext uri="GoogleSheetsCustomDataVersion1">
          <go:sheetsCustomData xmlns:go="http://customooxmlschemas.google.com/" filterViewId="730438420"/>
        </ext>
      </extLst>
    </customSheetView>
    <customSheetView guid="{AEBA0162-2CC8-42F8-BC77-11F1AC727616}" filter="1" showAutoFilter="1">
      <pageMargins left="0.7" right="0.7" top="0.75" bottom="0.75" header="0.3" footer="0.3"/>
      <autoFilter ref="A1:BF273" xr:uid="{AE1CC9B9-B1BC-4DE5-B542-9A586E248548}"/>
      <extLst>
        <ext uri="GoogleSheetsCustomDataVersion1">
          <go:sheetsCustomData xmlns:go="http://customooxmlschemas.google.com/" filterViewId="731294508"/>
        </ext>
      </extLst>
    </customSheetView>
    <customSheetView guid="{77F53F0A-5470-469C-819D-9B895D3A9FE1}" filter="1" showAutoFilter="1">
      <pageMargins left="0.7" right="0.7" top="0.75" bottom="0.75" header="0.3" footer="0.3"/>
      <autoFilter ref="A1:BF332" xr:uid="{B2D88D29-3DDD-4A44-AA4D-2044338A04F6}"/>
      <extLst>
        <ext uri="GoogleSheetsCustomDataVersion1">
          <go:sheetsCustomData xmlns:go="http://customooxmlschemas.google.com/" filterViewId="738535540"/>
        </ext>
      </extLst>
    </customSheetView>
    <customSheetView guid="{CAD65B35-69CF-443D-99C6-D3A3B629D587}" filter="1" showAutoFilter="1">
      <pageMargins left="0.7" right="0.7" top="0.75" bottom="0.75" header="0.3" footer="0.3"/>
      <autoFilter ref="A1:BF282" xr:uid="{44682247-A8FD-42D0-9BF6-49F7BF2E1A3B}"/>
      <extLst>
        <ext uri="GoogleSheetsCustomDataVersion1">
          <go:sheetsCustomData xmlns:go="http://customooxmlschemas.google.com/" filterViewId="741115098"/>
        </ext>
      </extLst>
    </customSheetView>
    <customSheetView guid="{DE7FEA6A-DC54-4E11-969F-B74ACC3D59BF}" filter="1" showAutoFilter="1">
      <pageMargins left="0.7" right="0.7" top="0.75" bottom="0.75" header="0.3" footer="0.3"/>
      <autoFilter ref="A1:BF517" xr:uid="{2EAD63FA-E921-47CD-90E7-E584C1F0BADA}"/>
      <extLst>
        <ext uri="GoogleSheetsCustomDataVersion1">
          <go:sheetsCustomData xmlns:go="http://customooxmlschemas.google.com/" filterViewId="757293590"/>
        </ext>
      </extLst>
    </customSheetView>
    <customSheetView guid="{8853839B-9B56-474C-9F52-1A3BA6CE9E81}" filter="1" showAutoFilter="1">
      <pageMargins left="0.7" right="0.7" top="0.75" bottom="0.75" header="0.3" footer="0.3"/>
      <autoFilter ref="A1:BF464" xr:uid="{A9D3F18B-9048-494D-8550-EF477CD23B95}"/>
      <extLst>
        <ext uri="GoogleSheetsCustomDataVersion1">
          <go:sheetsCustomData xmlns:go="http://customooxmlschemas.google.com/" filterViewId="758375025"/>
        </ext>
      </extLst>
    </customSheetView>
    <customSheetView guid="{11E90470-3806-4F91-8FB0-CACF24011A4F}" filter="1" showAutoFilter="1">
      <pageMargins left="0.7" right="0.7" top="0.75" bottom="0.75" header="0.3" footer="0.3"/>
      <autoFilter ref="A1:BF332" xr:uid="{F591F609-F2BD-45B4-975C-18D893FB9387}"/>
      <extLst>
        <ext uri="GoogleSheetsCustomDataVersion1">
          <go:sheetsCustomData xmlns:go="http://customooxmlschemas.google.com/" filterViewId="759625709"/>
        </ext>
      </extLst>
    </customSheetView>
    <customSheetView guid="{A8B5F770-6799-4FCF-9F64-131AB2BF8A24}" filter="1" showAutoFilter="1">
      <pageMargins left="0.7" right="0.7" top="0.75" bottom="0.75" header="0.3" footer="0.3"/>
      <autoFilter ref="A1:BF288" xr:uid="{549ECCF6-C122-4845-928C-7DCA7F5E1FEA}"/>
      <extLst>
        <ext uri="GoogleSheetsCustomDataVersion1">
          <go:sheetsCustomData xmlns:go="http://customooxmlschemas.google.com/" filterViewId="779479767"/>
        </ext>
      </extLst>
    </customSheetView>
    <customSheetView guid="{7563C98D-CAE4-4AD7-9AE2-E8596EB82558}" filter="1" showAutoFilter="1">
      <pageMargins left="0.7" right="0.7" top="0.75" bottom="0.75" header="0.3" footer="0.3"/>
      <autoFilter ref="A1:BF517" xr:uid="{896D69BC-5ACC-4442-AD81-59AEEAD669E6}"/>
      <extLst>
        <ext uri="GoogleSheetsCustomDataVersion1">
          <go:sheetsCustomData xmlns:go="http://customooxmlschemas.google.com/" filterViewId="79509555"/>
        </ext>
      </extLst>
    </customSheetView>
    <customSheetView guid="{A0E57560-EC45-49F4-BA47-21F875E7E705}" filter="1" showAutoFilter="1">
      <pageMargins left="0.7" right="0.7" top="0.75" bottom="0.75" header="0.3" footer="0.3"/>
      <autoFilter ref="A1:BF517" xr:uid="{134375A3-0B51-4039-8ED3-617C1DD9903B}"/>
      <extLst>
        <ext uri="GoogleSheetsCustomDataVersion1">
          <go:sheetsCustomData xmlns:go="http://customooxmlschemas.google.com/" filterViewId="81451510"/>
        </ext>
      </extLst>
    </customSheetView>
    <customSheetView guid="{92B09A9B-BE3B-43E2-B7D6-A3F04405354F}" filter="1" showAutoFilter="1">
      <pageMargins left="0.7" right="0.7" top="0.75" bottom="0.75" header="0.3" footer="0.3"/>
      <autoFilter ref="A1:BF517" xr:uid="{770C3EFF-87E3-4D38-9D2A-D00243B0AADF}"/>
      <extLst>
        <ext uri="GoogleSheetsCustomDataVersion1">
          <go:sheetsCustomData xmlns:go="http://customooxmlschemas.google.com/" filterViewId="815874525"/>
        </ext>
      </extLst>
    </customSheetView>
    <customSheetView guid="{8FD46773-174A-4EFE-9F94-D86D2162D548}" filter="1" showAutoFilter="1">
      <pageMargins left="0.7" right="0.7" top="0.75" bottom="0.75" header="0.3" footer="0.3"/>
      <autoFilter ref="A1:BF517" xr:uid="{55E73026-0EF6-45D2-A544-696E2DB854CE}"/>
      <extLst>
        <ext uri="GoogleSheetsCustomDataVersion1">
          <go:sheetsCustomData xmlns:go="http://customooxmlschemas.google.com/" filterViewId="8184135"/>
        </ext>
      </extLst>
    </customSheetView>
    <customSheetView guid="{4B961219-25F7-4D87-B447-B4D10C3F3A0C}" filter="1" showAutoFilter="1">
      <pageMargins left="0.7" right="0.7" top="0.75" bottom="0.75" header="0.3" footer="0.3"/>
      <autoFilter ref="A1:BF517" xr:uid="{DE6D1E96-BCB3-47D7-9615-BC703EB5C6F5}">
        <filterColumn colId="5">
          <filters>
            <filter val="Ababalwe Apleyini"/>
            <filter val="Abegail Mahe"/>
            <filter val="Abongile Mayoli"/>
            <filter val="Abongile Zepe"/>
            <filter val="Ahlumile Luzipho"/>
            <filter val="Ahlumile Ngesi"/>
            <filter val="Akahlulwa Nazo"/>
            <filter val="Akhanani Gaveni"/>
            <filter val="Alile Mnxakwe"/>
            <filter val="Alizwe Magongo"/>
            <filter val="Allison Asemahle Filita"/>
            <filter val="Alulutho Ntshingwa"/>
            <filter val="Alulutho Qasana"/>
            <filter val="Alulutho Sitheth"/>
            <filter val="Amahle Bill"/>
            <filter val="Amahle Madubela"/>
            <filter val="Amahle Mashalaba"/>
            <filter val="Amtandile Febana"/>
            <filter val="Amyoli Kuse"/>
            <filter val="Amyoli Tose"/>
            <filter val="Amyoli Tsoko"/>
            <filter val="Anam Makeleni"/>
            <filter val="Anaye Liyema Hlekani"/>
            <filter val="Anda Christiano Tivi"/>
            <filter val="Andile Caga"/>
            <filter val="Andisiwe Mihle Menzile"/>
            <filter val="Anela Ningi"/>
            <filter val="Anele Matinyane"/>
            <filter val="Anesu Majoni"/>
            <filter val="Anita Denice Mboleka"/>
            <filter val="Anitha Mapekula"/>
            <filter val="Antonio Andrew Rudolph"/>
            <filter val="Aphelele George"/>
            <filter val="Aphelele Kama"/>
            <filter val="Aphelele Mahe"/>
            <filter val="Aphelele Mphahlele"/>
            <filter val="Aphiwe Matina"/>
            <filter val="Asakhe Khethwa"/>
            <filter val="Asakhe Mnyila"/>
            <filter val="Asanele Gcazimbana"/>
            <filter val="Asanele Mabukana"/>
            <filter val="Asemahle Biyana"/>
            <filter val="Asemahle Galeni"/>
            <filter val="Asemahle Metuse"/>
            <filter val="Asemahle Shamone Qwazi"/>
            <filter val="Asemahle Sofuthe"/>
            <filter val="Aseza Patiwe"/>
            <filter val="Asibabale Mjayezi"/>
            <filter val="Asipe Siyangaphi"/>
            <filter val="Asipe Sobekwa"/>
            <filter val="Asive Mange"/>
            <filter val="Asive Ngxatha"/>
            <filter val="Asive Plaatjie"/>
            <filter val="Athabile Adonisi"/>
            <filter val="Athule Gomomo"/>
            <filter val="Avikay Plaatjies"/>
            <filter val="Aviwe Majamani"/>
            <filter val="Aviwe Ntontela"/>
            <filter val="Avuyile Jack"/>
            <filter val="Avuzwa Kameni"/>
            <filter val="Avuzwa Matebese"/>
            <filter val="Awonke Sithonga"/>
            <filter val="Ayabonga Norman"/>
            <filter val="Ayabukwa Mrwashu"/>
            <filter val="Ayanda Magwala"/>
            <filter val="Ayathandwa Ziqula"/>
            <filter val="Ayavuya Ntsomboyi"/>
            <filter val="Ayola Mzongwana"/>
            <filter val="Ayongezwa Peter"/>
            <filter val="Azasakhe Nkolose"/>
            <filter val="Azuza Malahla"/>
            <filter val="Bhongolwethu Poswa"/>
            <filter val="Bonginkosi Ndzikithi"/>
            <filter val="Brigette Charne Davids"/>
            <filter val="Buhle Mankayi"/>
            <filter val="Buhle Ntombi"/>
            <filter val="Buhle Qamba"/>
            <filter val="Bukhobenkosi Ruka"/>
            <filter val="Bukhobethu Moshani"/>
            <filter val="Bulumko Tshantshi"/>
            <filter val="Bungane Mbatyoti"/>
            <filter val="Bunono December"/>
            <filter val="Buqhamile Peter"/>
            <filter val="Chuma Magwada"/>
            <filter val="Dumisa Hombile"/>
            <filter val="Dumisa Mqongana"/>
            <filter val="Elethu Sofolo"/>
            <filter val="Endinako Zanele Ndwayana"/>
            <filter val="Eva Dali"/>
            <filter val="Hluma Hlokoma"/>
            <filter val="Ibenathi Malusi"/>
            <filter val="Inam Nkabi"/>
            <filter val="Inam Singcongcobela"/>
            <filter val="Inam Tonono"/>
            <filter val="Inam Vuso"/>
            <filter val="Inathi Goyi"/>
            <filter val="Indiphile Ngwaqa"/>
            <filter val="Inga Yekani"/>
            <filter val="Inganathi Mngceke"/>
            <filter val="Iviwe Kwinana"/>
            <filter val="Iviwe Mafutha"/>
            <filter val="Iviwe Mbilini"/>
            <filter val="Iviwe Nazo"/>
            <filter val="Kamvalethu Bolana"/>
            <filter val="Kamvalethu Mrhaji"/>
            <filter val="Khanya Sive Sandla"/>
            <filter val="Khanya Sonjani"/>
            <filter val="Khanya Tyesi"/>
            <filter val="Khazimla Kalipa"/>
            <filter val="Khwezi Zozi"/>
            <filter val="Kimberly Wildschut"/>
            <filter val="Kwakhe Lupuwana"/>
            <filter val="Kwakuhle Nyawose"/>
            <filter val="Lathitha Mtshiki"/>
            <filter val="Lathitha Wana"/>
            <filter val="Lelethu Gaku"/>
            <filter val="Lihle Freddie"/>
            <filter val="Lihlumelo Zondani"/>
            <filter val="Likhanye Busakhwe"/>
            <filter val="Likhona Bonya"/>
            <filter val="Likuye Ndubela"/>
            <filter val="Lilitha Koyana"/>
            <filter val="Limnandi Mxaka"/>
            <filter val="Linathi Dodolo"/>
            <filter val="Linathi Hobo"/>
            <filter val="Lindiwe Nanise"/>
            <filter val="Lindokuhle Thembani"/>
            <filter val="Linomtha Manisi"/>
            <filter val="Lisakhanya Lasi"/>
            <filter val="Lisakhanya Mketo"/>
            <filter val="Lisakhanya Mlisana"/>
            <filter val="Lisanele Ngcanga"/>
            <filter val="Litha Nhloko"/>
            <filter val="Liyema Gogi"/>
            <filter val="Liyema Madikane"/>
            <filter val="Liyema Tshambuluka"/>
            <filter val="Lolwethu Mapeyi"/>
            <filter val="Ludwe Matomela"/>
            <filter val="Lukhanyo Mkhontwana"/>
            <filter val="Lusanda Mabopha"/>
            <filter val="Lutho Stemele"/>
            <filter val="Lwanga Mgudlwa"/>
            <filter val="Masoyame Kama"/>
            <filter val="Mbalentle Mafumana"/>
            <filter val="Mbalentle Matiwane"/>
            <filter val="Mbali Makapela"/>
            <filter val="Melethu Gogo"/>
            <filter val="Mihlali Mabote"/>
            <filter val="Mihlali Ngova"/>
            <filter val="Mitchelle Makovere"/>
            <filter val="Mkhontowesizwe Ncobo"/>
            <filter val="Mpho Isaac Mketho"/>
            <filter val="Mveliso Ndedwa"/>
            <filter val="Ndinani Yelani"/>
            <filter val="Nhlanhla Sibeko"/>
            <filter val="Nkosikhona Tinga"/>
            <filter val="Nombuso Vivian Mokonde"/>
            <filter val="Nonkosazana Stofile"/>
            <filter val="Nqobile Nobele"/>
            <filter val="Ntsika Feni"/>
            <filter val="Ntsika Nombewu"/>
            <filter val="Odwa Mani"/>
            <filter val="Okuhle Dondashe"/>
            <filter val="Okuhle Mathew Makapela"/>
            <filter val="Olwethu Dlepu"/>
            <filter val="Onako Pukuza"/>
            <filter val="Owam Katuli"/>
            <filter val="Owam Lusiba"/>
            <filter val="Oyintando Zenani"/>
            <filter val="Palesa Buhlungu"/>
            <filter val="Petros Matinha"/>
            <filter val="Phelisa Gladys Matshaya"/>
            <filter val="Qhama Milisa Gaxela"/>
            <filter val="Qhama Xotongo"/>
            <filter val="Qhamani Fina"/>
            <filter val="Qocokazi Kolakele"/>
            <filter val="Sachuma Morano"/>
            <filter val="Sanele Ngangqu"/>
            <filter val="Sesethu Tanda"/>
            <filter val="Sesona Shweni"/>
            <filter val="Sibahle Malanga"/>
            <filter val="Sibulele Tshona"/>
            <filter val="Sihle Dekile"/>
            <filter val="Sihle Dyantyi"/>
            <filter val="Simamkele Mzongwana"/>
            <filter val="Simamkele Ndimba"/>
            <filter val="Simanye Fesi"/>
            <filter val="Simnikiwe Kayiyana"/>
            <filter val="Simthandile Nkolisa"/>
            <filter val="Simthembile Mooi"/>
            <filter val="Sinalo Mavela"/>
            <filter val="Sinazo Ncula"/>
            <filter val="Sinesihle Mpinana"/>
            <filter val="Sinesipho Mqulwana"/>
            <filter val="Sinesipho Myoyo"/>
            <filter val="Sinomtha Daniel"/>
            <filter val="Sinonotshelwe Mngweba"/>
            <filter val="Sinoxolo Lantu"/>
            <filter val="Siphamandla Njoba"/>
            <filter val="Siphelele Zondani"/>
            <filter val="Siphesihle Matina"/>
            <filter val="Siphesihle Vena"/>
            <filter val="Siphokuhle Ngxishe"/>
            <filter val="Siphosethu Nkoloti"/>
            <filter val="Siphosethu Rasimeni"/>
            <filter val="Siphosethu Tsoni"/>
            <filter val="Sivenathi Mabudla"/>
            <filter val="Siyolise Coko"/>
            <filter val="Sobanathi Nqesha"/>
            <filter val="Soyama Dayimani"/>
            <filter val="Stombo Madotyeni"/>
            <filter val="Thamsanqa Menze"/>
            <filter val="Thandiwe Anna Booi"/>
            <filter val="Thembalethu Sithole"/>
            <filter val="Uyathandwa Mkoko"/>
            <filter val="Uyathandwa Mnyani"/>
            <filter val="Valerie West"/>
            <filter val="Xolelwa Febana"/>
            <filter val="Yamkela Sijaji"/>
            <filter val="Yavela Sinochulumanco Mahlelehlele"/>
            <filter val="Zama January"/>
            <filter val="Zukhanye Manase"/>
          </filters>
        </filterColumn>
      </autoFilter>
      <extLst>
        <ext uri="GoogleSheetsCustomDataVersion1">
          <go:sheetsCustomData xmlns:go="http://customooxmlschemas.google.com/" filterViewId="831169835"/>
        </ext>
      </extLst>
    </customSheetView>
    <customSheetView guid="{7464C9BF-0860-4627-9E12-07E5A33AEF3C}" filter="1" showAutoFilter="1">
      <pageMargins left="0.7" right="0.7" top="0.75" bottom="0.75" header="0.3" footer="0.3"/>
      <autoFilter ref="A1:BF517" xr:uid="{A19F7258-6AC5-489B-BC6B-E84FFC9A2320}">
        <filterColumn colId="47">
          <filters>
            <filter val="No"/>
            <filter val="Yes"/>
          </filters>
        </filterColumn>
      </autoFilter>
      <extLst>
        <ext uri="GoogleSheetsCustomDataVersion1">
          <go:sheetsCustomData xmlns:go="http://customooxmlschemas.google.com/" filterViewId="834166562"/>
        </ext>
      </extLst>
    </customSheetView>
    <customSheetView guid="{EA6F0DE7-3E62-41A2-AB77-56FB2A9E0A19}" filter="1" showAutoFilter="1">
      <pageMargins left="0.7" right="0.7" top="0.75" bottom="0.75" header="0.3" footer="0.3"/>
      <autoFilter ref="A1:BF332" xr:uid="{EAC882DD-F8F8-49DE-8678-9AA5846D5E44}"/>
      <extLst>
        <ext uri="GoogleSheetsCustomDataVersion1">
          <go:sheetsCustomData xmlns:go="http://customooxmlschemas.google.com/" filterViewId="842515368"/>
        </ext>
      </extLst>
    </customSheetView>
    <customSheetView guid="{D903907E-AF12-4BE9-B439-5C9D79CE8C2F}" filter="1" showAutoFilter="1">
      <pageMargins left="0.7" right="0.7" top="0.75" bottom="0.75" header="0.3" footer="0.3"/>
      <autoFilter ref="A1:BF282" xr:uid="{96B27D1B-DDB9-49B9-A716-1095CE699141}"/>
      <extLst>
        <ext uri="GoogleSheetsCustomDataVersion1">
          <go:sheetsCustomData xmlns:go="http://customooxmlschemas.google.com/" filterViewId="851051902"/>
        </ext>
      </extLst>
    </customSheetView>
    <customSheetView guid="{F1A652BA-496A-4F43-899F-F5561733D759}" filter="1" showAutoFilter="1">
      <pageMargins left="0.7" right="0.7" top="0.75" bottom="0.75" header="0.3" footer="0.3"/>
      <autoFilter ref="A1:BF332" xr:uid="{68C82C8B-B583-49A1-8BC5-C41B059A449C}"/>
      <extLst>
        <ext uri="GoogleSheetsCustomDataVersion1">
          <go:sheetsCustomData xmlns:go="http://customooxmlschemas.google.com/" filterViewId="858305783"/>
        </ext>
      </extLst>
    </customSheetView>
    <customSheetView guid="{E2C85B16-6468-4ACC-B9B6-946DBCB26E6F}" filter="1" showAutoFilter="1">
      <pageMargins left="0.7" right="0.7" top="0.75" bottom="0.75" header="0.3" footer="0.3"/>
      <autoFilter ref="A1:BF332" xr:uid="{F61092DE-0447-45C7-B310-414CCA9572AF}"/>
      <extLst>
        <ext uri="GoogleSheetsCustomDataVersion1">
          <go:sheetsCustomData xmlns:go="http://customooxmlschemas.google.com/" filterViewId="862824430"/>
        </ext>
      </extLst>
    </customSheetView>
    <customSheetView guid="{D5A38F10-0745-43E2-BC3F-0DE24DEE2319}" filter="1" showAutoFilter="1">
      <pageMargins left="0.7" right="0.7" top="0.75" bottom="0.75" header="0.3" footer="0.3"/>
      <autoFilter ref="B1:BF332" xr:uid="{ACF50F68-5164-4E0A-B7F7-036EAEDD65B2}"/>
      <extLst>
        <ext uri="GoogleSheetsCustomDataVersion1">
          <go:sheetsCustomData xmlns:go="http://customooxmlschemas.google.com/" filterViewId="865703231"/>
        </ext>
      </extLst>
    </customSheetView>
    <customSheetView guid="{A4BA6D0C-BFEF-4C0D-927D-F73E79FD0342}" filter="1" showAutoFilter="1">
      <pageMargins left="0.7" right="0.7" top="0.75" bottom="0.75" header="0.3" footer="0.3"/>
      <autoFilter ref="A1:BF273" xr:uid="{CE8D43C1-FBF7-4565-8BBA-8B79EA3C67BD}"/>
      <extLst>
        <ext uri="GoogleSheetsCustomDataVersion1">
          <go:sheetsCustomData xmlns:go="http://customooxmlschemas.google.com/" filterViewId="870159439"/>
        </ext>
      </extLst>
    </customSheetView>
    <customSheetView guid="{0021236B-C47D-4924-9AE2-7146B985CB13}" filter="1" showAutoFilter="1">
      <pageMargins left="0.7" right="0.7" top="0.75" bottom="0.75" header="0.3" footer="0.3"/>
      <autoFilter ref="A1:BG332" xr:uid="{6656296B-FA82-41CA-952A-9C6AF6CC59AA}"/>
      <extLst>
        <ext uri="GoogleSheetsCustomDataVersion1">
          <go:sheetsCustomData xmlns:go="http://customooxmlschemas.google.com/" filterViewId="87457652"/>
        </ext>
      </extLst>
    </customSheetView>
    <customSheetView guid="{12D51EAD-C43E-41E7-A720-EB9BB773A524}" filter="1" showAutoFilter="1">
      <pageMargins left="0.7" right="0.7" top="0.75" bottom="0.75" header="0.3" footer="0.3"/>
      <autoFilter ref="A1:BF282" xr:uid="{8D3A0018-6241-40CA-AAF5-71EA139B6FEC}"/>
      <extLst>
        <ext uri="GoogleSheetsCustomDataVersion1">
          <go:sheetsCustomData xmlns:go="http://customooxmlschemas.google.com/" filterViewId="911489927"/>
        </ext>
      </extLst>
    </customSheetView>
    <customSheetView guid="{39304849-647C-46C9-8BEB-12179D59097C}" filter="1" showAutoFilter="1">
      <pageMargins left="0.7" right="0.7" top="0.75" bottom="0.75" header="0.3" footer="0.3"/>
      <autoFilter ref="A1:BF282" xr:uid="{682EE48A-4179-4FC7-B2FC-AF19BCDC7F9A}"/>
      <extLst>
        <ext uri="GoogleSheetsCustomDataVersion1">
          <go:sheetsCustomData xmlns:go="http://customooxmlschemas.google.com/" filterViewId="911691398"/>
        </ext>
      </extLst>
    </customSheetView>
    <customSheetView guid="{E07585C6-6F65-41EE-9F02-C1867E02C7FA}" filter="1" showAutoFilter="1">
      <pageMargins left="0.7" right="0.7" top="0.75" bottom="0.75" header="0.3" footer="0.3"/>
      <autoFilter ref="A1:BF464" xr:uid="{A981C1C5-88B2-44CC-8CEE-8F8D7DE37924}"/>
      <extLst>
        <ext uri="GoogleSheetsCustomDataVersion1">
          <go:sheetsCustomData xmlns:go="http://customooxmlschemas.google.com/" filterViewId="913077120"/>
        </ext>
      </extLst>
    </customSheetView>
    <customSheetView guid="{8EFB0DEF-BE62-4580-9D80-27BBC14215BE}" filter="1" showAutoFilter="1">
      <pageMargins left="0.7" right="0.7" top="0.75" bottom="0.75" header="0.3" footer="0.3"/>
      <autoFilter ref="A1:BF332" xr:uid="{F0ABE5E7-3294-47F7-A93F-92659B6FF2E6}"/>
      <extLst>
        <ext uri="GoogleSheetsCustomDataVersion1">
          <go:sheetsCustomData xmlns:go="http://customooxmlschemas.google.com/" filterViewId="921954347"/>
        </ext>
      </extLst>
    </customSheetView>
    <customSheetView guid="{4FB771AB-DBD5-461B-955A-1326296615B2}" filter="1" showAutoFilter="1">
      <pageMargins left="0.7" right="0.7" top="0.75" bottom="0.75" header="0.3" footer="0.3"/>
      <autoFilter ref="A1:BF517" xr:uid="{A4807277-37CD-4154-99CD-DC60C98FFDD2}">
        <filterColumn colId="2">
          <filters>
            <filter val="30"/>
            <filter val="31"/>
            <filter val="34"/>
            <filter val="35"/>
            <filter val="36"/>
            <filter val="37"/>
            <filter val="38"/>
            <filter val="39"/>
            <filter val="40"/>
            <filter val="41"/>
            <filter val="42"/>
            <filter val="43"/>
            <filter val="44"/>
            <filter val="46"/>
            <filter val="47"/>
          </filters>
        </filterColumn>
      </autoFilter>
      <extLst>
        <ext uri="GoogleSheetsCustomDataVersion1">
          <go:sheetsCustomData xmlns:go="http://customooxmlschemas.google.com/" filterViewId="930515412"/>
        </ext>
      </extLst>
    </customSheetView>
    <customSheetView guid="{95F10D1F-E8AD-4FB1-973C-84200C70A74E}" filter="1" showAutoFilter="1">
      <pageMargins left="0.7" right="0.7" top="0.75" bottom="0.75" header="0.3" footer="0.3"/>
      <autoFilter ref="A1:BF517" xr:uid="{45225109-3B1C-415A-B3A8-E48114B1E96A}"/>
      <extLst>
        <ext uri="GoogleSheetsCustomDataVersion1">
          <go:sheetsCustomData xmlns:go="http://customooxmlschemas.google.com/" filterViewId="933889858"/>
        </ext>
      </extLst>
    </customSheetView>
    <customSheetView guid="{E5CB57B5-27BC-4406-9B9C-204A03E84B1D}" filter="1" showAutoFilter="1">
      <pageMargins left="0.7" right="0.7" top="0.75" bottom="0.75" header="0.3" footer="0.3"/>
      <autoFilter ref="A1:BF517" xr:uid="{155119D8-F8A1-4F30-98C5-160B994D2DD3}"/>
      <extLst>
        <ext uri="GoogleSheetsCustomDataVersion1">
          <go:sheetsCustomData xmlns:go="http://customooxmlschemas.google.com/" filterViewId="941903455"/>
        </ext>
      </extLst>
    </customSheetView>
    <customSheetView guid="{D0EA95D6-E037-43BB-A7EE-E80547117D16}" filter="1" showAutoFilter="1">
      <pageMargins left="0.7" right="0.7" top="0.75" bottom="0.75" header="0.3" footer="0.3"/>
      <autoFilter ref="A1:BF316" xr:uid="{D6B5844C-C6D4-4A5D-A5BD-EFCDCD8B4628}"/>
      <extLst>
        <ext uri="GoogleSheetsCustomDataVersion1">
          <go:sheetsCustomData xmlns:go="http://customooxmlschemas.google.com/" filterViewId="956031167"/>
        </ext>
      </extLst>
    </customSheetView>
    <customSheetView guid="{940E46B7-6C26-4D36-8241-6E9A66C5B7CC}" filter="1" showAutoFilter="1">
      <pageMargins left="0.7" right="0.7" top="0.75" bottom="0.75" header="0.3" footer="0.3"/>
      <autoFilter ref="A1:BF517" xr:uid="{E703E062-136F-4CE5-AF9A-FF077F916170}">
        <filterColumn colId="47">
          <filters>
            <filter val="No"/>
            <filter val="Yes"/>
          </filters>
        </filterColumn>
      </autoFilter>
      <extLst>
        <ext uri="GoogleSheetsCustomDataVersion1">
          <go:sheetsCustomData xmlns:go="http://customooxmlschemas.google.com/" filterViewId="963775889"/>
        </ext>
      </extLst>
    </customSheetView>
    <customSheetView guid="{26C8407B-976E-4C74-B318-90A8AE8175B5}" filter="1" showAutoFilter="1">
      <pageMargins left="0.7" right="0.7" top="0.75" bottom="0.75" header="0.3" footer="0.3"/>
      <autoFilter ref="A1:BF332" xr:uid="{E3DA3C2B-C07B-4167-8208-8C6AFF9DFCDE}"/>
      <extLst>
        <ext uri="GoogleSheetsCustomDataVersion1">
          <go:sheetsCustomData xmlns:go="http://customooxmlschemas.google.com/" filterViewId="978415370"/>
        </ext>
      </extLst>
    </customSheetView>
    <customSheetView guid="{5F147D6B-48A4-4F08-9EA3-9EEBEB457C96}" filter="1" showAutoFilter="1">
      <pageMargins left="0.7" right="0.7" top="0.75" bottom="0.75" header="0.3" footer="0.3"/>
      <autoFilter ref="A1:BF98" xr:uid="{D3EA52D9-0E32-4D6A-9CAD-A784B035E99D}"/>
      <extLst>
        <ext uri="GoogleSheetsCustomDataVersion1">
          <go:sheetsCustomData xmlns:go="http://customooxmlschemas.google.com/" filterViewId="991395138"/>
        </ext>
      </extLst>
    </customSheetView>
  </customSheetViews>
  <conditionalFormatting sqref="F1:F624 F626:F1482">
    <cfRule type="colorScale" priority="1">
      <colorScale>
        <cfvo type="min"/>
        <cfvo type="max"/>
        <color rgb="FF57BB8A"/>
        <color rgb="FFFFFFFF"/>
      </colorScale>
    </cfRule>
  </conditionalFormatting>
  <dataValidations count="19">
    <dataValidation type="list" allowBlank="1" showErrorMessage="1" sqref="E2:E1482" xr:uid="{00000000-0002-0000-0300-000000000000}">
      <formula1>"Male,Female"</formula1>
    </dataValidation>
    <dataValidation type="list" allowBlank="1" showErrorMessage="1" sqref="H157:H158" xr:uid="{00000000-0002-0000-0300-000001000000}">
      <formula1>"M,P,L,ML,B,M,L,P,G,M,L,G,ML,A,B,E,M,A,B,E,ML,B,E,ML,B,H,G,ML,B,H,ML,H,G,M,A,L,P,M,A,B,M,B,P,G,ML,H,ML,A,B,ML,L,G,H,ML,B,E,H,ML,L,G,M,L,P,H,ML,L,H,M,H,G,M,L,P,B,ML,L,B,H,ML,L,G,B,ML,A,B,H,M,A,L,B,M,P"</formula1>
    </dataValidation>
    <dataValidation type="list" allowBlank="1" showErrorMessage="1" sqref="K2:K1482" xr:uid="{00000000-0002-0000-0300-000002000000}">
      <formula1>"Nosisa,Nontlantla,Anelisa,Thuto,Okuhle,Sivu,Sihle"</formula1>
    </dataValidation>
    <dataValidation type="list" allowBlank="1" showErrorMessage="1" sqref="H370" xr:uid="{00000000-0002-0000-0300-000003000000}">
      <formula1>"Technical Subjects,ML,A,B,ML,E,B,M,L,P,G,M,A,B,E,ML,B,E,H,ML,L,G,ML,L,G,B,ML,L,B,ML,L,H,M,P,L,ML,L,G,H,ML,A,B,E,ML,H,B,M,L,H"</formula1>
    </dataValidation>
    <dataValidation type="list" allowBlank="1" showErrorMessage="1" sqref="T2:T17 X2:Z17 X18 T19:T27 X19:Z27 X28 T29:T107 X29:Z107 X108:X110 T111:T115 X111:Z115 X116 T117:T142 T144:T190 T192:T264 X117:Z264 X265 T266:T293 X266:Z293 X294 L2:L300 T295:T312 X295:Z312 L313 X313 T314 X314:Z314 L315 X315 T316:T322 L326 T324:T346 X316:Z346 X347 T348:T351 X348:Z351 X352 AI2:AL369 AI370:AM370 X353:Z381 X382 T353:T392 X383:Z392 X393 X394:Z407 X408 T394:T423 X409:Z423 X424 T425:T433 T435:T437 X425:Z437 X438 T439:T448 X439:Z448 X449 T450:T461 T463:T479 X450:Z479 X480 T481:T486 X481:Z486 X487 T488:T489 X488:Z489 X490 T491:T506 X491:Z506 X507 T508:T531 T533:T534 T536:T542 X508:Z542 X543 X544:Z552 X553 T544:T561 X554:Z561 X562 X563:Z566 X567 T563:T583 X568:Z583 X584 L328:L603 X585:Z631 X632 T585:T634 X633:Z634 X635 T636:T639 X636:Z639 X640 T641:T652 X641:Z652 X653 T654 X654:Z654 X655 X656:Z657 T656:T658 X658:X659 T660:T678 X660:Z678 X679 T680:T692 X680:Z692 X693:X696 T697:T698 X697:Z698 X699 T700 X700:Z700 X701:X704 T705 X705:Z705 X706:X712 T713:T714 X713:Z714 X715:X722 T723:T724 X723:Z724 X725 T726 X726:Z726 X727:X730 T731:T732 X731:Z732 X733 T734 X734:Z734 X735:X742 T743 X743:Z743 X744:X746 J2:J747 T747 X747:Z747 X748:X749 T750 X750:Z750 X751:X752 T753 X753:Z753 X754 T755 X755:Z755 X756:X759 T760 X760:Z760 X761:X765 T766 X766:Z766 X767:X768 T769 X769:Z769 X770:X784 T785 X785:Z785 X786:X804 L606:L805 T805:T806 X805:Z806 X807:X813 T814 X814:Z814 X815:X816 T817 X817:Z817 X818:X829 T830 X830:Z830 X831 T832:T833 X832:Z833 X834:X840 T841 X841:Z841 X842:X851 T852 X852:Z852 J749:J853 L807:L855 R2:R855 V2:V855 X853:X855 AI371:AL859 M2:P1482 AI860:AM1482" xr:uid="{00000000-0002-0000-0300-000004000000}">
      <formula1>"Yes,No"</formula1>
    </dataValidation>
    <dataValidation type="list" allowBlank="1" showErrorMessage="1" sqref="AB2:AB581 AB583:AB584 AB586:AB613 AB615:AB616 AB618:AB844 AB846 AB848:AB1482" xr:uid="{00000000-0002-0000-0300-000005000000}">
      <formula1>"Boarding School,Flat,Private House,RDP House,Shack"</formula1>
    </dataValidation>
    <dataValidation type="list" allowBlank="1" showErrorMessage="1" sqref="AM2:AM369 AM371:AM859" xr:uid="{00000000-0002-0000-0300-000006000000}">
      <formula1>"Yes,No,S/A"</formula1>
    </dataValidation>
    <dataValidation type="list" allowBlank="1" showErrorMessage="1" sqref="H155:H156 H159 H187 H328 H719 H796 H798" xr:uid="{00000000-0002-0000-0300-000007000000}">
      <formula1>"M,P,L,ML,B,M,L,P,G,M,L,G,ML,A,B,E,M,A,B,E,ML,B,E,ML,B,H,G,ML,B,H,ML,H,G,M,A,L,P,M,A,B,M,B,P,G,ML,H,ML,A,B,ML,L,G,H,ML,B,E,H,ML,L,G,M,L,P,H,ML,L,H,M,H,G,M,P,L,B,ML,L,B,H,ML,L,G,B,ML,A,B,H,M,A,L,B,Technical Subjects"</formula1>
    </dataValidation>
    <dataValidation type="list" allowBlank="1" showErrorMessage="1" sqref="G2:G363 G370 G372:G425 G427:G859" xr:uid="{00000000-0002-0000-0300-000008000000}">
      <formula1>"NMB,Rural"</formula1>
    </dataValidation>
    <dataValidation type="list" allowBlank="1" showErrorMessage="1" sqref="AC2:AC581 AC583:AC584 AC586:AC613 AC615:AC616 AC618:AC844 AC846 AC848:AC1482" xr:uid="{00000000-0002-0000-0300-000009000000}">
      <formula1>"No,Yes"</formula1>
    </dataValidation>
    <dataValidation type="list" allowBlank="1" showErrorMessage="1" sqref="H146" xr:uid="{00000000-0002-0000-0300-00000A000000}">
      <formula1>"M,P,L,ML,B,M,L,P,G,M,L,G,ML,A,B,E,M,A,B,E,ML,B,E,ML,B,H,G,ML,B,H,ML,H,G,M,A,L,P,M,A,B,M,B,P,G,ML,H,ML,A,B,ML,L,G,H,ML,B,E,H,ML,L,G,M,L,P,H,ML,L,H,M,H,G,M,P,L,B,ML,L,B,H,ML,L,G,B,ML,A,B,H,M,A,L,B,ML,L,A,B,M,B,H,M,L,H,E,M,B,E,H"</formula1>
    </dataValidation>
    <dataValidation type="list" allowBlank="1" showDropDown="1" showErrorMessage="1" sqref="F2:F3 F5:F9 F11 F20:F21 F104 F246 F541:F542" xr:uid="{00000000-0002-0000-0300-00000B000000}">
      <formula1>"Chubekile SSS,Cingani HS,Coselelani HS,Cowan HS,Douglas Mbopa,EZ Kabane,Isilimela HS,Ithembelihle CS,James Jolobe SSS,Jeffrey's Bay CHS,Khanyisa,Khumbulani HS,Khwezi Lomso CS,Kwa Magxaki HS,Kwazakhele HS,Loyiso SS,Lungisa HS,Lungiso HS,Masiphathisane SS,M"&amp;"fesane SSS,Motherwell HS,Mzontsundu,Ncedo SSS,Ndyebo SS,Ndzondelelo,Newell HS,Phakamisa SSS,Qaphelani HS,Rocklands IS,School name,Soqhayisa SS,St James HS,St Thomas SS,Tyhilulwazi SS,Vulumzi SS,Walmer SS,Zanolwazi SS,Alexander HS,Cillie HS,Pearson HS"</formula1>
    </dataValidation>
    <dataValidation type="list" allowBlank="1" showErrorMessage="1" sqref="H858:H859" xr:uid="{00000000-0002-0000-0300-00000C000000}">
      <formula1>"ML,G,H,L,ML,B,E,M,G,L,M,P,G,L,ML,B,H,M,G,L,M,A,L,P,ML,A,B,E,M,A,B,E,ML,G,H,M,P,L,M,P,Technical Subjects,ML,H,L"</formula1>
    </dataValidation>
    <dataValidation type="list" allowBlank="1" showErrorMessage="1" sqref="AP2:AP17 AP19:AP27 AP29:AP107 AP109 AP111:AP115 AP117:AP178 AP180:AP219 AP221:AP228 AP230:AP293 AP295:AP312 AP314 AP316:AP346 AP348:AP351 AP353:AP371 AP373:AP374 AP376:AP392 AP394:AP403 AP405:AP407 AP409:AP448 AP450:AP479 AP481:AP486 AP488:AP489 AP491:AP495 AP497:AP506 AP508:AP542 AP544:AP552 AP554:AP561 AP563:AP587 AP599 AP604:AP605 AP637 AP656 AP660 AP680 AP686 AP692 AP698 AP713 AP723:AP724 AP726 AP732 AP743 AP747 AP750 AP753 AP760 AP805:AP806 AP814 AP817 AP830 AP833 AP852" xr:uid="{00000000-0002-0000-0300-00000D000000}">
      <formula1>"`Provisionally Accepted,Rejected,Waiting List,Departmental Selection,Application Submitted"</formula1>
    </dataValidation>
    <dataValidation type="list" allowBlank="1" showErrorMessage="1" sqref="H2:H145 H147:H154 H160:H172 H174:H186 H188:H327 H329:H369 H371:H495 H497:H718 H720:H795 H797 H799:H857 H860:H1482" xr:uid="{00000000-0002-0000-0300-00000E000000}">
      <formula1>"ML,G,H,L,ML,B,E,M,G,L,M,P,G,L,ML,B,H,M,G,L,M,A,L,P,ML,A,B,E,M,A,B,E,ML,G,H,M,P,L,M,P,Technical Subjects,ML,A,B,ML,E,B,M,L,P,G,M,A,B,E,ML,B,E,H,ML,L,G,ML,L,G,B,ML,L,B,ML,L,H,M,P,L,ML,L,G,H,ML,A,B,E,ML,H,B,ML,H,M,B,E,M,L,B,ML,B,ML,G,H"</formula1>
    </dataValidation>
    <dataValidation type="list" allowBlank="1" showErrorMessage="1" sqref="H496" xr:uid="{00000000-0002-0000-0300-00000F000000}">
      <formula1>"M,L,P,G,ML,L,G,H,M,L,H,ML,H,L,ML,A,B,E,M,B,E,M,A,B,E,M,P,L,ML,H,B"</formula1>
    </dataValidation>
    <dataValidation type="list" allowBlank="1" showErrorMessage="1" sqref="H173" xr:uid="{00000000-0002-0000-0300-000010000000}">
      <formula1>"M,A,L,B"</formula1>
    </dataValidation>
    <dataValidation type="list" allowBlank="1" showErrorMessage="1" sqref="AN2:AN855" xr:uid="{00000000-0002-0000-0300-000011000000}">
      <formula1>"Did not Submit Form,Does not Qualify,Missing Documents,Foreign Student"</formula1>
    </dataValidation>
    <dataValidation type="list" allowBlank="1" showErrorMessage="1" sqref="AA2:AA17 AA19:AA27 AA29:AA107 AA111:AA115 AA117:AA264 AA266:AA293 AA295:AA312 AA314 AA316:AA346 AA348:AA351 AA353:AA381 AA383:AA392 AA394:AA407 AA409:AA423 AA425:AA437 AA439:AA448 AA450:AA479 AA481:AA486 AA488:AA489 AA491:AA506 AA508:AA542 AA544:AA552 AA554:AA561 AA563:AA566 AA568:AA583 AA585:AA631 AA633:AA634 AA636:AA639 AA641:AA652 AA654 AA656:AA657 AA660:AA678 AA680:AA692 AA697:AA698 AA700 AA705 AA713:AA714 AA723:AA724 AA726 AA731:AA732 AA734 AA743 AA747 AA750 AA753 AA755 AA760 AA766 AA769 AA785 AA805:AA806 AA814 AA817 AA830 AA832:AA833 AA841 AA852" xr:uid="{00000000-0002-0000-0300-000012000000}">
      <formula1>"SASSA Grant,Relative,No Financial Assistance"</formula1>
    </dataValidation>
  </dataValidations>
  <pageMargins left="0.7" right="0.7" top="0.75" bottom="0.75" header="0" footer="0"/>
  <pageSetup paperSize="9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932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ColWidth="14.44140625" defaultRowHeight="15" customHeight="1"/>
  <cols>
    <col min="1" max="1" width="13.33203125" customWidth="1"/>
    <col min="2" max="2" width="15" customWidth="1"/>
    <col min="3" max="3" width="33" customWidth="1"/>
    <col min="4" max="5" width="16" customWidth="1"/>
    <col min="6" max="6" width="15" customWidth="1"/>
    <col min="7" max="7" width="18.88671875" customWidth="1"/>
    <col min="8" max="9" width="15" customWidth="1"/>
    <col min="10" max="10" width="37.6640625" customWidth="1"/>
    <col min="11" max="11" width="21.33203125" customWidth="1"/>
    <col min="12" max="12" width="15.6640625" customWidth="1"/>
    <col min="13" max="13" width="20.6640625" customWidth="1"/>
    <col min="14" max="14" width="15.6640625" customWidth="1"/>
    <col min="15" max="15" width="17.5546875" customWidth="1"/>
    <col min="16" max="16" width="20.6640625" customWidth="1"/>
    <col min="17" max="17" width="59" customWidth="1"/>
    <col min="18" max="18" width="13.44140625" customWidth="1"/>
    <col min="19" max="19" width="22.33203125" customWidth="1"/>
    <col min="21" max="21" width="17.88671875" customWidth="1"/>
    <col min="22" max="22" width="21.44140625" customWidth="1"/>
    <col min="23" max="23" width="15.88671875" customWidth="1"/>
    <col min="24" max="24" width="21" customWidth="1"/>
    <col min="25" max="25" width="20.33203125" customWidth="1"/>
    <col min="26" max="26" width="19.33203125" customWidth="1"/>
    <col min="27" max="27" width="19" customWidth="1"/>
    <col min="28" max="28" width="17.5546875" customWidth="1"/>
    <col min="29" max="29" width="18.109375" customWidth="1"/>
    <col min="30" max="30" width="14.6640625" customWidth="1"/>
    <col min="31" max="31" width="12.5546875" customWidth="1"/>
    <col min="32" max="32" width="19.33203125" customWidth="1"/>
    <col min="34" max="34" width="21.33203125" customWidth="1"/>
    <col min="36" max="36" width="18" customWidth="1"/>
    <col min="37" max="37" width="17" customWidth="1"/>
    <col min="38" max="38" width="18.109375" customWidth="1"/>
    <col min="47" max="47" width="21.109375" customWidth="1"/>
    <col min="48" max="48" width="15.88671875" customWidth="1"/>
    <col min="49" max="49" width="24.33203125" customWidth="1"/>
    <col min="50" max="56" width="20.44140625" customWidth="1"/>
  </cols>
  <sheetData>
    <row r="1" spans="1:56" ht="31.2">
      <c r="A1" s="145" t="s">
        <v>2411</v>
      </c>
      <c r="B1" s="145" t="s">
        <v>129</v>
      </c>
      <c r="C1" s="145" t="s">
        <v>130</v>
      </c>
      <c r="D1" s="145" t="s">
        <v>70</v>
      </c>
      <c r="E1" s="145" t="s">
        <v>179</v>
      </c>
      <c r="F1" s="147" t="s">
        <v>2412</v>
      </c>
      <c r="G1" s="147" t="s">
        <v>2413</v>
      </c>
      <c r="H1" s="147" t="s">
        <v>2414</v>
      </c>
      <c r="I1" s="147" t="s">
        <v>2415</v>
      </c>
      <c r="J1" s="147" t="s">
        <v>2416</v>
      </c>
      <c r="K1" s="147" t="s">
        <v>210</v>
      </c>
      <c r="L1" s="148" t="s">
        <v>2417</v>
      </c>
      <c r="M1" s="148" t="s">
        <v>2413</v>
      </c>
      <c r="N1" s="148" t="s">
        <v>2414</v>
      </c>
      <c r="O1" s="148" t="s">
        <v>2415</v>
      </c>
      <c r="P1" s="148" t="s">
        <v>210</v>
      </c>
      <c r="Q1" s="148" t="s">
        <v>200</v>
      </c>
      <c r="R1" s="149" t="s">
        <v>2418</v>
      </c>
      <c r="S1" s="149" t="s">
        <v>2413</v>
      </c>
      <c r="T1" s="149" t="s">
        <v>2414</v>
      </c>
      <c r="U1" s="149" t="s">
        <v>208</v>
      </c>
      <c r="V1" s="149" t="s">
        <v>2419</v>
      </c>
      <c r="W1" s="149" t="s">
        <v>2420</v>
      </c>
      <c r="X1" s="150" t="s">
        <v>2421</v>
      </c>
      <c r="Y1" s="150" t="s">
        <v>2413</v>
      </c>
      <c r="Z1" s="150" t="s">
        <v>2414</v>
      </c>
      <c r="AA1" s="150" t="s">
        <v>208</v>
      </c>
      <c r="AB1" s="150" t="s">
        <v>2416</v>
      </c>
      <c r="AC1" s="150" t="s">
        <v>210</v>
      </c>
      <c r="AD1" s="151" t="s">
        <v>2422</v>
      </c>
      <c r="AE1" s="151" t="s">
        <v>2413</v>
      </c>
      <c r="AF1" s="151" t="s">
        <v>2423</v>
      </c>
      <c r="AG1" s="151" t="s">
        <v>208</v>
      </c>
      <c r="AH1" s="151" t="s">
        <v>2416</v>
      </c>
      <c r="AI1" s="151" t="s">
        <v>2420</v>
      </c>
      <c r="AJ1" s="152" t="s">
        <v>2424</v>
      </c>
      <c r="AK1" s="152" t="s">
        <v>2413</v>
      </c>
      <c r="AL1" s="152" t="s">
        <v>2425</v>
      </c>
      <c r="AM1" s="152" t="s">
        <v>2426</v>
      </c>
      <c r="AN1" s="152" t="s">
        <v>2416</v>
      </c>
      <c r="AO1" s="152" t="s">
        <v>211</v>
      </c>
      <c r="AP1" s="152" t="s">
        <v>210</v>
      </c>
      <c r="AQ1" s="153" t="s">
        <v>2427</v>
      </c>
      <c r="AR1" s="153" t="s">
        <v>2413</v>
      </c>
      <c r="AS1" s="154" t="s">
        <v>2425</v>
      </c>
      <c r="AT1" s="154" t="s">
        <v>208</v>
      </c>
      <c r="AU1" s="155" t="s">
        <v>2416</v>
      </c>
      <c r="AV1" s="154" t="s">
        <v>211</v>
      </c>
      <c r="AW1" s="154" t="s">
        <v>210</v>
      </c>
      <c r="AX1" s="156" t="s">
        <v>2428</v>
      </c>
      <c r="AY1" s="156" t="s">
        <v>2425</v>
      </c>
      <c r="AZ1" s="156" t="s">
        <v>2415</v>
      </c>
      <c r="BA1" s="157" t="s">
        <v>2429</v>
      </c>
      <c r="BB1" s="157" t="s">
        <v>2425</v>
      </c>
      <c r="BC1" s="157" t="s">
        <v>2415</v>
      </c>
      <c r="BD1" s="158"/>
    </row>
    <row r="2" spans="1:56" ht="15.6">
      <c r="A2" s="71">
        <v>2025001</v>
      </c>
      <c r="B2" s="62" t="s">
        <v>2430</v>
      </c>
      <c r="C2" s="44" t="s">
        <v>95</v>
      </c>
      <c r="D2" s="61" t="s">
        <v>56</v>
      </c>
      <c r="E2" s="61" t="s">
        <v>4</v>
      </c>
      <c r="F2" s="159" t="s">
        <v>136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1" t="s">
        <v>136</v>
      </c>
      <c r="M2" s="162"/>
      <c r="N2" s="162"/>
      <c r="O2" s="163"/>
      <c r="P2" s="163"/>
      <c r="Q2" s="163"/>
      <c r="R2" s="164" t="s">
        <v>136</v>
      </c>
      <c r="S2" s="164"/>
      <c r="T2" s="164">
        <v>225016810</v>
      </c>
      <c r="U2" s="164">
        <v>20678</v>
      </c>
      <c r="V2" s="165"/>
      <c r="W2" s="165"/>
      <c r="X2" s="166" t="s">
        <v>74</v>
      </c>
      <c r="Y2" s="167"/>
      <c r="Z2" s="168">
        <v>250255251</v>
      </c>
      <c r="AA2" s="168">
        <v>21218</v>
      </c>
      <c r="AB2" s="166"/>
      <c r="AC2" s="166"/>
      <c r="AD2" s="141"/>
      <c r="AE2" s="141"/>
      <c r="AF2" s="141"/>
      <c r="AG2" s="141"/>
      <c r="AH2" s="141"/>
      <c r="AI2" s="141"/>
      <c r="AJ2" s="169"/>
      <c r="AK2" s="169"/>
      <c r="AL2" s="169"/>
      <c r="AM2" s="169"/>
      <c r="AN2" s="169"/>
      <c r="AO2" s="169"/>
      <c r="AP2" s="169"/>
      <c r="AQ2" s="170"/>
      <c r="AR2" s="170"/>
      <c r="AS2" s="171"/>
      <c r="AT2" s="171"/>
      <c r="AU2" s="171"/>
      <c r="AV2" s="171"/>
      <c r="AW2" s="171"/>
      <c r="AX2" s="172"/>
      <c r="AY2" s="172"/>
      <c r="AZ2" s="172"/>
      <c r="BA2" s="173"/>
      <c r="BB2" s="173"/>
      <c r="BC2" s="173"/>
      <c r="BD2" s="174"/>
    </row>
    <row r="3" spans="1:56" ht="15.6">
      <c r="A3" s="71">
        <v>2025002</v>
      </c>
      <c r="B3" s="62" t="s">
        <v>2430</v>
      </c>
      <c r="C3" s="44" t="s">
        <v>95</v>
      </c>
      <c r="D3" s="61" t="s">
        <v>56</v>
      </c>
      <c r="E3" s="61" t="s">
        <v>4</v>
      </c>
      <c r="F3" s="159" t="s">
        <v>74</v>
      </c>
      <c r="G3" s="160">
        <v>0</v>
      </c>
      <c r="H3" s="160">
        <v>231355904</v>
      </c>
      <c r="I3" s="160">
        <v>50587</v>
      </c>
      <c r="J3" s="160" t="s">
        <v>868</v>
      </c>
      <c r="K3" s="160" t="s">
        <v>248</v>
      </c>
      <c r="L3" s="161" t="s">
        <v>74</v>
      </c>
      <c r="M3" s="161"/>
      <c r="N3" s="161" t="s">
        <v>2431</v>
      </c>
      <c r="O3" s="163"/>
      <c r="P3" s="163"/>
      <c r="Q3" s="163"/>
      <c r="R3" s="164" t="s">
        <v>74</v>
      </c>
      <c r="S3" s="164"/>
      <c r="T3" s="165">
        <v>225077072</v>
      </c>
      <c r="U3" s="165">
        <v>78246</v>
      </c>
      <c r="V3" s="165"/>
      <c r="W3" s="165"/>
      <c r="X3" s="166" t="s">
        <v>74</v>
      </c>
      <c r="Y3" s="167"/>
      <c r="Z3" s="166">
        <v>250270501</v>
      </c>
      <c r="AA3" s="166">
        <v>75745</v>
      </c>
      <c r="AB3" s="166"/>
      <c r="AC3" s="166"/>
      <c r="AD3" s="141"/>
      <c r="AE3" s="141"/>
      <c r="AF3" s="141"/>
      <c r="AG3" s="141"/>
      <c r="AH3" s="141"/>
      <c r="AI3" s="141"/>
      <c r="AJ3" s="169"/>
      <c r="AK3" s="169"/>
      <c r="AL3" s="169"/>
      <c r="AM3" s="169"/>
      <c r="AN3" s="169"/>
      <c r="AO3" s="169"/>
      <c r="AP3" s="169"/>
      <c r="AQ3" s="170"/>
      <c r="AR3" s="170"/>
      <c r="AS3" s="171"/>
      <c r="AT3" s="171"/>
      <c r="AU3" s="171"/>
      <c r="AV3" s="171"/>
      <c r="AW3" s="171"/>
      <c r="AX3" s="172"/>
      <c r="AY3" s="172"/>
      <c r="AZ3" s="172"/>
      <c r="BA3" s="173"/>
      <c r="BB3" s="173"/>
      <c r="BC3" s="173"/>
      <c r="BD3" s="174"/>
    </row>
    <row r="4" spans="1:56" ht="15.6">
      <c r="A4" s="71">
        <v>2025003</v>
      </c>
      <c r="B4" s="62" t="s">
        <v>2430</v>
      </c>
      <c r="C4" s="61" t="s">
        <v>101</v>
      </c>
      <c r="D4" s="61" t="s">
        <v>54</v>
      </c>
      <c r="E4" s="61" t="s">
        <v>4</v>
      </c>
      <c r="F4" s="159" t="s">
        <v>136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1" t="s">
        <v>74</v>
      </c>
      <c r="M4" s="161" t="s">
        <v>3169</v>
      </c>
      <c r="N4" s="162"/>
      <c r="O4" s="163"/>
      <c r="P4" s="163"/>
      <c r="Q4" s="163"/>
      <c r="R4" s="164" t="s">
        <v>74</v>
      </c>
      <c r="S4" s="164"/>
      <c r="T4" s="175"/>
      <c r="U4" s="175"/>
      <c r="V4" s="165"/>
      <c r="W4" s="165"/>
      <c r="X4" s="166"/>
      <c r="Y4" s="167"/>
      <c r="Z4" s="168"/>
      <c r="AA4" s="168"/>
      <c r="AB4" s="166"/>
      <c r="AC4" s="166"/>
      <c r="AD4" s="141"/>
      <c r="AE4" s="141"/>
      <c r="AF4" s="141"/>
      <c r="AG4" s="141"/>
      <c r="AH4" s="141"/>
      <c r="AI4" s="141"/>
      <c r="AJ4" s="169"/>
      <c r="AK4" s="169"/>
      <c r="AL4" s="169"/>
      <c r="AM4" s="169"/>
      <c r="AN4" s="169"/>
      <c r="AO4" s="169"/>
      <c r="AP4" s="176"/>
      <c r="AQ4" s="170"/>
      <c r="AR4" s="170"/>
      <c r="AS4" s="171"/>
      <c r="AT4" s="171"/>
      <c r="AU4" s="171"/>
      <c r="AV4" s="171"/>
      <c r="AW4" s="171"/>
      <c r="AX4" s="172"/>
      <c r="AY4" s="172"/>
      <c r="AZ4" s="172"/>
      <c r="BA4" s="173"/>
      <c r="BB4" s="173"/>
      <c r="BC4" s="173"/>
      <c r="BD4" s="174"/>
    </row>
    <row r="5" spans="1:56" ht="15.6">
      <c r="A5" s="71">
        <v>2025004</v>
      </c>
      <c r="B5" s="62" t="s">
        <v>2430</v>
      </c>
      <c r="C5" s="61" t="s">
        <v>101</v>
      </c>
      <c r="D5" s="61" t="s">
        <v>54</v>
      </c>
      <c r="E5" s="61" t="s">
        <v>4</v>
      </c>
      <c r="F5" s="159" t="s">
        <v>136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1" t="s">
        <v>74</v>
      </c>
      <c r="M5" s="162"/>
      <c r="N5" s="162"/>
      <c r="O5" s="163"/>
      <c r="P5" s="163"/>
      <c r="Q5" s="163"/>
      <c r="R5" s="164" t="s">
        <v>74</v>
      </c>
      <c r="S5" s="164"/>
      <c r="T5" s="175"/>
      <c r="U5" s="175"/>
      <c r="V5" s="165"/>
      <c r="W5" s="165"/>
      <c r="X5" s="166"/>
      <c r="Y5" s="167"/>
      <c r="Z5" s="168"/>
      <c r="AA5" s="168"/>
      <c r="AB5" s="166"/>
      <c r="AC5" s="166"/>
      <c r="AD5" s="141"/>
      <c r="AE5" s="141"/>
      <c r="AF5" s="141"/>
      <c r="AG5" s="141"/>
      <c r="AH5" s="141"/>
      <c r="AI5" s="141"/>
      <c r="AJ5" s="169"/>
      <c r="AK5" s="169"/>
      <c r="AL5" s="169"/>
      <c r="AM5" s="169"/>
      <c r="AN5" s="169"/>
      <c r="AO5" s="169"/>
      <c r="AP5" s="176"/>
      <c r="AQ5" s="170"/>
      <c r="AR5" s="170"/>
      <c r="AS5" s="171"/>
      <c r="AT5" s="171"/>
      <c r="AU5" s="171"/>
      <c r="AV5" s="171"/>
      <c r="AW5" s="171"/>
      <c r="AX5" s="172"/>
      <c r="AY5" s="172"/>
      <c r="AZ5" s="172"/>
      <c r="BA5" s="173"/>
      <c r="BB5" s="173"/>
      <c r="BC5" s="173"/>
      <c r="BD5" s="1"/>
    </row>
    <row r="6" spans="1:56" ht="15.6">
      <c r="A6" s="71">
        <v>2025005</v>
      </c>
      <c r="B6" s="62" t="s">
        <v>2430</v>
      </c>
      <c r="C6" s="61" t="s">
        <v>101</v>
      </c>
      <c r="D6" s="61" t="s">
        <v>54</v>
      </c>
      <c r="E6" s="61" t="s">
        <v>4</v>
      </c>
      <c r="F6" s="159" t="s">
        <v>74</v>
      </c>
      <c r="G6" s="160">
        <v>0</v>
      </c>
      <c r="H6" s="160">
        <v>231374305</v>
      </c>
      <c r="I6" s="160">
        <v>25078</v>
      </c>
      <c r="J6" s="160" t="s">
        <v>860</v>
      </c>
      <c r="K6" s="160" t="s">
        <v>248</v>
      </c>
      <c r="L6" s="161" t="s">
        <v>74</v>
      </c>
      <c r="M6" s="161" t="s">
        <v>3169</v>
      </c>
      <c r="N6" s="162"/>
      <c r="O6" s="163"/>
      <c r="P6" s="163"/>
      <c r="Q6" s="163"/>
      <c r="R6" s="164" t="s">
        <v>74</v>
      </c>
      <c r="S6" s="164"/>
      <c r="T6" s="175"/>
      <c r="U6" s="175"/>
      <c r="V6" s="165"/>
      <c r="W6" s="165"/>
      <c r="X6" s="166"/>
      <c r="Y6" s="167"/>
      <c r="Z6" s="168"/>
      <c r="AA6" s="168"/>
      <c r="AB6" s="166"/>
      <c r="AC6" s="166"/>
      <c r="AD6" s="141"/>
      <c r="AE6" s="141"/>
      <c r="AF6" s="141"/>
      <c r="AG6" s="141"/>
      <c r="AH6" s="141"/>
      <c r="AI6" s="141"/>
      <c r="AJ6" s="169"/>
      <c r="AK6" s="169"/>
      <c r="AL6" s="169"/>
      <c r="AM6" s="169"/>
      <c r="AN6" s="169"/>
      <c r="AO6" s="169"/>
      <c r="AP6" s="176"/>
      <c r="AQ6" s="170"/>
      <c r="AR6" s="170"/>
      <c r="AS6" s="171"/>
      <c r="AT6" s="171"/>
      <c r="AU6" s="171"/>
      <c r="AV6" s="171"/>
      <c r="AW6" s="171"/>
      <c r="AX6" s="172"/>
      <c r="AY6" s="172"/>
      <c r="AZ6" s="172"/>
      <c r="BA6" s="173"/>
      <c r="BB6" s="173"/>
      <c r="BC6" s="173"/>
      <c r="BD6" s="49"/>
    </row>
    <row r="7" spans="1:56" ht="15.6">
      <c r="A7" s="71">
        <v>2025006</v>
      </c>
      <c r="B7" s="62" t="s">
        <v>2430</v>
      </c>
      <c r="C7" s="44" t="s">
        <v>95</v>
      </c>
      <c r="D7" s="61" t="s">
        <v>56</v>
      </c>
      <c r="E7" s="61" t="s">
        <v>4</v>
      </c>
      <c r="F7" s="159" t="s">
        <v>74</v>
      </c>
      <c r="G7" s="160">
        <v>0</v>
      </c>
      <c r="H7" s="160">
        <v>231374119</v>
      </c>
      <c r="I7" s="160">
        <v>35121</v>
      </c>
      <c r="J7" s="160" t="s">
        <v>868</v>
      </c>
      <c r="K7" s="160" t="s">
        <v>248</v>
      </c>
      <c r="L7" s="161" t="s">
        <v>74</v>
      </c>
      <c r="M7" s="162"/>
      <c r="N7" s="162" t="s">
        <v>2432</v>
      </c>
      <c r="O7" s="163"/>
      <c r="P7" s="163"/>
      <c r="Q7" s="163"/>
      <c r="R7" s="164" t="s">
        <v>74</v>
      </c>
      <c r="S7" s="164"/>
      <c r="T7" s="175">
        <v>225072837</v>
      </c>
      <c r="U7" s="175">
        <v>45987</v>
      </c>
      <c r="V7" s="165"/>
      <c r="W7" s="165"/>
      <c r="X7" s="166" t="s">
        <v>74</v>
      </c>
      <c r="Y7" s="167"/>
      <c r="Z7" s="168">
        <v>250271052</v>
      </c>
      <c r="AA7" s="168">
        <v>74698</v>
      </c>
      <c r="AB7" s="166"/>
      <c r="AC7" s="166"/>
      <c r="AD7" s="141"/>
      <c r="AE7" s="141"/>
      <c r="AF7" s="141"/>
      <c r="AG7" s="141"/>
      <c r="AH7" s="141"/>
      <c r="AI7" s="141"/>
      <c r="AJ7" s="169"/>
      <c r="AK7" s="169"/>
      <c r="AL7" s="169"/>
      <c r="AM7" s="169"/>
      <c r="AN7" s="169"/>
      <c r="AO7" s="169"/>
      <c r="AP7" s="176"/>
      <c r="AQ7" s="170"/>
      <c r="AR7" s="170"/>
      <c r="AS7" s="171"/>
      <c r="AT7" s="171"/>
      <c r="AU7" s="171"/>
      <c r="AV7" s="171"/>
      <c r="AW7" s="171"/>
      <c r="AX7" s="172"/>
      <c r="AY7" s="172"/>
      <c r="AZ7" s="172"/>
      <c r="BA7" s="173"/>
      <c r="BB7" s="173"/>
      <c r="BC7" s="173"/>
      <c r="BD7" s="174"/>
    </row>
    <row r="8" spans="1:56" ht="15.6">
      <c r="A8" s="71">
        <v>2025007</v>
      </c>
      <c r="B8" s="62" t="s">
        <v>2430</v>
      </c>
      <c r="C8" s="61" t="s">
        <v>101</v>
      </c>
      <c r="D8" s="61" t="s">
        <v>54</v>
      </c>
      <c r="E8" s="61" t="s">
        <v>4</v>
      </c>
      <c r="F8" s="159" t="s">
        <v>136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1" t="s">
        <v>74</v>
      </c>
      <c r="M8" s="161"/>
      <c r="N8" s="161"/>
      <c r="O8" s="163"/>
      <c r="P8" s="163"/>
      <c r="Q8" s="163"/>
      <c r="R8" s="164" t="s">
        <v>74</v>
      </c>
      <c r="S8" s="164"/>
      <c r="T8" s="175"/>
      <c r="U8" s="175"/>
      <c r="V8" s="165"/>
      <c r="W8" s="165"/>
      <c r="X8" s="166"/>
      <c r="Y8" s="167"/>
      <c r="Z8" s="168"/>
      <c r="AA8" s="168"/>
      <c r="AB8" s="166"/>
      <c r="AC8" s="166"/>
      <c r="AD8" s="141"/>
      <c r="AE8" s="141"/>
      <c r="AF8" s="141"/>
      <c r="AG8" s="141"/>
      <c r="AH8" s="141"/>
      <c r="AI8" s="141"/>
      <c r="AJ8" s="169"/>
      <c r="AK8" s="169"/>
      <c r="AL8" s="169"/>
      <c r="AM8" s="169"/>
      <c r="AN8" s="169"/>
      <c r="AO8" s="169"/>
      <c r="AP8" s="176"/>
      <c r="AQ8" s="170"/>
      <c r="AR8" s="170"/>
      <c r="AS8" s="171"/>
      <c r="AT8" s="171"/>
      <c r="AU8" s="171"/>
      <c r="AV8" s="171"/>
      <c r="AW8" s="171"/>
      <c r="AX8" s="172"/>
      <c r="AY8" s="172"/>
      <c r="AZ8" s="172"/>
      <c r="BA8" s="173"/>
      <c r="BB8" s="173"/>
      <c r="BC8" s="173"/>
      <c r="BD8" s="174"/>
    </row>
    <row r="9" spans="1:56" ht="15.6">
      <c r="A9" s="71">
        <v>2025008</v>
      </c>
      <c r="B9" s="62" t="s">
        <v>2430</v>
      </c>
      <c r="C9" s="61" t="s">
        <v>101</v>
      </c>
      <c r="D9" s="61" t="s">
        <v>54</v>
      </c>
      <c r="E9" s="61" t="s">
        <v>4</v>
      </c>
      <c r="F9" s="159" t="s">
        <v>74</v>
      </c>
      <c r="G9" s="160">
        <v>0</v>
      </c>
      <c r="H9" s="160">
        <v>231373929</v>
      </c>
      <c r="I9" s="160">
        <v>72827</v>
      </c>
      <c r="J9" s="160" t="s">
        <v>612</v>
      </c>
      <c r="K9" s="160" t="s">
        <v>248</v>
      </c>
      <c r="L9" s="161" t="s">
        <v>74</v>
      </c>
      <c r="M9" s="162"/>
      <c r="N9" s="162"/>
      <c r="O9" s="163"/>
      <c r="P9" s="163"/>
      <c r="Q9" s="163"/>
      <c r="R9" s="164" t="s">
        <v>74</v>
      </c>
      <c r="S9" s="164"/>
      <c r="T9" s="175"/>
      <c r="U9" s="175"/>
      <c r="V9" s="165"/>
      <c r="W9" s="165"/>
      <c r="X9" s="166"/>
      <c r="Y9" s="167"/>
      <c r="Z9" s="168"/>
      <c r="AA9" s="168"/>
      <c r="AB9" s="166"/>
      <c r="AC9" s="166"/>
      <c r="AD9" s="141"/>
      <c r="AE9" s="141"/>
      <c r="AF9" s="141"/>
      <c r="AG9" s="141"/>
      <c r="AH9" s="141"/>
      <c r="AI9" s="141"/>
      <c r="AJ9" s="169"/>
      <c r="AK9" s="169"/>
      <c r="AL9" s="169"/>
      <c r="AM9" s="169"/>
      <c r="AN9" s="169"/>
      <c r="AO9" s="169"/>
      <c r="AP9" s="176"/>
      <c r="AQ9" s="170"/>
      <c r="AR9" s="170"/>
      <c r="AS9" s="171"/>
      <c r="AT9" s="171"/>
      <c r="AU9" s="171"/>
      <c r="AV9" s="171"/>
      <c r="AW9" s="171"/>
      <c r="AX9" s="172"/>
      <c r="AY9" s="172"/>
      <c r="AZ9" s="172"/>
      <c r="BA9" s="173"/>
      <c r="BB9" s="173"/>
      <c r="BC9" s="173"/>
      <c r="BD9" s="177"/>
    </row>
    <row r="10" spans="1:56" ht="15.75" customHeight="1">
      <c r="A10" s="71">
        <v>2025009</v>
      </c>
      <c r="B10" s="62" t="s">
        <v>2430</v>
      </c>
      <c r="C10" s="61" t="s">
        <v>101</v>
      </c>
      <c r="D10" s="61" t="s">
        <v>54</v>
      </c>
      <c r="E10" s="61" t="s">
        <v>4</v>
      </c>
      <c r="F10" s="159" t="s">
        <v>74</v>
      </c>
      <c r="G10" s="160">
        <v>0</v>
      </c>
      <c r="H10" s="160">
        <v>231336837</v>
      </c>
      <c r="I10" s="160">
        <v>87504</v>
      </c>
      <c r="J10" s="160" t="s">
        <v>1026</v>
      </c>
      <c r="K10" s="160" t="s">
        <v>248</v>
      </c>
      <c r="L10" s="161" t="s">
        <v>74</v>
      </c>
      <c r="M10" s="161"/>
      <c r="N10" s="161"/>
      <c r="O10" s="163"/>
      <c r="P10" s="163"/>
      <c r="Q10" s="163"/>
      <c r="R10" s="164" t="s">
        <v>136</v>
      </c>
      <c r="S10" s="164"/>
      <c r="T10" s="165"/>
      <c r="U10" s="165"/>
      <c r="V10" s="165"/>
      <c r="W10" s="165"/>
      <c r="X10" s="166"/>
      <c r="Y10" s="167"/>
      <c r="Z10" s="166"/>
      <c r="AA10" s="166"/>
      <c r="AB10" s="166"/>
      <c r="AC10" s="166"/>
      <c r="AD10" s="141"/>
      <c r="AE10" s="141"/>
      <c r="AF10" s="141"/>
      <c r="AG10" s="141"/>
      <c r="AH10" s="141"/>
      <c r="AI10" s="141"/>
      <c r="AJ10" s="169"/>
      <c r="AK10" s="169"/>
      <c r="AL10" s="169"/>
      <c r="AM10" s="169"/>
      <c r="AN10" s="169"/>
      <c r="AO10" s="169"/>
      <c r="AP10" s="176"/>
      <c r="AQ10" s="170"/>
      <c r="AR10" s="170"/>
      <c r="AS10" s="171"/>
      <c r="AT10" s="171"/>
      <c r="AU10" s="171"/>
      <c r="AV10" s="171"/>
      <c r="AW10" s="171"/>
      <c r="AX10" s="172"/>
      <c r="AY10" s="172"/>
      <c r="AZ10" s="172"/>
      <c r="BA10" s="173"/>
      <c r="BB10" s="173"/>
      <c r="BC10" s="173"/>
      <c r="BD10" s="174"/>
    </row>
    <row r="11" spans="1:56" ht="15.6">
      <c r="A11" s="71">
        <v>2025010</v>
      </c>
      <c r="B11" s="62" t="s">
        <v>2430</v>
      </c>
      <c r="C11" s="44" t="s">
        <v>95</v>
      </c>
      <c r="D11" s="61" t="s">
        <v>56</v>
      </c>
      <c r="E11" s="61" t="s">
        <v>4</v>
      </c>
      <c r="F11" s="159" t="s">
        <v>136</v>
      </c>
      <c r="G11" s="160"/>
      <c r="H11" s="160">
        <v>0</v>
      </c>
      <c r="I11" s="160">
        <v>0</v>
      </c>
      <c r="J11" s="160">
        <v>0</v>
      </c>
      <c r="K11" s="160">
        <v>0</v>
      </c>
      <c r="L11" s="161" t="s">
        <v>136</v>
      </c>
      <c r="M11" s="161" t="s">
        <v>3169</v>
      </c>
      <c r="N11" s="162"/>
      <c r="O11" s="163"/>
      <c r="P11" s="163"/>
      <c r="Q11" s="163"/>
      <c r="R11" s="164" t="s">
        <v>74</v>
      </c>
      <c r="S11" s="164"/>
      <c r="T11" s="175">
        <v>225077253</v>
      </c>
      <c r="U11" s="175">
        <v>74632</v>
      </c>
      <c r="V11" s="165"/>
      <c r="W11" s="165"/>
      <c r="X11" s="166" t="s">
        <v>74</v>
      </c>
      <c r="Y11" s="167"/>
      <c r="Z11" s="168">
        <v>250271362</v>
      </c>
      <c r="AA11" s="168">
        <v>91462</v>
      </c>
      <c r="AB11" s="166"/>
      <c r="AC11" s="166"/>
      <c r="AD11" s="141"/>
      <c r="AE11" s="141"/>
      <c r="AF11" s="141"/>
      <c r="AG11" s="141"/>
      <c r="AH11" s="141"/>
      <c r="AI11" s="141"/>
      <c r="AJ11" s="169"/>
      <c r="AK11" s="169"/>
      <c r="AL11" s="169"/>
      <c r="AM11" s="169"/>
      <c r="AN11" s="169"/>
      <c r="AO11" s="169"/>
      <c r="AP11" s="176"/>
      <c r="AQ11" s="170"/>
      <c r="AR11" s="170"/>
      <c r="AS11" s="171"/>
      <c r="AT11" s="171"/>
      <c r="AU11" s="171"/>
      <c r="AV11" s="171"/>
      <c r="AW11" s="171"/>
      <c r="AX11" s="172"/>
      <c r="AY11" s="172"/>
      <c r="AZ11" s="172"/>
      <c r="BA11" s="173"/>
      <c r="BB11" s="173"/>
      <c r="BC11" s="173"/>
      <c r="BD11" s="174"/>
    </row>
    <row r="12" spans="1:56" ht="15.6">
      <c r="A12" s="71">
        <v>2025011</v>
      </c>
      <c r="B12" s="62" t="s">
        <v>2430</v>
      </c>
      <c r="C12" s="44" t="s">
        <v>95</v>
      </c>
      <c r="D12" s="61" t="s">
        <v>56</v>
      </c>
      <c r="E12" s="61" t="s">
        <v>4</v>
      </c>
      <c r="F12" s="159" t="s">
        <v>74</v>
      </c>
      <c r="G12" s="160">
        <v>0</v>
      </c>
      <c r="H12" s="160">
        <v>231335318</v>
      </c>
      <c r="I12" s="160">
        <v>16239</v>
      </c>
      <c r="J12" s="160" t="s">
        <v>289</v>
      </c>
      <c r="K12" s="160" t="s">
        <v>290</v>
      </c>
      <c r="L12" s="161" t="s">
        <v>74</v>
      </c>
      <c r="M12" s="162"/>
      <c r="N12" s="162" t="s">
        <v>2433</v>
      </c>
      <c r="O12" s="163"/>
      <c r="P12" s="163"/>
      <c r="Q12" s="163"/>
      <c r="R12" s="164" t="s">
        <v>74</v>
      </c>
      <c r="S12" s="164"/>
      <c r="T12" s="175">
        <v>225077047</v>
      </c>
      <c r="U12" s="175">
        <v>45863</v>
      </c>
      <c r="V12" s="165"/>
      <c r="W12" s="165"/>
      <c r="X12" s="166" t="s">
        <v>74</v>
      </c>
      <c r="Y12" s="167"/>
      <c r="Z12" s="168">
        <v>250270188</v>
      </c>
      <c r="AA12" s="168">
        <v>74685</v>
      </c>
      <c r="AB12" s="166"/>
      <c r="AC12" s="166"/>
      <c r="AD12" s="141"/>
      <c r="AE12" s="141"/>
      <c r="AF12" s="141"/>
      <c r="AG12" s="141"/>
      <c r="AH12" s="141"/>
      <c r="AI12" s="141"/>
      <c r="AJ12" s="169"/>
      <c r="AK12" s="169"/>
      <c r="AL12" s="169"/>
      <c r="AM12" s="169"/>
      <c r="AN12" s="169"/>
      <c r="AO12" s="169"/>
      <c r="AP12" s="176"/>
      <c r="AQ12" s="170"/>
      <c r="AR12" s="170"/>
      <c r="AS12" s="171"/>
      <c r="AT12" s="171"/>
      <c r="AU12" s="171"/>
      <c r="AV12" s="171"/>
      <c r="AW12" s="171"/>
      <c r="AX12" s="172"/>
      <c r="AY12" s="172"/>
      <c r="AZ12" s="172"/>
      <c r="BA12" s="173"/>
      <c r="BB12" s="173"/>
      <c r="BC12" s="173"/>
      <c r="BD12" s="174"/>
    </row>
    <row r="13" spans="1:56" ht="16.5" customHeight="1">
      <c r="A13" s="71">
        <v>2025012</v>
      </c>
      <c r="B13" s="62" t="s">
        <v>2430</v>
      </c>
      <c r="C13" s="44" t="s">
        <v>95</v>
      </c>
      <c r="D13" s="61" t="s">
        <v>56</v>
      </c>
      <c r="E13" s="61" t="s">
        <v>4</v>
      </c>
      <c r="F13" s="159" t="s">
        <v>74</v>
      </c>
      <c r="G13" s="160">
        <v>0</v>
      </c>
      <c r="H13" s="160">
        <v>231348681</v>
      </c>
      <c r="I13" s="160">
        <v>19518</v>
      </c>
      <c r="J13" s="160" t="s">
        <v>1051</v>
      </c>
      <c r="K13" s="160" t="s">
        <v>290</v>
      </c>
      <c r="L13" s="161" t="s">
        <v>74</v>
      </c>
      <c r="M13" s="161"/>
      <c r="N13" s="162" t="s">
        <v>2434</v>
      </c>
      <c r="O13" s="163"/>
      <c r="P13" s="163"/>
      <c r="Q13" s="163"/>
      <c r="R13" s="164" t="s">
        <v>74</v>
      </c>
      <c r="S13" s="164"/>
      <c r="T13" s="175">
        <v>225073750</v>
      </c>
      <c r="U13" s="175">
        <v>32418</v>
      </c>
      <c r="V13" s="165"/>
      <c r="W13" s="165"/>
      <c r="X13" s="166" t="s">
        <v>74</v>
      </c>
      <c r="Y13" s="167"/>
      <c r="Z13" s="168">
        <v>250270765</v>
      </c>
      <c r="AA13" s="168">
        <v>24156</v>
      </c>
      <c r="AB13" s="166"/>
      <c r="AC13" s="166"/>
      <c r="AD13" s="141"/>
      <c r="AE13" s="141"/>
      <c r="AF13" s="141"/>
      <c r="AG13" s="141"/>
      <c r="AH13" s="141"/>
      <c r="AI13" s="141"/>
      <c r="AJ13" s="169"/>
      <c r="AK13" s="169"/>
      <c r="AL13" s="169"/>
      <c r="AM13" s="169"/>
      <c r="AN13" s="169"/>
      <c r="AO13" s="169"/>
      <c r="AP13" s="176"/>
      <c r="AQ13" s="170"/>
      <c r="AR13" s="170"/>
      <c r="AS13" s="171"/>
      <c r="AT13" s="171"/>
      <c r="AU13" s="171"/>
      <c r="AV13" s="171"/>
      <c r="AW13" s="171"/>
      <c r="AX13" s="172"/>
      <c r="AY13" s="172"/>
      <c r="AZ13" s="172"/>
      <c r="BA13" s="173"/>
      <c r="BB13" s="173"/>
      <c r="BC13" s="173"/>
      <c r="BD13" s="49"/>
    </row>
    <row r="14" spans="1:56" ht="15.6">
      <c r="A14" s="71">
        <v>2025013</v>
      </c>
      <c r="B14" s="62" t="s">
        <v>2430</v>
      </c>
      <c r="C14" s="44" t="s">
        <v>95</v>
      </c>
      <c r="D14" s="61" t="s">
        <v>56</v>
      </c>
      <c r="E14" s="61" t="s">
        <v>4</v>
      </c>
      <c r="F14" s="159" t="s">
        <v>74</v>
      </c>
      <c r="G14" s="160">
        <v>0</v>
      </c>
      <c r="H14" s="160">
        <v>231350031</v>
      </c>
      <c r="I14" s="160">
        <v>54738</v>
      </c>
      <c r="J14" s="160" t="s">
        <v>783</v>
      </c>
      <c r="K14" s="160" t="s">
        <v>248</v>
      </c>
      <c r="L14" s="161" t="s">
        <v>74</v>
      </c>
      <c r="M14" s="162"/>
      <c r="N14" s="162" t="s">
        <v>2435</v>
      </c>
      <c r="O14" s="163"/>
      <c r="P14" s="163"/>
      <c r="Q14" s="163"/>
      <c r="R14" s="164" t="s">
        <v>74</v>
      </c>
      <c r="S14" s="164"/>
      <c r="T14" s="175">
        <v>225073694</v>
      </c>
      <c r="U14" s="175">
        <v>53674</v>
      </c>
      <c r="V14" s="165"/>
      <c r="W14" s="165"/>
      <c r="X14" s="166" t="s">
        <v>74</v>
      </c>
      <c r="Y14" s="167"/>
      <c r="Z14" s="168">
        <v>250270919</v>
      </c>
      <c r="AA14" s="168">
        <v>21248</v>
      </c>
      <c r="AB14" s="166"/>
      <c r="AC14" s="166"/>
      <c r="AD14" s="141"/>
      <c r="AE14" s="141"/>
      <c r="AF14" s="141"/>
      <c r="AG14" s="141"/>
      <c r="AH14" s="141"/>
      <c r="AI14" s="141"/>
      <c r="AJ14" s="169"/>
      <c r="AK14" s="169"/>
      <c r="AL14" s="169"/>
      <c r="AM14" s="169"/>
      <c r="AN14" s="169"/>
      <c r="AO14" s="169"/>
      <c r="AP14" s="176"/>
      <c r="AQ14" s="170"/>
      <c r="AR14" s="170"/>
      <c r="AS14" s="171"/>
      <c r="AT14" s="171"/>
      <c r="AU14" s="171"/>
      <c r="AV14" s="171"/>
      <c r="AW14" s="171"/>
      <c r="AX14" s="172"/>
      <c r="AY14" s="172"/>
      <c r="AZ14" s="172"/>
      <c r="BA14" s="173"/>
      <c r="BB14" s="173"/>
      <c r="BC14" s="173"/>
      <c r="BD14" s="174"/>
    </row>
    <row r="15" spans="1:56" ht="15.6">
      <c r="A15" s="71">
        <v>2025014</v>
      </c>
      <c r="B15" s="62" t="s">
        <v>2430</v>
      </c>
      <c r="C15" s="61" t="s">
        <v>101</v>
      </c>
      <c r="D15" s="61" t="s">
        <v>54</v>
      </c>
      <c r="E15" s="61" t="s">
        <v>4</v>
      </c>
      <c r="F15" s="159" t="s">
        <v>136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1" t="s">
        <v>74</v>
      </c>
      <c r="M15" s="162"/>
      <c r="N15" s="162"/>
      <c r="O15" s="163"/>
      <c r="P15" s="163"/>
      <c r="Q15" s="163"/>
      <c r="R15" s="164" t="s">
        <v>74</v>
      </c>
      <c r="S15" s="164"/>
      <c r="T15" s="175"/>
      <c r="U15" s="175"/>
      <c r="V15" s="165"/>
      <c r="W15" s="165"/>
      <c r="X15" s="166"/>
      <c r="Y15" s="167"/>
      <c r="Z15" s="168"/>
      <c r="AA15" s="168"/>
      <c r="AB15" s="166"/>
      <c r="AC15" s="166"/>
      <c r="AD15" s="141"/>
      <c r="AE15" s="141"/>
      <c r="AF15" s="141"/>
      <c r="AG15" s="141"/>
      <c r="AH15" s="141"/>
      <c r="AI15" s="141"/>
      <c r="AJ15" s="169"/>
      <c r="AK15" s="169"/>
      <c r="AL15" s="169"/>
      <c r="AM15" s="169"/>
      <c r="AN15" s="169"/>
      <c r="AO15" s="169"/>
      <c r="AP15" s="176"/>
      <c r="AQ15" s="170"/>
      <c r="AR15" s="170"/>
      <c r="AS15" s="171"/>
      <c r="AT15" s="171"/>
      <c r="AU15" s="171"/>
      <c r="AV15" s="171"/>
      <c r="AW15" s="171"/>
      <c r="AX15" s="172"/>
      <c r="AY15" s="172"/>
      <c r="AZ15" s="172"/>
      <c r="BA15" s="173"/>
      <c r="BB15" s="173"/>
      <c r="BC15" s="173"/>
      <c r="BD15" s="82"/>
    </row>
    <row r="16" spans="1:56" ht="15.75" customHeight="1">
      <c r="A16" s="71">
        <v>2025015</v>
      </c>
      <c r="B16" s="62" t="s">
        <v>2430</v>
      </c>
      <c r="C16" s="61" t="s">
        <v>101</v>
      </c>
      <c r="D16" s="61" t="s">
        <v>54</v>
      </c>
      <c r="E16" s="61" t="s">
        <v>4</v>
      </c>
      <c r="F16" s="159" t="s">
        <v>74</v>
      </c>
      <c r="G16" s="160">
        <v>0</v>
      </c>
      <c r="H16" s="160">
        <v>231355803</v>
      </c>
      <c r="I16" s="160">
        <v>51364</v>
      </c>
      <c r="J16" s="160">
        <v>0</v>
      </c>
      <c r="K16" s="160">
        <v>0</v>
      </c>
      <c r="L16" s="161" t="s">
        <v>74</v>
      </c>
      <c r="M16" s="162"/>
      <c r="N16" s="162"/>
      <c r="O16" s="163"/>
      <c r="P16" s="163"/>
      <c r="Q16" s="163"/>
      <c r="R16" s="164" t="s">
        <v>74</v>
      </c>
      <c r="S16" s="164"/>
      <c r="T16" s="175"/>
      <c r="U16" s="175"/>
      <c r="V16" s="165"/>
      <c r="W16" s="165"/>
      <c r="X16" s="166"/>
      <c r="Y16" s="167"/>
      <c r="Z16" s="168"/>
      <c r="AA16" s="168"/>
      <c r="AB16" s="166"/>
      <c r="AC16" s="166"/>
      <c r="AD16" s="141"/>
      <c r="AE16" s="141"/>
      <c r="AF16" s="141"/>
      <c r="AG16" s="141"/>
      <c r="AH16" s="141"/>
      <c r="AI16" s="141"/>
      <c r="AJ16" s="169"/>
      <c r="AK16" s="169"/>
      <c r="AL16" s="169"/>
      <c r="AM16" s="169"/>
      <c r="AN16" s="169"/>
      <c r="AO16" s="169"/>
      <c r="AP16" s="176"/>
      <c r="AQ16" s="170"/>
      <c r="AR16" s="170"/>
      <c r="AS16" s="171"/>
      <c r="AT16" s="171"/>
      <c r="AU16" s="171"/>
      <c r="AV16" s="171"/>
      <c r="AW16" s="171"/>
      <c r="AX16" s="172"/>
      <c r="AY16" s="172"/>
      <c r="AZ16" s="172"/>
      <c r="BA16" s="173"/>
      <c r="BB16" s="173"/>
      <c r="BC16" s="173"/>
      <c r="BD16" s="82"/>
    </row>
    <row r="17" spans="1:56" ht="15.75" customHeight="1">
      <c r="A17" s="71">
        <v>2025016</v>
      </c>
      <c r="B17" s="62" t="s">
        <v>2430</v>
      </c>
      <c r="C17" s="44" t="s">
        <v>84</v>
      </c>
      <c r="D17" s="61" t="s">
        <v>56</v>
      </c>
      <c r="E17" s="61" t="s">
        <v>4</v>
      </c>
      <c r="F17" s="159" t="s">
        <v>74</v>
      </c>
      <c r="G17" s="160">
        <v>0</v>
      </c>
      <c r="H17" s="160">
        <v>231286287</v>
      </c>
      <c r="I17" s="160">
        <v>83805</v>
      </c>
      <c r="J17" s="160">
        <v>0</v>
      </c>
      <c r="K17" s="160">
        <v>0</v>
      </c>
      <c r="L17" s="161" t="s">
        <v>74</v>
      </c>
      <c r="M17" s="161"/>
      <c r="N17" s="161" t="s">
        <v>2436</v>
      </c>
      <c r="O17" s="163"/>
      <c r="P17" s="163"/>
      <c r="Q17" s="163"/>
      <c r="R17" s="164" t="s">
        <v>74</v>
      </c>
      <c r="S17" s="164"/>
      <c r="T17" s="175">
        <v>225070643</v>
      </c>
      <c r="U17" s="175">
        <v>89321</v>
      </c>
      <c r="V17" s="165"/>
      <c r="W17" s="165"/>
      <c r="X17" s="166" t="s">
        <v>74</v>
      </c>
      <c r="Y17" s="167"/>
      <c r="Z17" s="166">
        <v>250251612</v>
      </c>
      <c r="AA17" s="166">
        <v>14145</v>
      </c>
      <c r="AB17" s="166"/>
      <c r="AC17" s="166"/>
      <c r="AD17" s="141"/>
      <c r="AE17" s="141"/>
      <c r="AF17" s="141"/>
      <c r="AG17" s="141"/>
      <c r="AH17" s="141"/>
      <c r="AI17" s="141"/>
      <c r="AJ17" s="169"/>
      <c r="AK17" s="169"/>
      <c r="AL17" s="169"/>
      <c r="AM17" s="169"/>
      <c r="AN17" s="169"/>
      <c r="AO17" s="169"/>
      <c r="AP17" s="176"/>
      <c r="AQ17" s="170"/>
      <c r="AR17" s="170"/>
      <c r="AS17" s="171"/>
      <c r="AT17" s="171"/>
      <c r="AU17" s="171"/>
      <c r="AV17" s="171"/>
      <c r="AW17" s="171"/>
      <c r="AX17" s="172"/>
      <c r="AY17" s="172"/>
      <c r="AZ17" s="172"/>
      <c r="BA17" s="173"/>
      <c r="BB17" s="173"/>
      <c r="BC17" s="173"/>
      <c r="BD17" s="82"/>
    </row>
    <row r="18" spans="1:56" ht="15.75" customHeight="1">
      <c r="A18" s="71">
        <v>2025017</v>
      </c>
      <c r="B18" s="62" t="s">
        <v>2430</v>
      </c>
      <c r="C18" s="44" t="s">
        <v>77</v>
      </c>
      <c r="D18" s="61" t="s">
        <v>60</v>
      </c>
      <c r="E18" s="61" t="s">
        <v>4</v>
      </c>
      <c r="F18" s="159" t="s">
        <v>74</v>
      </c>
      <c r="G18" s="160">
        <v>0</v>
      </c>
      <c r="H18" s="160">
        <v>231204469</v>
      </c>
      <c r="I18" s="160">
        <v>16934</v>
      </c>
      <c r="J18" s="160" t="s">
        <v>1174</v>
      </c>
      <c r="K18" s="160" t="s">
        <v>290</v>
      </c>
      <c r="L18" s="161" t="s">
        <v>74</v>
      </c>
      <c r="M18" s="162"/>
      <c r="N18" s="162" t="s">
        <v>2437</v>
      </c>
      <c r="O18" s="163"/>
      <c r="P18" s="178"/>
      <c r="Q18" s="178"/>
      <c r="R18" s="164" t="s">
        <v>74</v>
      </c>
      <c r="S18" s="164"/>
      <c r="T18" s="175">
        <v>225054089</v>
      </c>
      <c r="U18" s="175">
        <v>75739</v>
      </c>
      <c r="V18" s="165"/>
      <c r="W18" s="179"/>
      <c r="X18" s="166" t="s">
        <v>74</v>
      </c>
      <c r="Y18" s="167"/>
      <c r="Z18" s="168">
        <v>250080818</v>
      </c>
      <c r="AA18" s="168">
        <v>72839</v>
      </c>
      <c r="AB18" s="180"/>
      <c r="AC18" s="180"/>
      <c r="AD18" s="181"/>
      <c r="AE18" s="181"/>
      <c r="AF18" s="181"/>
      <c r="AG18" s="181"/>
      <c r="AH18" s="181"/>
      <c r="AI18" s="181"/>
      <c r="AJ18" s="169"/>
      <c r="AK18" s="169"/>
      <c r="AL18" s="169"/>
      <c r="AM18" s="169"/>
      <c r="AN18" s="182"/>
      <c r="AO18" s="182"/>
      <c r="AP18" s="183"/>
      <c r="AQ18" s="170"/>
      <c r="AR18" s="170"/>
      <c r="AS18" s="171"/>
      <c r="AT18" s="171"/>
      <c r="AU18" s="184"/>
      <c r="AV18" s="184"/>
      <c r="AW18" s="184"/>
      <c r="AX18" s="185"/>
      <c r="AY18" s="185"/>
      <c r="AZ18" s="185"/>
      <c r="BA18" s="186"/>
      <c r="BB18" s="186"/>
      <c r="BC18" s="186"/>
      <c r="BD18" s="82"/>
    </row>
    <row r="19" spans="1:56" ht="15.75" customHeight="1">
      <c r="A19" s="71">
        <v>2025018</v>
      </c>
      <c r="B19" s="62" t="s">
        <v>2430</v>
      </c>
      <c r="C19" s="61" t="s">
        <v>101</v>
      </c>
      <c r="D19" s="61" t="s">
        <v>54</v>
      </c>
      <c r="E19" s="61" t="s">
        <v>4</v>
      </c>
      <c r="F19" s="159" t="s">
        <v>74</v>
      </c>
      <c r="G19" s="160">
        <v>0</v>
      </c>
      <c r="H19" s="160">
        <v>231196296</v>
      </c>
      <c r="I19" s="160">
        <v>79301</v>
      </c>
      <c r="J19" s="160" t="s">
        <v>993</v>
      </c>
      <c r="K19" s="160" t="s">
        <v>248</v>
      </c>
      <c r="L19" s="161" t="s">
        <v>74</v>
      </c>
      <c r="M19" s="162"/>
      <c r="N19" s="162"/>
      <c r="O19" s="163"/>
      <c r="P19" s="178"/>
      <c r="Q19" s="178"/>
      <c r="R19" s="164" t="s">
        <v>74</v>
      </c>
      <c r="S19" s="164"/>
      <c r="T19" s="175"/>
      <c r="U19" s="175"/>
      <c r="V19" s="165"/>
      <c r="W19" s="179"/>
      <c r="X19" s="166"/>
      <c r="Y19" s="167"/>
      <c r="Z19" s="166"/>
      <c r="AA19" s="166"/>
      <c r="AB19" s="180"/>
      <c r="AC19" s="180"/>
      <c r="AD19" s="181"/>
      <c r="AE19" s="181"/>
      <c r="AF19" s="181"/>
      <c r="AG19" s="181"/>
      <c r="AH19" s="181"/>
      <c r="AI19" s="181"/>
      <c r="AJ19" s="169"/>
      <c r="AK19" s="169"/>
      <c r="AL19" s="169"/>
      <c r="AM19" s="169"/>
      <c r="AN19" s="182"/>
      <c r="AO19" s="182"/>
      <c r="AP19" s="183"/>
      <c r="AQ19" s="170"/>
      <c r="AR19" s="170"/>
      <c r="AS19" s="171"/>
      <c r="AT19" s="171"/>
      <c r="AU19" s="184"/>
      <c r="AV19" s="184"/>
      <c r="AW19" s="184"/>
      <c r="AX19" s="185"/>
      <c r="AY19" s="185"/>
      <c r="AZ19" s="185"/>
      <c r="BA19" s="186"/>
      <c r="BB19" s="186"/>
      <c r="BC19" s="186"/>
      <c r="BD19" s="82"/>
    </row>
    <row r="20" spans="1:56" ht="15.75" customHeight="1">
      <c r="A20" s="71">
        <v>2025019</v>
      </c>
      <c r="B20" s="62" t="s">
        <v>2430</v>
      </c>
      <c r="C20" s="61" t="s">
        <v>101</v>
      </c>
      <c r="D20" s="61" t="s">
        <v>54</v>
      </c>
      <c r="E20" s="61" t="s">
        <v>4</v>
      </c>
      <c r="F20" s="159" t="s">
        <v>74</v>
      </c>
      <c r="G20" s="160">
        <v>0</v>
      </c>
      <c r="H20" s="160">
        <v>231354967</v>
      </c>
      <c r="I20" s="160">
        <v>0</v>
      </c>
      <c r="J20" s="160">
        <v>0</v>
      </c>
      <c r="K20" s="160">
        <v>0</v>
      </c>
      <c r="L20" s="161" t="s">
        <v>74</v>
      </c>
      <c r="M20" s="162"/>
      <c r="N20" s="162"/>
      <c r="O20" s="163"/>
      <c r="P20" s="178"/>
      <c r="Q20" s="178"/>
      <c r="R20" s="164" t="s">
        <v>74</v>
      </c>
      <c r="S20" s="164"/>
      <c r="T20" s="175"/>
      <c r="U20" s="175"/>
      <c r="V20" s="165"/>
      <c r="W20" s="179"/>
      <c r="X20" s="166"/>
      <c r="Y20" s="167"/>
      <c r="Z20" s="168"/>
      <c r="AA20" s="168"/>
      <c r="AB20" s="180"/>
      <c r="AC20" s="180"/>
      <c r="AD20" s="181"/>
      <c r="AE20" s="181"/>
      <c r="AF20" s="181"/>
      <c r="AG20" s="181"/>
      <c r="AH20" s="181"/>
      <c r="AI20" s="181"/>
      <c r="AJ20" s="169"/>
      <c r="AK20" s="169"/>
      <c r="AL20" s="169"/>
      <c r="AM20" s="169"/>
      <c r="AN20" s="182"/>
      <c r="AO20" s="182"/>
      <c r="AP20" s="183"/>
      <c r="AQ20" s="170"/>
      <c r="AR20" s="170"/>
      <c r="AS20" s="171"/>
      <c r="AT20" s="171"/>
      <c r="AU20" s="184"/>
      <c r="AV20" s="184"/>
      <c r="AW20" s="184"/>
      <c r="AX20" s="185"/>
      <c r="AY20" s="185"/>
      <c r="AZ20" s="185"/>
      <c r="BA20" s="186"/>
      <c r="BB20" s="186"/>
      <c r="BC20" s="186"/>
      <c r="BD20" s="177"/>
    </row>
    <row r="21" spans="1:56" ht="15.75" customHeight="1">
      <c r="A21" s="71">
        <v>2025020</v>
      </c>
      <c r="B21" s="62" t="s">
        <v>2430</v>
      </c>
      <c r="C21" s="44" t="s">
        <v>77</v>
      </c>
      <c r="D21" s="61" t="s">
        <v>60</v>
      </c>
      <c r="E21" s="61" t="s">
        <v>4</v>
      </c>
      <c r="F21" s="159" t="s">
        <v>74</v>
      </c>
      <c r="G21" s="160">
        <v>0</v>
      </c>
      <c r="H21" s="160">
        <v>231195451</v>
      </c>
      <c r="I21" s="160">
        <v>68203</v>
      </c>
      <c r="J21" s="160" t="s">
        <v>289</v>
      </c>
      <c r="K21" s="160" t="s">
        <v>290</v>
      </c>
      <c r="L21" s="161" t="s">
        <v>74</v>
      </c>
      <c r="M21" s="161"/>
      <c r="N21" s="187" t="s">
        <v>2438</v>
      </c>
      <c r="O21" s="188"/>
      <c r="P21" s="178"/>
      <c r="Q21" s="178"/>
      <c r="R21" s="164" t="s">
        <v>74</v>
      </c>
      <c r="S21" s="164"/>
      <c r="T21" s="175">
        <v>225055725</v>
      </c>
      <c r="U21" s="175">
        <v>35924</v>
      </c>
      <c r="V21" s="165"/>
      <c r="W21" s="179"/>
      <c r="X21" s="166" t="s">
        <v>74</v>
      </c>
      <c r="Y21" s="167"/>
      <c r="Z21" s="166">
        <v>250076616</v>
      </c>
      <c r="AA21" s="166">
        <v>73256</v>
      </c>
      <c r="AB21" s="180"/>
      <c r="AC21" s="180"/>
      <c r="AD21" s="181"/>
      <c r="AE21" s="181"/>
      <c r="AF21" s="181"/>
      <c r="AG21" s="181"/>
      <c r="AH21" s="181"/>
      <c r="AI21" s="181"/>
      <c r="AJ21" s="169"/>
      <c r="AK21" s="169"/>
      <c r="AL21" s="169"/>
      <c r="AM21" s="169"/>
      <c r="AN21" s="182"/>
      <c r="AO21" s="182"/>
      <c r="AP21" s="183"/>
      <c r="AQ21" s="170"/>
      <c r="AR21" s="170"/>
      <c r="AS21" s="171"/>
      <c r="AT21" s="171"/>
      <c r="AU21" s="184"/>
      <c r="AV21" s="184"/>
      <c r="AW21" s="184"/>
      <c r="AX21" s="185"/>
      <c r="AY21" s="185"/>
      <c r="AZ21" s="185"/>
      <c r="BA21" s="186"/>
      <c r="BB21" s="186"/>
      <c r="BC21" s="186"/>
      <c r="BD21" s="82"/>
    </row>
    <row r="22" spans="1:56" ht="15.75" customHeight="1">
      <c r="A22" s="71">
        <v>2025021</v>
      </c>
      <c r="B22" s="62" t="s">
        <v>2430</v>
      </c>
      <c r="C22" s="61" t="s">
        <v>101</v>
      </c>
      <c r="D22" s="61" t="s">
        <v>54</v>
      </c>
      <c r="E22" s="61" t="s">
        <v>4</v>
      </c>
      <c r="F22" s="159" t="s">
        <v>137</v>
      </c>
      <c r="G22" s="160" t="s">
        <v>390</v>
      </c>
      <c r="H22" s="160">
        <v>0</v>
      </c>
      <c r="I22" s="160">
        <v>0</v>
      </c>
      <c r="J22" s="160">
        <v>0</v>
      </c>
      <c r="K22" s="160">
        <v>0</v>
      </c>
      <c r="L22" s="161" t="s">
        <v>74</v>
      </c>
      <c r="M22" s="162"/>
      <c r="N22" s="162"/>
      <c r="O22" s="163"/>
      <c r="P22" s="178"/>
      <c r="Q22" s="178"/>
      <c r="R22" s="164" t="s">
        <v>74</v>
      </c>
      <c r="S22" s="164"/>
      <c r="T22" s="175"/>
      <c r="U22" s="175"/>
      <c r="V22" s="165"/>
      <c r="W22" s="179"/>
      <c r="X22" s="166"/>
      <c r="Y22" s="167"/>
      <c r="Z22" s="168"/>
      <c r="AA22" s="168"/>
      <c r="AB22" s="180"/>
      <c r="AC22" s="180"/>
      <c r="AD22" s="181"/>
      <c r="AE22" s="181"/>
      <c r="AF22" s="181"/>
      <c r="AG22" s="181"/>
      <c r="AH22" s="181"/>
      <c r="AI22" s="181"/>
      <c r="AJ22" s="169"/>
      <c r="AK22" s="169"/>
      <c r="AL22" s="169"/>
      <c r="AM22" s="169"/>
      <c r="AN22" s="182"/>
      <c r="AO22" s="182"/>
      <c r="AP22" s="183"/>
      <c r="AQ22" s="170"/>
      <c r="AR22" s="170"/>
      <c r="AS22" s="171"/>
      <c r="AT22" s="171"/>
      <c r="AU22" s="184"/>
      <c r="AV22" s="184"/>
      <c r="AW22" s="184"/>
      <c r="AX22" s="185"/>
      <c r="AY22" s="185"/>
      <c r="AZ22" s="185"/>
      <c r="BA22" s="186"/>
      <c r="BB22" s="186"/>
      <c r="BC22" s="186"/>
      <c r="BD22" s="82"/>
    </row>
    <row r="23" spans="1:56" ht="15.75" customHeight="1">
      <c r="A23" s="71">
        <v>2025022</v>
      </c>
      <c r="B23" s="62" t="s">
        <v>2430</v>
      </c>
      <c r="C23" s="44" t="s">
        <v>77</v>
      </c>
      <c r="D23" s="61" t="s">
        <v>60</v>
      </c>
      <c r="E23" s="62" t="s">
        <v>4</v>
      </c>
      <c r="F23" s="159" t="s">
        <v>74</v>
      </c>
      <c r="G23" s="160">
        <v>0</v>
      </c>
      <c r="H23" s="160">
        <v>231153589</v>
      </c>
      <c r="I23" s="160">
        <v>95657</v>
      </c>
      <c r="J23" s="160" t="s">
        <v>984</v>
      </c>
      <c r="K23" s="160" t="s">
        <v>248</v>
      </c>
      <c r="L23" s="161" t="s">
        <v>74</v>
      </c>
      <c r="M23" s="161"/>
      <c r="N23" s="162" t="s">
        <v>2439</v>
      </c>
      <c r="O23" s="163"/>
      <c r="P23" s="163"/>
      <c r="Q23" s="163"/>
      <c r="R23" s="164" t="s">
        <v>74</v>
      </c>
      <c r="S23" s="164"/>
      <c r="T23" s="165">
        <v>225054051</v>
      </c>
      <c r="U23" s="165">
        <v>87354</v>
      </c>
      <c r="V23" s="165"/>
      <c r="W23" s="165"/>
      <c r="X23" s="166" t="s">
        <v>74</v>
      </c>
      <c r="Y23" s="167"/>
      <c r="Z23" s="189">
        <v>250109719</v>
      </c>
      <c r="AA23" s="189">
        <v>97564</v>
      </c>
      <c r="AB23" s="166"/>
      <c r="AC23" s="167"/>
      <c r="AD23" s="141"/>
      <c r="AE23" s="141"/>
      <c r="AF23" s="141"/>
      <c r="AG23" s="141"/>
      <c r="AH23" s="141"/>
      <c r="AI23" s="141"/>
      <c r="AJ23" s="169"/>
      <c r="AK23" s="169"/>
      <c r="AL23" s="169"/>
      <c r="AM23" s="169"/>
      <c r="AN23" s="169"/>
      <c r="AO23" s="169"/>
      <c r="AP23" s="176"/>
      <c r="AQ23" s="170"/>
      <c r="AR23" s="170"/>
      <c r="AS23" s="171"/>
      <c r="AT23" s="171"/>
      <c r="AU23" s="171"/>
      <c r="AV23" s="171"/>
      <c r="AW23" s="171"/>
      <c r="AX23" s="172"/>
      <c r="AY23" s="172"/>
      <c r="AZ23" s="172"/>
      <c r="BA23" s="173"/>
      <c r="BB23" s="173"/>
      <c r="BC23" s="173"/>
      <c r="BD23" s="177"/>
    </row>
    <row r="24" spans="1:56" ht="15.75" customHeight="1">
      <c r="A24" s="71">
        <v>2025023</v>
      </c>
      <c r="B24" s="62" t="s">
        <v>2430</v>
      </c>
      <c r="C24" s="62" t="s">
        <v>90</v>
      </c>
      <c r="D24" s="61" t="s">
        <v>54</v>
      </c>
      <c r="E24" s="62" t="s">
        <v>4</v>
      </c>
      <c r="F24" s="159" t="s">
        <v>74</v>
      </c>
      <c r="G24" s="160">
        <v>0</v>
      </c>
      <c r="H24" s="160">
        <v>231195826</v>
      </c>
      <c r="I24" s="160">
        <v>92308</v>
      </c>
      <c r="J24" s="160" t="s">
        <v>1075</v>
      </c>
      <c r="K24" s="160" t="s">
        <v>248</v>
      </c>
      <c r="L24" s="161" t="s">
        <v>74</v>
      </c>
      <c r="M24" s="161"/>
      <c r="N24" s="162"/>
      <c r="O24" s="163"/>
      <c r="P24" s="163"/>
      <c r="Q24" s="163"/>
      <c r="R24" s="164" t="s">
        <v>136</v>
      </c>
      <c r="S24" s="164"/>
      <c r="T24" s="165"/>
      <c r="U24" s="165"/>
      <c r="V24" s="165"/>
      <c r="W24" s="165"/>
      <c r="X24" s="166"/>
      <c r="Y24" s="167"/>
      <c r="Z24" s="189"/>
      <c r="AA24" s="189"/>
      <c r="AB24" s="166"/>
      <c r="AC24" s="167"/>
      <c r="AD24" s="141"/>
      <c r="AE24" s="141"/>
      <c r="AF24" s="141"/>
      <c r="AG24" s="141"/>
      <c r="AH24" s="141"/>
      <c r="AI24" s="141"/>
      <c r="AJ24" s="169"/>
      <c r="AK24" s="169"/>
      <c r="AL24" s="169"/>
      <c r="AM24" s="169"/>
      <c r="AN24" s="169"/>
      <c r="AO24" s="169"/>
      <c r="AP24" s="176"/>
      <c r="AQ24" s="170"/>
      <c r="AR24" s="170"/>
      <c r="AS24" s="171"/>
      <c r="AT24" s="171"/>
      <c r="AU24" s="171"/>
      <c r="AV24" s="171"/>
      <c r="AW24" s="171"/>
      <c r="AX24" s="172"/>
      <c r="AY24" s="172"/>
      <c r="AZ24" s="172"/>
      <c r="BA24" s="173"/>
      <c r="BB24" s="173"/>
      <c r="BC24" s="173"/>
      <c r="BD24" s="82"/>
    </row>
    <row r="25" spans="1:56" ht="15.75" customHeight="1">
      <c r="A25" s="71">
        <v>2025024</v>
      </c>
      <c r="B25" s="62" t="s">
        <v>2430</v>
      </c>
      <c r="C25" s="44" t="s">
        <v>77</v>
      </c>
      <c r="D25" s="61" t="s">
        <v>60</v>
      </c>
      <c r="E25" s="62" t="s">
        <v>4</v>
      </c>
      <c r="F25" s="159" t="s">
        <v>136</v>
      </c>
      <c r="G25" s="160">
        <v>0</v>
      </c>
      <c r="H25" s="160">
        <v>231024061</v>
      </c>
      <c r="I25" s="160">
        <v>78057</v>
      </c>
      <c r="J25" s="160" t="s">
        <v>277</v>
      </c>
      <c r="K25" s="160" t="s">
        <v>248</v>
      </c>
      <c r="L25" s="161" t="s">
        <v>136</v>
      </c>
      <c r="M25" s="161"/>
      <c r="N25" s="161" t="s">
        <v>2440</v>
      </c>
      <c r="O25" s="163"/>
      <c r="P25" s="163"/>
      <c r="Q25" s="163"/>
      <c r="R25" s="164" t="s">
        <v>136</v>
      </c>
      <c r="S25" s="164"/>
      <c r="T25" s="165">
        <v>225046369</v>
      </c>
      <c r="U25" s="165">
        <v>56732</v>
      </c>
      <c r="V25" s="165"/>
      <c r="W25" s="165"/>
      <c r="X25" s="166" t="s">
        <v>74</v>
      </c>
      <c r="Y25" s="167"/>
      <c r="Z25" s="189">
        <v>250077949</v>
      </c>
      <c r="AA25" s="189">
        <v>78035</v>
      </c>
      <c r="AB25" s="166"/>
      <c r="AC25" s="166"/>
      <c r="AD25" s="141"/>
      <c r="AE25" s="141"/>
      <c r="AF25" s="141"/>
      <c r="AG25" s="141"/>
      <c r="AH25" s="141"/>
      <c r="AI25" s="141"/>
      <c r="AJ25" s="169"/>
      <c r="AK25" s="169"/>
      <c r="AL25" s="169"/>
      <c r="AM25" s="169"/>
      <c r="AN25" s="169"/>
      <c r="AO25" s="169"/>
      <c r="AP25" s="176"/>
      <c r="AQ25" s="170"/>
      <c r="AR25" s="170"/>
      <c r="AS25" s="171"/>
      <c r="AT25" s="171"/>
      <c r="AU25" s="171"/>
      <c r="AV25" s="171"/>
      <c r="AW25" s="171"/>
      <c r="AX25" s="172"/>
      <c r="AY25" s="172"/>
      <c r="AZ25" s="172"/>
      <c r="BA25" s="173"/>
      <c r="BB25" s="173"/>
      <c r="BC25" s="173"/>
      <c r="BD25" s="82"/>
    </row>
    <row r="26" spans="1:56" ht="15.75" customHeight="1">
      <c r="A26" s="71">
        <v>2025025</v>
      </c>
      <c r="B26" s="62" t="s">
        <v>2430</v>
      </c>
      <c r="C26" s="62" t="s">
        <v>90</v>
      </c>
      <c r="D26" s="61" t="s">
        <v>54</v>
      </c>
      <c r="E26" s="62" t="s">
        <v>4</v>
      </c>
      <c r="F26" s="159" t="s">
        <v>74</v>
      </c>
      <c r="G26" s="160">
        <v>0</v>
      </c>
      <c r="H26" s="160">
        <v>231195168</v>
      </c>
      <c r="I26" s="160">
        <v>42128</v>
      </c>
      <c r="J26" s="160" t="s">
        <v>910</v>
      </c>
      <c r="K26" s="160" t="s">
        <v>248</v>
      </c>
      <c r="L26" s="162" t="s">
        <v>74</v>
      </c>
      <c r="M26" s="162"/>
      <c r="N26" s="162"/>
      <c r="O26" s="190"/>
      <c r="P26" s="163"/>
      <c r="Q26" s="163"/>
      <c r="R26" s="164" t="s">
        <v>136</v>
      </c>
      <c r="S26" s="164"/>
      <c r="T26" s="165"/>
      <c r="U26" s="165"/>
      <c r="V26" s="165"/>
      <c r="W26" s="165"/>
      <c r="X26" s="166"/>
      <c r="Y26" s="167"/>
      <c r="Z26" s="189"/>
      <c r="AA26" s="189"/>
      <c r="AB26" s="166"/>
      <c r="AC26" s="166"/>
      <c r="AD26" s="141"/>
      <c r="AE26" s="141"/>
      <c r="AF26" s="141"/>
      <c r="AG26" s="141"/>
      <c r="AH26" s="141"/>
      <c r="AI26" s="141"/>
      <c r="AJ26" s="169"/>
      <c r="AK26" s="169"/>
      <c r="AL26" s="169"/>
      <c r="AM26" s="169"/>
      <c r="AN26" s="169"/>
      <c r="AO26" s="169"/>
      <c r="AP26" s="176"/>
      <c r="AQ26" s="170"/>
      <c r="AR26" s="170"/>
      <c r="AS26" s="171"/>
      <c r="AT26" s="171"/>
      <c r="AU26" s="171"/>
      <c r="AV26" s="171"/>
      <c r="AW26" s="171"/>
      <c r="AX26" s="172"/>
      <c r="AY26" s="172"/>
      <c r="AZ26" s="172"/>
      <c r="BA26" s="173"/>
      <c r="BB26" s="173"/>
      <c r="BC26" s="173"/>
      <c r="BD26" s="82"/>
    </row>
    <row r="27" spans="1:56" ht="15.75" customHeight="1">
      <c r="A27" s="71">
        <v>2025026</v>
      </c>
      <c r="B27" s="62" t="s">
        <v>2430</v>
      </c>
      <c r="C27" s="44" t="s">
        <v>77</v>
      </c>
      <c r="D27" s="61" t="s">
        <v>60</v>
      </c>
      <c r="E27" s="62" t="s">
        <v>4</v>
      </c>
      <c r="F27" s="159" t="s">
        <v>74</v>
      </c>
      <c r="G27" s="160">
        <v>0</v>
      </c>
      <c r="H27" s="160">
        <v>231204418</v>
      </c>
      <c r="I27" s="160">
        <v>97027</v>
      </c>
      <c r="J27" s="160" t="s">
        <v>984</v>
      </c>
      <c r="K27" s="160" t="s">
        <v>248</v>
      </c>
      <c r="L27" s="162" t="s">
        <v>74</v>
      </c>
      <c r="M27" s="162"/>
      <c r="N27" s="162" t="s">
        <v>2441</v>
      </c>
      <c r="O27" s="190"/>
      <c r="P27" s="163"/>
      <c r="Q27" s="163"/>
      <c r="R27" s="164" t="s">
        <v>136</v>
      </c>
      <c r="S27" s="164"/>
      <c r="T27" s="165">
        <v>225024988</v>
      </c>
      <c r="U27" s="165"/>
      <c r="V27" s="165"/>
      <c r="W27" s="165"/>
      <c r="X27" s="166" t="s">
        <v>74</v>
      </c>
      <c r="Y27" s="167"/>
      <c r="Z27" s="189">
        <v>250082802</v>
      </c>
      <c r="AA27" s="189">
        <v>89032</v>
      </c>
      <c r="AB27" s="166"/>
      <c r="AC27" s="166"/>
      <c r="AD27" s="141"/>
      <c r="AE27" s="141"/>
      <c r="AF27" s="141"/>
      <c r="AG27" s="141"/>
      <c r="AH27" s="141"/>
      <c r="AI27" s="141"/>
      <c r="AJ27" s="169"/>
      <c r="AK27" s="169"/>
      <c r="AL27" s="169"/>
      <c r="AM27" s="169"/>
      <c r="AN27" s="169"/>
      <c r="AO27" s="169"/>
      <c r="AP27" s="176"/>
      <c r="AQ27" s="170"/>
      <c r="AR27" s="170"/>
      <c r="AS27" s="171"/>
      <c r="AT27" s="171"/>
      <c r="AU27" s="171"/>
      <c r="AV27" s="171"/>
      <c r="AW27" s="171"/>
      <c r="AX27" s="172"/>
      <c r="AY27" s="172"/>
      <c r="AZ27" s="172"/>
      <c r="BA27" s="173"/>
      <c r="BB27" s="173"/>
      <c r="BC27" s="173"/>
      <c r="BD27" s="174"/>
    </row>
    <row r="28" spans="1:56" ht="15.75" customHeight="1">
      <c r="A28" s="71">
        <v>2025027</v>
      </c>
      <c r="B28" s="62" t="s">
        <v>2430</v>
      </c>
      <c r="C28" s="62" t="s">
        <v>90</v>
      </c>
      <c r="D28" s="61" t="s">
        <v>54</v>
      </c>
      <c r="E28" s="62" t="s">
        <v>4</v>
      </c>
      <c r="F28" s="159" t="s">
        <v>74</v>
      </c>
      <c r="G28" s="160">
        <v>0</v>
      </c>
      <c r="H28" s="160">
        <v>231196784</v>
      </c>
      <c r="I28" s="160">
        <v>47604</v>
      </c>
      <c r="J28" s="160">
        <v>0</v>
      </c>
      <c r="K28" s="160">
        <v>0</v>
      </c>
      <c r="L28" s="161" t="s">
        <v>74</v>
      </c>
      <c r="M28" s="162"/>
      <c r="N28" s="162"/>
      <c r="O28" s="190"/>
      <c r="P28" s="163"/>
      <c r="Q28" s="163"/>
      <c r="R28" s="164" t="s">
        <v>136</v>
      </c>
      <c r="S28" s="164"/>
      <c r="T28" s="165"/>
      <c r="U28" s="165"/>
      <c r="V28" s="165"/>
      <c r="W28" s="165"/>
      <c r="X28" s="166"/>
      <c r="Y28" s="167"/>
      <c r="Z28" s="189"/>
      <c r="AA28" s="189"/>
      <c r="AB28" s="166"/>
      <c r="AC28" s="166"/>
      <c r="AD28" s="141"/>
      <c r="AE28" s="141"/>
      <c r="AF28" s="141"/>
      <c r="AG28" s="141"/>
      <c r="AH28" s="141"/>
      <c r="AI28" s="141"/>
      <c r="AJ28" s="169"/>
      <c r="AK28" s="169"/>
      <c r="AL28" s="169"/>
      <c r="AM28" s="169"/>
      <c r="AN28" s="169"/>
      <c r="AO28" s="169"/>
      <c r="AP28" s="176"/>
      <c r="AQ28" s="170"/>
      <c r="AR28" s="170"/>
      <c r="AS28" s="171"/>
      <c r="AT28" s="171"/>
      <c r="AU28" s="171"/>
      <c r="AV28" s="171"/>
      <c r="AW28" s="171"/>
      <c r="AX28" s="172"/>
      <c r="AY28" s="172"/>
      <c r="AZ28" s="172"/>
      <c r="BA28" s="173"/>
      <c r="BB28" s="173"/>
      <c r="BC28" s="173"/>
      <c r="BD28" s="174"/>
    </row>
    <row r="29" spans="1:56" ht="15.75" customHeight="1">
      <c r="A29" s="71">
        <v>2025028</v>
      </c>
      <c r="B29" s="62" t="s">
        <v>2430</v>
      </c>
      <c r="C29" s="44" t="s">
        <v>77</v>
      </c>
      <c r="D29" s="61" t="s">
        <v>60</v>
      </c>
      <c r="E29" s="62" t="s">
        <v>4</v>
      </c>
      <c r="F29" s="159" t="s">
        <v>74</v>
      </c>
      <c r="G29" s="160">
        <v>0</v>
      </c>
      <c r="H29" s="160">
        <v>231416458</v>
      </c>
      <c r="I29" s="160">
        <v>56414</v>
      </c>
      <c r="J29" s="160" t="s">
        <v>868</v>
      </c>
      <c r="K29" s="160">
        <v>0</v>
      </c>
      <c r="L29" s="162" t="s">
        <v>136</v>
      </c>
      <c r="M29" s="162"/>
      <c r="N29" s="162" t="s">
        <v>2442</v>
      </c>
      <c r="O29" s="190"/>
      <c r="P29" s="163"/>
      <c r="Q29" s="163"/>
      <c r="R29" s="164" t="s">
        <v>74</v>
      </c>
      <c r="S29" s="164"/>
      <c r="T29" s="165">
        <v>225055705</v>
      </c>
      <c r="U29" s="165">
        <v>75835</v>
      </c>
      <c r="V29" s="165"/>
      <c r="W29" s="165"/>
      <c r="X29" s="166" t="s">
        <v>74</v>
      </c>
      <c r="Y29" s="167"/>
      <c r="Z29" s="189">
        <v>250110482</v>
      </c>
      <c r="AA29" s="189">
        <v>73805</v>
      </c>
      <c r="AB29" s="166"/>
      <c r="AC29" s="166"/>
      <c r="AD29" s="141"/>
      <c r="AE29" s="141"/>
      <c r="AF29" s="141"/>
      <c r="AG29" s="141"/>
      <c r="AH29" s="141"/>
      <c r="AI29" s="141"/>
      <c r="AJ29" s="169"/>
      <c r="AK29" s="169"/>
      <c r="AL29" s="169"/>
      <c r="AM29" s="169"/>
      <c r="AN29" s="169"/>
      <c r="AO29" s="169"/>
      <c r="AP29" s="176"/>
      <c r="AQ29" s="170"/>
      <c r="AR29" s="170"/>
      <c r="AS29" s="171"/>
      <c r="AT29" s="171"/>
      <c r="AU29" s="171"/>
      <c r="AV29" s="171"/>
      <c r="AW29" s="171"/>
      <c r="AX29" s="172"/>
      <c r="AY29" s="172"/>
      <c r="AZ29" s="172"/>
      <c r="BA29" s="173"/>
      <c r="BB29" s="173"/>
      <c r="BC29" s="173"/>
      <c r="BD29" s="174"/>
    </row>
    <row r="30" spans="1:56" ht="15.75" customHeight="1">
      <c r="A30" s="71">
        <v>2025029</v>
      </c>
      <c r="B30" s="62" t="s">
        <v>2430</v>
      </c>
      <c r="C30" s="44" t="s">
        <v>77</v>
      </c>
      <c r="D30" s="61" t="s">
        <v>60</v>
      </c>
      <c r="E30" s="62" t="s">
        <v>4</v>
      </c>
      <c r="F30" s="159" t="s">
        <v>74</v>
      </c>
      <c r="G30" s="160">
        <v>0</v>
      </c>
      <c r="H30" s="160">
        <v>231191936</v>
      </c>
      <c r="I30" s="160">
        <v>74864</v>
      </c>
      <c r="J30" s="160" t="s">
        <v>929</v>
      </c>
      <c r="K30" s="160" t="s">
        <v>248</v>
      </c>
      <c r="L30" s="161" t="s">
        <v>74</v>
      </c>
      <c r="M30" s="161"/>
      <c r="N30" s="162" t="s">
        <v>2443</v>
      </c>
      <c r="O30" s="163"/>
      <c r="P30" s="163"/>
      <c r="Q30" s="163"/>
      <c r="R30" s="164" t="s">
        <v>74</v>
      </c>
      <c r="S30" s="164"/>
      <c r="T30" s="165">
        <v>225055766</v>
      </c>
      <c r="U30" s="165">
        <v>63467</v>
      </c>
      <c r="V30" s="165"/>
      <c r="W30" s="165"/>
      <c r="X30" s="166" t="s">
        <v>74</v>
      </c>
      <c r="Y30" s="167"/>
      <c r="Z30" s="189">
        <v>250110172</v>
      </c>
      <c r="AA30" s="189">
        <v>27835</v>
      </c>
      <c r="AB30" s="166"/>
      <c r="AC30" s="166"/>
      <c r="AD30" s="141"/>
      <c r="AE30" s="141"/>
      <c r="AF30" s="141"/>
      <c r="AG30" s="141"/>
      <c r="AH30" s="141"/>
      <c r="AI30" s="141"/>
      <c r="AJ30" s="169"/>
      <c r="AK30" s="169"/>
      <c r="AL30" s="169"/>
      <c r="AM30" s="169"/>
      <c r="AN30" s="169"/>
      <c r="AO30" s="169"/>
      <c r="AP30" s="176"/>
      <c r="AQ30" s="170"/>
      <c r="AR30" s="170"/>
      <c r="AS30" s="171"/>
      <c r="AT30" s="171"/>
      <c r="AU30" s="171"/>
      <c r="AV30" s="171"/>
      <c r="AW30" s="171"/>
      <c r="AX30" s="172"/>
      <c r="AY30" s="172"/>
      <c r="AZ30" s="172"/>
      <c r="BA30" s="173"/>
      <c r="BB30" s="173"/>
      <c r="BC30" s="173"/>
      <c r="BD30" s="174"/>
    </row>
    <row r="31" spans="1:56" ht="15.75" customHeight="1">
      <c r="A31" s="71">
        <v>2025030</v>
      </c>
      <c r="B31" s="62" t="s">
        <v>2430</v>
      </c>
      <c r="C31" s="44" t="s">
        <v>77</v>
      </c>
      <c r="D31" s="61" t="s">
        <v>60</v>
      </c>
      <c r="E31" s="62" t="s">
        <v>4</v>
      </c>
      <c r="F31" s="159" t="s">
        <v>137</v>
      </c>
      <c r="G31" s="160" t="s">
        <v>390</v>
      </c>
      <c r="H31" s="160">
        <v>0</v>
      </c>
      <c r="I31" s="160">
        <v>0</v>
      </c>
      <c r="J31" s="160">
        <v>0</v>
      </c>
      <c r="K31" s="160">
        <v>0</v>
      </c>
      <c r="L31" s="161" t="s">
        <v>137</v>
      </c>
      <c r="M31" s="161" t="s">
        <v>26</v>
      </c>
      <c r="N31" s="161"/>
      <c r="O31" s="163"/>
      <c r="P31" s="163"/>
      <c r="Q31" s="163"/>
      <c r="R31" s="164" t="s">
        <v>137</v>
      </c>
      <c r="S31" s="164" t="s">
        <v>26</v>
      </c>
      <c r="T31" s="165"/>
      <c r="U31" s="165"/>
      <c r="V31" s="165"/>
      <c r="W31" s="165"/>
      <c r="X31" s="166" t="s">
        <v>137</v>
      </c>
      <c r="Y31" s="167" t="s">
        <v>26</v>
      </c>
      <c r="Z31" s="189"/>
      <c r="AA31" s="189"/>
      <c r="AB31" s="166"/>
      <c r="AC31" s="167"/>
      <c r="AD31" s="141"/>
      <c r="AE31" s="141"/>
      <c r="AF31" s="141"/>
      <c r="AG31" s="141"/>
      <c r="AH31" s="141"/>
      <c r="AI31" s="141"/>
      <c r="AJ31" s="169"/>
      <c r="AK31" s="169"/>
      <c r="AL31" s="169"/>
      <c r="AM31" s="169"/>
      <c r="AN31" s="169"/>
      <c r="AO31" s="169"/>
      <c r="AP31" s="176"/>
      <c r="AQ31" s="170"/>
      <c r="AR31" s="170"/>
      <c r="AS31" s="171"/>
      <c r="AT31" s="171"/>
      <c r="AU31" s="171"/>
      <c r="AV31" s="171"/>
      <c r="AW31" s="171"/>
      <c r="AX31" s="172"/>
      <c r="AY31" s="172"/>
      <c r="AZ31" s="172"/>
      <c r="BA31" s="173"/>
      <c r="BB31" s="173"/>
      <c r="BC31" s="173"/>
      <c r="BD31" s="1"/>
    </row>
    <row r="32" spans="1:56" ht="15.75" customHeight="1">
      <c r="A32" s="71">
        <v>2025031</v>
      </c>
      <c r="B32" s="62" t="s">
        <v>2430</v>
      </c>
      <c r="C32" s="44" t="s">
        <v>77</v>
      </c>
      <c r="D32" s="61" t="s">
        <v>60</v>
      </c>
      <c r="E32" s="62" t="s">
        <v>4</v>
      </c>
      <c r="F32" s="159" t="s">
        <v>136</v>
      </c>
      <c r="G32" s="160">
        <v>0</v>
      </c>
      <c r="H32" s="160">
        <v>231354193</v>
      </c>
      <c r="I32" s="160">
        <v>0</v>
      </c>
      <c r="J32" s="160"/>
      <c r="K32" s="160"/>
      <c r="L32" s="161" t="s">
        <v>74</v>
      </c>
      <c r="M32" s="161"/>
      <c r="N32" s="162" t="s">
        <v>2444</v>
      </c>
      <c r="O32" s="163"/>
      <c r="P32" s="163"/>
      <c r="Q32" s="163"/>
      <c r="R32" s="164" t="s">
        <v>74</v>
      </c>
      <c r="S32" s="164"/>
      <c r="T32" s="165">
        <v>225064760</v>
      </c>
      <c r="U32" s="165">
        <v>87435</v>
      </c>
      <c r="V32" s="191"/>
      <c r="W32" s="165"/>
      <c r="X32" s="166" t="s">
        <v>74</v>
      </c>
      <c r="Y32" s="167"/>
      <c r="Z32" s="189">
        <v>250077361</v>
      </c>
      <c r="AA32" s="189">
        <v>69835</v>
      </c>
      <c r="AB32" s="166"/>
      <c r="AC32" s="167"/>
      <c r="AD32" s="141"/>
      <c r="AE32" s="141"/>
      <c r="AF32" s="141"/>
      <c r="AG32" s="141"/>
      <c r="AH32" s="141"/>
      <c r="AI32" s="141"/>
      <c r="AJ32" s="169"/>
      <c r="AK32" s="169"/>
      <c r="AL32" s="169"/>
      <c r="AM32" s="169"/>
      <c r="AN32" s="169"/>
      <c r="AO32" s="169"/>
      <c r="AP32" s="176"/>
      <c r="AQ32" s="170"/>
      <c r="AR32" s="170"/>
      <c r="AS32" s="171"/>
      <c r="AT32" s="171"/>
      <c r="AU32" s="171"/>
      <c r="AV32" s="171"/>
      <c r="AW32" s="171"/>
      <c r="AX32" s="172"/>
      <c r="AY32" s="172"/>
      <c r="AZ32" s="172"/>
      <c r="BA32" s="173"/>
      <c r="BB32" s="173"/>
      <c r="BC32" s="173"/>
      <c r="BD32" s="1"/>
    </row>
    <row r="33" spans="1:56" ht="15.75" customHeight="1">
      <c r="A33" s="71">
        <v>2025032</v>
      </c>
      <c r="B33" s="62" t="s">
        <v>2430</v>
      </c>
      <c r="C33" s="44" t="s">
        <v>92</v>
      </c>
      <c r="D33" s="61" t="s">
        <v>60</v>
      </c>
      <c r="E33" s="62" t="s">
        <v>4</v>
      </c>
      <c r="F33" s="159" t="s">
        <v>74</v>
      </c>
      <c r="G33" s="160">
        <v>0</v>
      </c>
      <c r="H33" s="160">
        <v>231153376</v>
      </c>
      <c r="I33" s="160">
        <v>28428</v>
      </c>
      <c r="J33" s="160" t="s">
        <v>289</v>
      </c>
      <c r="K33" s="160" t="s">
        <v>248</v>
      </c>
      <c r="L33" s="161" t="s">
        <v>74</v>
      </c>
      <c r="M33" s="161"/>
      <c r="N33" s="162" t="s">
        <v>2445</v>
      </c>
      <c r="O33" s="163"/>
      <c r="P33" s="163"/>
      <c r="Q33" s="163"/>
      <c r="R33" s="164" t="s">
        <v>74</v>
      </c>
      <c r="S33" s="164"/>
      <c r="T33" s="165">
        <v>225052591</v>
      </c>
      <c r="U33" s="165">
        <v>57454</v>
      </c>
      <c r="V33" s="165"/>
      <c r="W33" s="165"/>
      <c r="X33" s="166" t="s">
        <v>74</v>
      </c>
      <c r="Y33" s="167"/>
      <c r="Z33" s="189">
        <v>250009323</v>
      </c>
      <c r="AA33" s="189">
        <v>73256</v>
      </c>
      <c r="AB33" s="166"/>
      <c r="AC33" s="167"/>
      <c r="AD33" s="141"/>
      <c r="AE33" s="141"/>
      <c r="AF33" s="141"/>
      <c r="AG33" s="141"/>
      <c r="AH33" s="141"/>
      <c r="AI33" s="141"/>
      <c r="AJ33" s="169"/>
      <c r="AK33" s="169"/>
      <c r="AL33" s="169"/>
      <c r="AM33" s="169"/>
      <c r="AN33" s="169"/>
      <c r="AO33" s="169"/>
      <c r="AP33" s="176"/>
      <c r="AQ33" s="170"/>
      <c r="AR33" s="170"/>
      <c r="AS33" s="171"/>
      <c r="AT33" s="171"/>
      <c r="AU33" s="171"/>
      <c r="AV33" s="171"/>
      <c r="AW33" s="171"/>
      <c r="AX33" s="172"/>
      <c r="AY33" s="172"/>
      <c r="AZ33" s="172"/>
      <c r="BA33" s="173"/>
      <c r="BB33" s="173"/>
      <c r="BC33" s="173"/>
      <c r="BD33" s="1"/>
    </row>
    <row r="34" spans="1:56" ht="15.75" customHeight="1">
      <c r="A34" s="71">
        <v>2025033</v>
      </c>
      <c r="B34" s="62" t="s">
        <v>2430</v>
      </c>
      <c r="C34" s="44" t="s">
        <v>115</v>
      </c>
      <c r="D34" s="61" t="s">
        <v>60</v>
      </c>
      <c r="E34" s="62" t="s">
        <v>4</v>
      </c>
      <c r="F34" s="159" t="s">
        <v>136</v>
      </c>
      <c r="G34" s="160">
        <v>0</v>
      </c>
      <c r="H34" s="160">
        <v>231215088</v>
      </c>
      <c r="I34" s="160">
        <v>93427</v>
      </c>
      <c r="J34" s="160" t="s">
        <v>240</v>
      </c>
      <c r="K34" s="160" t="s">
        <v>241</v>
      </c>
      <c r="L34" s="161" t="s">
        <v>136</v>
      </c>
      <c r="M34" s="161"/>
      <c r="N34" s="162" t="s">
        <v>2446</v>
      </c>
      <c r="O34" s="163"/>
      <c r="P34" s="163"/>
      <c r="Q34" s="163"/>
      <c r="R34" s="164" t="s">
        <v>74</v>
      </c>
      <c r="S34" s="164"/>
      <c r="T34" s="165">
        <v>225055882</v>
      </c>
      <c r="U34" s="165">
        <v>62873</v>
      </c>
      <c r="V34" s="165"/>
      <c r="W34" s="165"/>
      <c r="X34" s="166" t="s">
        <v>74</v>
      </c>
      <c r="Y34" s="167"/>
      <c r="Z34" s="189">
        <v>250076330</v>
      </c>
      <c r="AA34" s="189">
        <v>27839</v>
      </c>
      <c r="AB34" s="166"/>
      <c r="AC34" s="166"/>
      <c r="AD34" s="141"/>
      <c r="AE34" s="141"/>
      <c r="AF34" s="141"/>
      <c r="AG34" s="141"/>
      <c r="AH34" s="141"/>
      <c r="AI34" s="141"/>
      <c r="AJ34" s="169"/>
      <c r="AK34" s="169"/>
      <c r="AL34" s="169"/>
      <c r="AM34" s="169"/>
      <c r="AN34" s="169"/>
      <c r="AO34" s="169"/>
      <c r="AP34" s="176"/>
      <c r="AQ34" s="170"/>
      <c r="AR34" s="170"/>
      <c r="AS34" s="171"/>
      <c r="AT34" s="171"/>
      <c r="AU34" s="171"/>
      <c r="AV34" s="171"/>
      <c r="AW34" s="171"/>
      <c r="AX34" s="172"/>
      <c r="AY34" s="172"/>
      <c r="AZ34" s="172"/>
      <c r="BA34" s="173"/>
      <c r="BB34" s="173"/>
      <c r="BC34" s="173"/>
      <c r="BD34" s="1"/>
    </row>
    <row r="35" spans="1:56" ht="15.75" customHeight="1">
      <c r="A35" s="71">
        <v>2025034</v>
      </c>
      <c r="B35" s="62" t="s">
        <v>2430</v>
      </c>
      <c r="C35" s="44" t="s">
        <v>115</v>
      </c>
      <c r="D35" s="61" t="s">
        <v>60</v>
      </c>
      <c r="E35" s="62" t="s">
        <v>4</v>
      </c>
      <c r="F35" s="159" t="s">
        <v>74</v>
      </c>
      <c r="G35" s="160">
        <v>0</v>
      </c>
      <c r="H35" s="160">
        <v>231303378</v>
      </c>
      <c r="I35" s="160">
        <v>59035</v>
      </c>
      <c r="J35" s="160" t="s">
        <v>768</v>
      </c>
      <c r="K35" s="160" t="s">
        <v>248</v>
      </c>
      <c r="L35" s="161" t="s">
        <v>74</v>
      </c>
      <c r="M35" s="161"/>
      <c r="N35" s="162" t="s">
        <v>2447</v>
      </c>
      <c r="O35" s="163"/>
      <c r="P35" s="163"/>
      <c r="Q35" s="163"/>
      <c r="R35" s="164" t="s">
        <v>74</v>
      </c>
      <c r="S35" s="164"/>
      <c r="T35" s="165">
        <v>225055958</v>
      </c>
      <c r="U35" s="165">
        <v>21563</v>
      </c>
      <c r="V35" s="165"/>
      <c r="W35" s="165"/>
      <c r="X35" s="166" t="s">
        <v>74</v>
      </c>
      <c r="Y35" s="167"/>
      <c r="Z35" s="189">
        <v>250059088</v>
      </c>
      <c r="AA35" s="189">
        <v>73092</v>
      </c>
      <c r="AB35" s="166"/>
      <c r="AC35" s="167"/>
      <c r="AD35" s="141"/>
      <c r="AE35" s="141"/>
      <c r="AF35" s="141"/>
      <c r="AG35" s="141"/>
      <c r="AH35" s="141"/>
      <c r="AI35" s="141"/>
      <c r="AJ35" s="169"/>
      <c r="AK35" s="169"/>
      <c r="AL35" s="169"/>
      <c r="AM35" s="169"/>
      <c r="AN35" s="169"/>
      <c r="AO35" s="169"/>
      <c r="AP35" s="176"/>
      <c r="AQ35" s="170"/>
      <c r="AR35" s="170"/>
      <c r="AS35" s="171"/>
      <c r="AT35" s="171"/>
      <c r="AU35" s="171"/>
      <c r="AV35" s="171"/>
      <c r="AW35" s="171"/>
      <c r="AX35" s="172"/>
      <c r="AY35" s="172"/>
      <c r="AZ35" s="172"/>
      <c r="BA35" s="173"/>
      <c r="BB35" s="173"/>
      <c r="BC35" s="173"/>
      <c r="BD35" s="1"/>
    </row>
    <row r="36" spans="1:56" ht="15.75" customHeight="1">
      <c r="A36" s="71">
        <v>2025035</v>
      </c>
      <c r="B36" s="62" t="s">
        <v>2430</v>
      </c>
      <c r="C36" s="62" t="s">
        <v>107</v>
      </c>
      <c r="D36" s="61" t="s">
        <v>54</v>
      </c>
      <c r="E36" s="62" t="s">
        <v>50</v>
      </c>
      <c r="F36" s="159" t="s">
        <v>74</v>
      </c>
      <c r="G36" s="160">
        <v>0</v>
      </c>
      <c r="H36" s="160">
        <v>231303262</v>
      </c>
      <c r="I36" s="160">
        <v>46309</v>
      </c>
      <c r="J36" s="160" t="s">
        <v>984</v>
      </c>
      <c r="K36" s="160" t="s">
        <v>248</v>
      </c>
      <c r="L36" s="161" t="s">
        <v>74</v>
      </c>
      <c r="M36" s="161"/>
      <c r="N36" s="161"/>
      <c r="O36" s="163"/>
      <c r="P36" s="178"/>
      <c r="Q36" s="178"/>
      <c r="R36" s="164" t="s">
        <v>136</v>
      </c>
      <c r="S36" s="164"/>
      <c r="T36" s="165"/>
      <c r="U36" s="165"/>
      <c r="V36" s="165"/>
      <c r="W36" s="179"/>
      <c r="X36" s="166"/>
      <c r="Y36" s="167"/>
      <c r="Z36" s="166"/>
      <c r="AA36" s="166"/>
      <c r="AB36" s="180"/>
      <c r="AC36" s="180"/>
      <c r="AD36" s="181"/>
      <c r="AE36" s="181"/>
      <c r="AF36" s="181"/>
      <c r="AG36" s="181"/>
      <c r="AH36" s="181"/>
      <c r="AI36" s="181"/>
      <c r="AJ36" s="169"/>
      <c r="AK36" s="169"/>
      <c r="AL36" s="169"/>
      <c r="AM36" s="169"/>
      <c r="AN36" s="182"/>
      <c r="AO36" s="182"/>
      <c r="AP36" s="183"/>
      <c r="AQ36" s="170"/>
      <c r="AR36" s="170"/>
      <c r="AS36" s="171"/>
      <c r="AT36" s="171"/>
      <c r="AU36" s="184"/>
      <c r="AV36" s="184"/>
      <c r="AW36" s="184"/>
      <c r="AX36" s="185"/>
      <c r="AY36" s="185"/>
      <c r="AZ36" s="185"/>
      <c r="BA36" s="186"/>
      <c r="BB36" s="186"/>
      <c r="BC36" s="186"/>
      <c r="BD36" s="1"/>
    </row>
    <row r="37" spans="1:56" ht="15.75" customHeight="1">
      <c r="A37" s="71">
        <v>2025036</v>
      </c>
      <c r="B37" s="62" t="s">
        <v>2430</v>
      </c>
      <c r="C37" s="44" t="s">
        <v>115</v>
      </c>
      <c r="D37" s="61" t="s">
        <v>60</v>
      </c>
      <c r="E37" s="62" t="s">
        <v>4</v>
      </c>
      <c r="F37" s="159" t="s">
        <v>136</v>
      </c>
      <c r="G37" s="160">
        <v>0</v>
      </c>
      <c r="H37" s="160">
        <v>0</v>
      </c>
      <c r="I37" s="160">
        <v>0</v>
      </c>
      <c r="J37" s="160">
        <v>0</v>
      </c>
      <c r="K37" s="160">
        <v>0</v>
      </c>
      <c r="L37" s="161" t="s">
        <v>136</v>
      </c>
      <c r="M37" s="161"/>
      <c r="N37" s="161" t="s">
        <v>2448</v>
      </c>
      <c r="O37" s="163"/>
      <c r="P37" s="163"/>
      <c r="Q37" s="163"/>
      <c r="R37" s="164" t="s">
        <v>136</v>
      </c>
      <c r="S37" s="164"/>
      <c r="T37" s="165"/>
      <c r="U37" s="165"/>
      <c r="V37" s="165"/>
      <c r="W37" s="165"/>
      <c r="X37" s="166" t="s">
        <v>74</v>
      </c>
      <c r="Y37" s="167"/>
      <c r="Z37" s="189">
        <v>250051559</v>
      </c>
      <c r="AA37" s="189">
        <v>73287</v>
      </c>
      <c r="AB37" s="166"/>
      <c r="AC37" s="166"/>
      <c r="AD37" s="141"/>
      <c r="AE37" s="141"/>
      <c r="AF37" s="141"/>
      <c r="AG37" s="141"/>
      <c r="AH37" s="141"/>
      <c r="AI37" s="141"/>
      <c r="AJ37" s="169"/>
      <c r="AK37" s="169"/>
      <c r="AL37" s="169"/>
      <c r="AM37" s="169"/>
      <c r="AN37" s="169"/>
      <c r="AO37" s="169"/>
      <c r="AP37" s="176"/>
      <c r="AQ37" s="170"/>
      <c r="AR37" s="170"/>
      <c r="AS37" s="171"/>
      <c r="AT37" s="171"/>
      <c r="AU37" s="171"/>
      <c r="AV37" s="171"/>
      <c r="AW37" s="171"/>
      <c r="AX37" s="172"/>
      <c r="AY37" s="172"/>
      <c r="AZ37" s="172"/>
      <c r="BA37" s="173"/>
      <c r="BB37" s="173"/>
      <c r="BC37" s="173"/>
      <c r="BD37" s="1"/>
    </row>
    <row r="38" spans="1:56" ht="15.75" customHeight="1">
      <c r="A38" s="71">
        <v>2025037</v>
      </c>
      <c r="B38" s="62" t="s">
        <v>2430</v>
      </c>
      <c r="C38" s="44" t="s">
        <v>115</v>
      </c>
      <c r="D38" s="61" t="s">
        <v>60</v>
      </c>
      <c r="E38" s="62" t="s">
        <v>4</v>
      </c>
      <c r="F38" s="159" t="s">
        <v>136</v>
      </c>
      <c r="G38" s="160">
        <v>0</v>
      </c>
      <c r="H38" s="160">
        <v>231545851</v>
      </c>
      <c r="I38" s="160">
        <v>23096</v>
      </c>
      <c r="J38" s="160" t="s">
        <v>984</v>
      </c>
      <c r="K38" s="160" t="s">
        <v>248</v>
      </c>
      <c r="L38" s="161" t="s">
        <v>136</v>
      </c>
      <c r="M38" s="161"/>
      <c r="N38" s="161" t="s">
        <v>2449</v>
      </c>
      <c r="O38" s="163"/>
      <c r="P38" s="163"/>
      <c r="Q38" s="163"/>
      <c r="R38" s="164" t="s">
        <v>136</v>
      </c>
      <c r="S38" s="164"/>
      <c r="T38" s="165">
        <v>225044798</v>
      </c>
      <c r="U38" s="165"/>
      <c r="V38" s="165"/>
      <c r="W38" s="165"/>
      <c r="X38" s="166" t="s">
        <v>74</v>
      </c>
      <c r="Y38" s="167"/>
      <c r="Z38" s="189">
        <v>250051044</v>
      </c>
      <c r="AA38" s="189">
        <v>73205</v>
      </c>
      <c r="AB38" s="166"/>
      <c r="AC38" s="166"/>
      <c r="AD38" s="141"/>
      <c r="AE38" s="141"/>
      <c r="AF38" s="141"/>
      <c r="AG38" s="141"/>
      <c r="AH38" s="141"/>
      <c r="AI38" s="141"/>
      <c r="AJ38" s="169"/>
      <c r="AK38" s="169"/>
      <c r="AL38" s="169"/>
      <c r="AM38" s="169"/>
      <c r="AN38" s="169"/>
      <c r="AO38" s="169"/>
      <c r="AP38" s="176"/>
      <c r="AQ38" s="170"/>
      <c r="AR38" s="170"/>
      <c r="AS38" s="171"/>
      <c r="AT38" s="171"/>
      <c r="AU38" s="171"/>
      <c r="AV38" s="171"/>
      <c r="AW38" s="171"/>
      <c r="AX38" s="172"/>
      <c r="AY38" s="172"/>
      <c r="AZ38" s="172"/>
      <c r="BA38" s="173"/>
      <c r="BB38" s="173"/>
      <c r="BC38" s="173"/>
      <c r="BD38" s="1"/>
    </row>
    <row r="39" spans="1:56" ht="15.75" customHeight="1">
      <c r="A39" s="71">
        <v>2025038</v>
      </c>
      <c r="B39" s="62" t="s">
        <v>134</v>
      </c>
      <c r="C39" s="44" t="s">
        <v>115</v>
      </c>
      <c r="D39" s="61" t="s">
        <v>60</v>
      </c>
      <c r="E39" s="62" t="s">
        <v>4</v>
      </c>
      <c r="F39" s="159" t="s">
        <v>136</v>
      </c>
      <c r="G39" s="160">
        <v>0</v>
      </c>
      <c r="H39" s="160">
        <v>0</v>
      </c>
      <c r="I39" s="160">
        <v>0</v>
      </c>
      <c r="J39" s="160">
        <v>0</v>
      </c>
      <c r="K39" s="160">
        <v>0</v>
      </c>
      <c r="L39" s="161" t="s">
        <v>136</v>
      </c>
      <c r="M39" s="161"/>
      <c r="N39" s="161"/>
      <c r="O39" s="163"/>
      <c r="P39" s="163"/>
      <c r="Q39" s="163"/>
      <c r="R39" s="164" t="s">
        <v>136</v>
      </c>
      <c r="S39" s="164"/>
      <c r="T39" s="165"/>
      <c r="U39" s="165"/>
      <c r="V39" s="165"/>
      <c r="W39" s="165"/>
      <c r="X39" s="166" t="s">
        <v>136</v>
      </c>
      <c r="Y39" s="167"/>
      <c r="Z39" s="189">
        <v>250821249</v>
      </c>
      <c r="AA39" s="189">
        <v>35085</v>
      </c>
      <c r="AB39" s="166"/>
      <c r="AC39" s="166"/>
      <c r="AD39" s="141"/>
      <c r="AE39" s="141"/>
      <c r="AF39" s="141"/>
      <c r="AG39" s="141"/>
      <c r="AH39" s="141"/>
      <c r="AI39" s="141"/>
      <c r="AJ39" s="169"/>
      <c r="AK39" s="169"/>
      <c r="AL39" s="169"/>
      <c r="AM39" s="169"/>
      <c r="AN39" s="169"/>
      <c r="AO39" s="169"/>
      <c r="AP39" s="176"/>
      <c r="AQ39" s="170"/>
      <c r="AR39" s="170"/>
      <c r="AS39" s="171"/>
      <c r="AT39" s="171"/>
      <c r="AU39" s="171"/>
      <c r="AV39" s="171"/>
      <c r="AW39" s="171"/>
      <c r="AX39" s="172"/>
      <c r="AY39" s="172"/>
      <c r="AZ39" s="172"/>
      <c r="BA39" s="173"/>
      <c r="BB39" s="173"/>
      <c r="BC39" s="173"/>
      <c r="BD39" s="1"/>
    </row>
    <row r="40" spans="1:56" ht="15.75" customHeight="1">
      <c r="A40" s="71">
        <v>2025039</v>
      </c>
      <c r="B40" s="62" t="s">
        <v>2430</v>
      </c>
      <c r="C40" s="44" t="s">
        <v>115</v>
      </c>
      <c r="D40" s="61" t="s">
        <v>60</v>
      </c>
      <c r="E40" s="62" t="s">
        <v>4</v>
      </c>
      <c r="F40" s="159" t="s">
        <v>74</v>
      </c>
      <c r="G40" s="160">
        <v>0</v>
      </c>
      <c r="H40" s="160">
        <v>231303327</v>
      </c>
      <c r="I40" s="160">
        <v>50751</v>
      </c>
      <c r="J40" s="160" t="s">
        <v>3170</v>
      </c>
      <c r="K40" s="160" t="s">
        <v>570</v>
      </c>
      <c r="L40" s="161" t="s">
        <v>74</v>
      </c>
      <c r="M40" s="161"/>
      <c r="N40" s="161" t="s">
        <v>2450</v>
      </c>
      <c r="O40" s="163"/>
      <c r="P40" s="163"/>
      <c r="Q40" s="163"/>
      <c r="R40" s="164" t="s">
        <v>74</v>
      </c>
      <c r="S40" s="164"/>
      <c r="T40" s="165">
        <v>225055943</v>
      </c>
      <c r="U40" s="165">
        <v>72847</v>
      </c>
      <c r="V40" s="165"/>
      <c r="W40" s="165"/>
      <c r="X40" s="166" t="s">
        <v>74</v>
      </c>
      <c r="Y40" s="167"/>
      <c r="Z40" s="192">
        <v>250051931</v>
      </c>
      <c r="AA40" s="192">
        <v>78465</v>
      </c>
      <c r="AB40" s="166"/>
      <c r="AC40" s="166"/>
      <c r="AD40" s="141"/>
      <c r="AE40" s="141"/>
      <c r="AF40" s="141"/>
      <c r="AG40" s="141"/>
      <c r="AH40" s="141"/>
      <c r="AI40" s="141"/>
      <c r="AJ40" s="169"/>
      <c r="AK40" s="169"/>
      <c r="AL40" s="169"/>
      <c r="AM40" s="169"/>
      <c r="AN40" s="169"/>
      <c r="AO40" s="169"/>
      <c r="AP40" s="176"/>
      <c r="AQ40" s="170"/>
      <c r="AR40" s="170"/>
      <c r="AS40" s="171"/>
      <c r="AT40" s="171"/>
      <c r="AU40" s="171"/>
      <c r="AV40" s="171"/>
      <c r="AW40" s="171"/>
      <c r="AX40" s="172"/>
      <c r="AY40" s="172"/>
      <c r="AZ40" s="172"/>
      <c r="BA40" s="173"/>
      <c r="BB40" s="173"/>
      <c r="BC40" s="173"/>
      <c r="BD40" s="1"/>
    </row>
    <row r="41" spans="1:56" ht="15.75" customHeight="1">
      <c r="A41" s="71">
        <v>2025040</v>
      </c>
      <c r="B41" s="62" t="s">
        <v>2430</v>
      </c>
      <c r="C41" s="44" t="s">
        <v>76</v>
      </c>
      <c r="D41" s="61" t="s">
        <v>56</v>
      </c>
      <c r="E41" s="62" t="s">
        <v>4</v>
      </c>
      <c r="F41" s="159" t="s">
        <v>74</v>
      </c>
      <c r="G41" s="160">
        <v>0</v>
      </c>
      <c r="H41" s="160">
        <v>231231997</v>
      </c>
      <c r="I41" s="160">
        <v>52893</v>
      </c>
      <c r="J41" s="160" t="s">
        <v>794</v>
      </c>
      <c r="K41" s="160" t="s">
        <v>248</v>
      </c>
      <c r="L41" s="161" t="s">
        <v>74</v>
      </c>
      <c r="M41" s="161"/>
      <c r="N41" s="161" t="s">
        <v>2451</v>
      </c>
      <c r="O41" s="163"/>
      <c r="P41" s="163"/>
      <c r="Q41" s="163"/>
      <c r="R41" s="164" t="s">
        <v>74</v>
      </c>
      <c r="S41" s="164"/>
      <c r="T41" s="165">
        <v>225070544</v>
      </c>
      <c r="U41" s="165">
        <v>20157</v>
      </c>
      <c r="V41" s="165"/>
      <c r="W41" s="165"/>
      <c r="X41" s="166" t="s">
        <v>74</v>
      </c>
      <c r="Y41" s="167"/>
      <c r="Z41" s="189">
        <v>250233886</v>
      </c>
      <c r="AA41" s="189">
        <v>73954</v>
      </c>
      <c r="AB41" s="166"/>
      <c r="AC41" s="166"/>
      <c r="AD41" s="141"/>
      <c r="AE41" s="141"/>
      <c r="AF41" s="141"/>
      <c r="AG41" s="141"/>
      <c r="AH41" s="141"/>
      <c r="AI41" s="141"/>
      <c r="AJ41" s="169"/>
      <c r="AK41" s="169"/>
      <c r="AL41" s="169"/>
      <c r="AM41" s="169"/>
      <c r="AN41" s="169"/>
      <c r="AO41" s="169"/>
      <c r="AP41" s="176"/>
      <c r="AQ41" s="170"/>
      <c r="AR41" s="170"/>
      <c r="AS41" s="171"/>
      <c r="AT41" s="171"/>
      <c r="AU41" s="171"/>
      <c r="AV41" s="171"/>
      <c r="AW41" s="171"/>
      <c r="AX41" s="172"/>
      <c r="AY41" s="172"/>
      <c r="AZ41" s="172"/>
      <c r="BA41" s="173"/>
      <c r="BB41" s="173"/>
      <c r="BC41" s="173"/>
      <c r="BD41" s="1"/>
    </row>
    <row r="42" spans="1:56" ht="15.75" customHeight="1">
      <c r="A42" s="71">
        <v>2025041</v>
      </c>
      <c r="B42" s="62" t="s">
        <v>2430</v>
      </c>
      <c r="C42" s="44" t="s">
        <v>76</v>
      </c>
      <c r="D42" s="61" t="s">
        <v>56</v>
      </c>
      <c r="E42" s="62" t="s">
        <v>4</v>
      </c>
      <c r="F42" s="159" t="s">
        <v>74</v>
      </c>
      <c r="G42" s="160">
        <v>0</v>
      </c>
      <c r="H42" s="160">
        <v>231230370</v>
      </c>
      <c r="I42" s="160">
        <v>60961</v>
      </c>
      <c r="J42" s="160" t="s">
        <v>289</v>
      </c>
      <c r="K42" s="160" t="s">
        <v>290</v>
      </c>
      <c r="L42" s="161" t="s">
        <v>74</v>
      </c>
      <c r="M42" s="161"/>
      <c r="N42" s="161" t="s">
        <v>2452</v>
      </c>
      <c r="O42" s="163"/>
      <c r="P42" s="163"/>
      <c r="Q42" s="163"/>
      <c r="R42" s="164" t="s">
        <v>74</v>
      </c>
      <c r="S42" s="164"/>
      <c r="T42" s="165">
        <v>225070585</v>
      </c>
      <c r="U42" s="165">
        <v>78549</v>
      </c>
      <c r="V42" s="165"/>
      <c r="W42" s="165"/>
      <c r="X42" s="166" t="s">
        <v>74</v>
      </c>
      <c r="Y42" s="167"/>
      <c r="Z42" s="166">
        <v>250232219</v>
      </c>
      <c r="AA42" s="166">
        <v>23234</v>
      </c>
      <c r="AB42" s="166"/>
      <c r="AC42" s="166"/>
      <c r="AD42" s="141"/>
      <c r="AE42" s="141"/>
      <c r="AF42" s="141"/>
      <c r="AG42" s="141"/>
      <c r="AH42" s="141"/>
      <c r="AI42" s="141"/>
      <c r="AJ42" s="169"/>
      <c r="AK42" s="169"/>
      <c r="AL42" s="169"/>
      <c r="AM42" s="169"/>
      <c r="AN42" s="169"/>
      <c r="AO42" s="169"/>
      <c r="AP42" s="169"/>
      <c r="AQ42" s="170"/>
      <c r="AR42" s="170"/>
      <c r="AS42" s="171"/>
      <c r="AT42" s="171"/>
      <c r="AU42" s="171"/>
      <c r="AV42" s="171"/>
      <c r="AW42" s="171"/>
      <c r="AX42" s="172"/>
      <c r="AY42" s="172"/>
      <c r="AZ42" s="172"/>
      <c r="BA42" s="173"/>
      <c r="BB42" s="173"/>
      <c r="BC42" s="173"/>
      <c r="BD42" s="177"/>
    </row>
    <row r="43" spans="1:56" ht="15.75" customHeight="1">
      <c r="A43" s="71">
        <v>2025042</v>
      </c>
      <c r="B43" s="62" t="s">
        <v>2430</v>
      </c>
      <c r="C43" s="44" t="s">
        <v>79</v>
      </c>
      <c r="D43" s="61" t="s">
        <v>56</v>
      </c>
      <c r="E43" s="62" t="s">
        <v>4</v>
      </c>
      <c r="F43" s="159" t="s">
        <v>74</v>
      </c>
      <c r="G43" s="160">
        <v>0</v>
      </c>
      <c r="H43" s="160">
        <v>231335822</v>
      </c>
      <c r="I43" s="160">
        <v>73531</v>
      </c>
      <c r="J43" s="160" t="s">
        <v>988</v>
      </c>
      <c r="K43" s="160" t="s">
        <v>248</v>
      </c>
      <c r="L43" s="161" t="s">
        <v>74</v>
      </c>
      <c r="M43" s="161"/>
      <c r="N43" s="161" t="s">
        <v>2453</v>
      </c>
      <c r="O43" s="163"/>
      <c r="P43" s="178"/>
      <c r="Q43" s="178"/>
      <c r="R43" s="164" t="s">
        <v>74</v>
      </c>
      <c r="S43" s="164"/>
      <c r="T43" s="165">
        <v>225071772</v>
      </c>
      <c r="U43" s="165">
        <v>78563</v>
      </c>
      <c r="V43" s="165"/>
      <c r="W43" s="179"/>
      <c r="X43" s="166" t="s">
        <v>74</v>
      </c>
      <c r="Y43" s="167"/>
      <c r="Z43" s="166">
        <v>250252279</v>
      </c>
      <c r="AA43" s="166">
        <v>54796</v>
      </c>
      <c r="AB43" s="180"/>
      <c r="AC43" s="180"/>
      <c r="AD43" s="181"/>
      <c r="AE43" s="181"/>
      <c r="AF43" s="181"/>
      <c r="AG43" s="181"/>
      <c r="AH43" s="181"/>
      <c r="AI43" s="181"/>
      <c r="AJ43" s="169"/>
      <c r="AK43" s="169"/>
      <c r="AL43" s="169"/>
      <c r="AM43" s="169"/>
      <c r="AN43" s="182"/>
      <c r="AO43" s="182"/>
      <c r="AP43" s="183"/>
      <c r="AQ43" s="170"/>
      <c r="AR43" s="170"/>
      <c r="AS43" s="171"/>
      <c r="AT43" s="171"/>
      <c r="AU43" s="184"/>
      <c r="AV43" s="184"/>
      <c r="AW43" s="184"/>
      <c r="AX43" s="185"/>
      <c r="AY43" s="185"/>
      <c r="AZ43" s="185"/>
      <c r="BA43" s="186"/>
      <c r="BB43" s="186"/>
      <c r="BC43" s="186"/>
      <c r="BD43" s="177"/>
    </row>
    <row r="44" spans="1:56" ht="15.75" customHeight="1">
      <c r="A44" s="71">
        <v>2025043</v>
      </c>
      <c r="B44" s="62" t="s">
        <v>2430</v>
      </c>
      <c r="C44" s="44" t="s">
        <v>79</v>
      </c>
      <c r="D44" s="61" t="s">
        <v>56</v>
      </c>
      <c r="E44" s="62" t="s">
        <v>4</v>
      </c>
      <c r="F44" s="159" t="s">
        <v>74</v>
      </c>
      <c r="G44" s="160">
        <v>0</v>
      </c>
      <c r="H44" s="160">
        <v>231335962</v>
      </c>
      <c r="I44" s="160">
        <v>43736</v>
      </c>
      <c r="J44" s="160" t="s">
        <v>984</v>
      </c>
      <c r="K44" s="160" t="s">
        <v>248</v>
      </c>
      <c r="L44" s="161" t="s">
        <v>74</v>
      </c>
      <c r="M44" s="161"/>
      <c r="N44" s="162" t="s">
        <v>2454</v>
      </c>
      <c r="O44" s="163"/>
      <c r="P44" s="163"/>
      <c r="Q44" s="163"/>
      <c r="R44" s="164" t="s">
        <v>74</v>
      </c>
      <c r="S44" s="164"/>
      <c r="T44" s="165">
        <v>225095243</v>
      </c>
      <c r="U44" s="165">
        <v>75614</v>
      </c>
      <c r="V44" s="165"/>
      <c r="W44" s="165"/>
      <c r="X44" s="166" t="s">
        <v>74</v>
      </c>
      <c r="Y44" s="167"/>
      <c r="Z44" s="189">
        <v>250252090</v>
      </c>
      <c r="AA44" s="189">
        <v>56897</v>
      </c>
      <c r="AB44" s="166"/>
      <c r="AC44" s="167"/>
      <c r="AD44" s="141"/>
      <c r="AE44" s="141"/>
      <c r="AF44" s="141"/>
      <c r="AG44" s="141"/>
      <c r="AH44" s="141"/>
      <c r="AI44" s="141"/>
      <c r="AJ44" s="169"/>
      <c r="AK44" s="169"/>
      <c r="AL44" s="169"/>
      <c r="AM44" s="169"/>
      <c r="AN44" s="169"/>
      <c r="AO44" s="169"/>
      <c r="AP44" s="176"/>
      <c r="AQ44" s="170"/>
      <c r="AR44" s="170"/>
      <c r="AS44" s="171"/>
      <c r="AT44" s="171"/>
      <c r="AU44" s="171"/>
      <c r="AV44" s="171"/>
      <c r="AW44" s="171"/>
      <c r="AX44" s="172"/>
      <c r="AY44" s="172"/>
      <c r="AZ44" s="172"/>
      <c r="BA44" s="173"/>
      <c r="BB44" s="173"/>
      <c r="BC44" s="173"/>
      <c r="BD44" s="177"/>
    </row>
    <row r="45" spans="1:56" ht="15.75" customHeight="1">
      <c r="A45" s="71">
        <v>2025044</v>
      </c>
      <c r="B45" s="62" t="s">
        <v>2430</v>
      </c>
      <c r="C45" s="44" t="s">
        <v>79</v>
      </c>
      <c r="D45" s="61" t="s">
        <v>56</v>
      </c>
      <c r="E45" s="62" t="s">
        <v>4</v>
      </c>
      <c r="F45" s="159" t="s">
        <v>74</v>
      </c>
      <c r="G45" s="160">
        <v>0</v>
      </c>
      <c r="H45" s="160">
        <v>231335687</v>
      </c>
      <c r="I45" s="160">
        <v>61548</v>
      </c>
      <c r="J45" s="160" t="s">
        <v>2022</v>
      </c>
      <c r="K45" s="160" t="s">
        <v>248</v>
      </c>
      <c r="L45" s="161" t="s">
        <v>74</v>
      </c>
      <c r="M45" s="161"/>
      <c r="N45" s="162" t="s">
        <v>2455</v>
      </c>
      <c r="O45" s="163"/>
      <c r="P45" s="163"/>
      <c r="Q45" s="163"/>
      <c r="R45" s="164" t="s">
        <v>74</v>
      </c>
      <c r="S45" s="164"/>
      <c r="T45" s="165">
        <v>225071596</v>
      </c>
      <c r="U45" s="165">
        <v>39657</v>
      </c>
      <c r="V45" s="165"/>
      <c r="W45" s="165"/>
      <c r="X45" s="166" t="s">
        <v>74</v>
      </c>
      <c r="Y45" s="167"/>
      <c r="Z45" s="189">
        <v>250282325</v>
      </c>
      <c r="AA45" s="189">
        <v>54547</v>
      </c>
      <c r="AB45" s="166"/>
      <c r="AC45" s="167"/>
      <c r="AD45" s="141"/>
      <c r="AE45" s="141"/>
      <c r="AF45" s="141"/>
      <c r="AG45" s="141"/>
      <c r="AH45" s="141"/>
      <c r="AI45" s="141"/>
      <c r="AJ45" s="169"/>
      <c r="AK45" s="169"/>
      <c r="AL45" s="169"/>
      <c r="AM45" s="169"/>
      <c r="AN45" s="169"/>
      <c r="AO45" s="169"/>
      <c r="AP45" s="176"/>
      <c r="AQ45" s="170"/>
      <c r="AR45" s="170"/>
      <c r="AS45" s="171"/>
      <c r="AT45" s="171"/>
      <c r="AU45" s="171"/>
      <c r="AV45" s="171"/>
      <c r="AW45" s="171"/>
      <c r="AX45" s="172"/>
      <c r="AY45" s="172"/>
      <c r="AZ45" s="172"/>
      <c r="BA45" s="173"/>
      <c r="BB45" s="173"/>
      <c r="BC45" s="173"/>
      <c r="BD45" s="177"/>
    </row>
    <row r="46" spans="1:56" ht="15.75" customHeight="1">
      <c r="A46" s="71">
        <v>2025045</v>
      </c>
      <c r="B46" s="62" t="s">
        <v>2430</v>
      </c>
      <c r="C46" s="62" t="s">
        <v>80</v>
      </c>
      <c r="D46" s="61" t="s">
        <v>54</v>
      </c>
      <c r="E46" s="62" t="s">
        <v>4</v>
      </c>
      <c r="F46" s="159" t="s">
        <v>74</v>
      </c>
      <c r="G46" s="160">
        <v>0</v>
      </c>
      <c r="H46" s="160">
        <v>231335512</v>
      </c>
      <c r="I46" s="160">
        <v>76937</v>
      </c>
      <c r="J46" s="160" t="s">
        <v>2026</v>
      </c>
      <c r="K46" s="160" t="s">
        <v>248</v>
      </c>
      <c r="L46" s="161" t="s">
        <v>74</v>
      </c>
      <c r="M46" s="161"/>
      <c r="N46" s="162"/>
      <c r="O46" s="163"/>
      <c r="P46" s="163"/>
      <c r="Q46" s="163"/>
      <c r="R46" s="164" t="s">
        <v>74</v>
      </c>
      <c r="S46" s="164"/>
      <c r="T46" s="165"/>
      <c r="U46" s="165"/>
      <c r="V46" s="191"/>
      <c r="W46" s="165"/>
      <c r="X46" s="166"/>
      <c r="Y46" s="167"/>
      <c r="Z46" s="189"/>
      <c r="AA46" s="189"/>
      <c r="AB46" s="166"/>
      <c r="AC46" s="167"/>
      <c r="AD46" s="141"/>
      <c r="AE46" s="141"/>
      <c r="AF46" s="141"/>
      <c r="AG46" s="141"/>
      <c r="AH46" s="141"/>
      <c r="AI46" s="141"/>
      <c r="AJ46" s="169"/>
      <c r="AK46" s="169"/>
      <c r="AL46" s="169"/>
      <c r="AM46" s="169"/>
      <c r="AN46" s="169"/>
      <c r="AO46" s="169"/>
      <c r="AP46" s="176"/>
      <c r="AQ46" s="170"/>
      <c r="AR46" s="170"/>
      <c r="AS46" s="171"/>
      <c r="AT46" s="171"/>
      <c r="AU46" s="171"/>
      <c r="AV46" s="171"/>
      <c r="AW46" s="171"/>
      <c r="AX46" s="172"/>
      <c r="AY46" s="172"/>
      <c r="AZ46" s="172"/>
      <c r="BA46" s="173"/>
      <c r="BB46" s="173"/>
      <c r="BC46" s="173"/>
      <c r="BD46" s="177"/>
    </row>
    <row r="47" spans="1:56" ht="15.75" customHeight="1">
      <c r="A47" s="71">
        <v>2025046</v>
      </c>
      <c r="B47" s="62" t="s">
        <v>2430</v>
      </c>
      <c r="C47" s="44" t="s">
        <v>97</v>
      </c>
      <c r="D47" s="61" t="s">
        <v>56</v>
      </c>
      <c r="E47" s="62" t="s">
        <v>4</v>
      </c>
      <c r="F47" s="159" t="s">
        <v>136</v>
      </c>
      <c r="G47" s="160">
        <v>0</v>
      </c>
      <c r="H47" s="160">
        <v>0</v>
      </c>
      <c r="I47" s="160">
        <v>0</v>
      </c>
      <c r="J47" s="160">
        <v>0</v>
      </c>
      <c r="K47" s="160">
        <v>0</v>
      </c>
      <c r="L47" s="161" t="s">
        <v>136</v>
      </c>
      <c r="M47" s="161"/>
      <c r="N47" s="162"/>
      <c r="O47" s="193"/>
      <c r="P47" s="163"/>
      <c r="Q47" s="163"/>
      <c r="R47" s="164" t="s">
        <v>74</v>
      </c>
      <c r="S47" s="164"/>
      <c r="T47" s="165">
        <v>225077182</v>
      </c>
      <c r="U47" s="165">
        <v>75964</v>
      </c>
      <c r="V47" s="165"/>
      <c r="W47" s="165"/>
      <c r="X47" s="166" t="s">
        <v>74</v>
      </c>
      <c r="Y47" s="167"/>
      <c r="Z47" s="166">
        <v>250296888</v>
      </c>
      <c r="AA47" s="166">
        <v>84697</v>
      </c>
      <c r="AB47" s="167"/>
      <c r="AC47" s="167"/>
      <c r="AD47" s="141"/>
      <c r="AE47" s="141"/>
      <c r="AF47" s="141"/>
      <c r="AG47" s="141"/>
      <c r="AH47" s="141"/>
      <c r="AI47" s="141"/>
      <c r="AJ47" s="169"/>
      <c r="AK47" s="169"/>
      <c r="AL47" s="169"/>
      <c r="AM47" s="169"/>
      <c r="AN47" s="169"/>
      <c r="AO47" s="169"/>
      <c r="AP47" s="176"/>
      <c r="AQ47" s="170"/>
      <c r="AR47" s="170"/>
      <c r="AS47" s="171"/>
      <c r="AT47" s="171"/>
      <c r="AU47" s="171"/>
      <c r="AV47" s="171"/>
      <c r="AW47" s="171"/>
      <c r="AX47" s="172"/>
      <c r="AY47" s="172"/>
      <c r="AZ47" s="172"/>
      <c r="BA47" s="173"/>
      <c r="BB47" s="173"/>
      <c r="BC47" s="173"/>
      <c r="BD47" s="177"/>
    </row>
    <row r="48" spans="1:56" ht="15.75" customHeight="1">
      <c r="A48" s="71">
        <v>2025047</v>
      </c>
      <c r="B48" s="62" t="s">
        <v>2430</v>
      </c>
      <c r="C48" s="62" t="s">
        <v>80</v>
      </c>
      <c r="D48" s="61" t="s">
        <v>54</v>
      </c>
      <c r="E48" s="62" t="s">
        <v>4</v>
      </c>
      <c r="F48" s="159" t="s">
        <v>136</v>
      </c>
      <c r="G48" s="160">
        <v>0</v>
      </c>
      <c r="H48" s="160">
        <v>0</v>
      </c>
      <c r="I48" s="160">
        <v>0</v>
      </c>
      <c r="J48" s="160">
        <v>0</v>
      </c>
      <c r="K48" s="160">
        <v>0</v>
      </c>
      <c r="L48" s="161" t="s">
        <v>74</v>
      </c>
      <c r="M48" s="161"/>
      <c r="N48" s="162"/>
      <c r="O48" s="163"/>
      <c r="P48" s="163"/>
      <c r="Q48" s="163"/>
      <c r="R48" s="164" t="s">
        <v>136</v>
      </c>
      <c r="S48" s="164"/>
      <c r="T48" s="194"/>
      <c r="U48" s="165"/>
      <c r="V48" s="165"/>
      <c r="W48" s="165"/>
      <c r="X48" s="166"/>
      <c r="Y48" s="167"/>
      <c r="Z48" s="168"/>
      <c r="AA48" s="189"/>
      <c r="AB48" s="167"/>
      <c r="AC48" s="167"/>
      <c r="AD48" s="141"/>
      <c r="AE48" s="141"/>
      <c r="AF48" s="141"/>
      <c r="AG48" s="141"/>
      <c r="AH48" s="141"/>
      <c r="AI48" s="141"/>
      <c r="AJ48" s="169"/>
      <c r="AK48" s="169"/>
      <c r="AL48" s="169"/>
      <c r="AM48" s="169"/>
      <c r="AN48" s="169"/>
      <c r="AO48" s="169"/>
      <c r="AP48" s="176"/>
      <c r="AQ48" s="170"/>
      <c r="AR48" s="170"/>
      <c r="AS48" s="171"/>
      <c r="AT48" s="171"/>
      <c r="AU48" s="171"/>
      <c r="AV48" s="171"/>
      <c r="AW48" s="171"/>
      <c r="AX48" s="172"/>
      <c r="AY48" s="172"/>
      <c r="AZ48" s="172"/>
      <c r="BA48" s="173"/>
      <c r="BB48" s="173"/>
      <c r="BC48" s="173"/>
      <c r="BD48" s="1"/>
    </row>
    <row r="49" spans="1:56" ht="15.75" customHeight="1">
      <c r="A49" s="71">
        <v>2025048</v>
      </c>
      <c r="B49" s="62" t="s">
        <v>2430</v>
      </c>
      <c r="C49" s="44" t="s">
        <v>97</v>
      </c>
      <c r="D49" s="61" t="s">
        <v>56</v>
      </c>
      <c r="E49" s="62" t="s">
        <v>4</v>
      </c>
      <c r="F49" s="159" t="s">
        <v>136</v>
      </c>
      <c r="G49" s="160">
        <v>0</v>
      </c>
      <c r="H49" s="160">
        <v>0</v>
      </c>
      <c r="I49" s="160">
        <v>0</v>
      </c>
      <c r="J49" s="160">
        <v>0</v>
      </c>
      <c r="K49" s="160">
        <v>0</v>
      </c>
      <c r="L49" s="195" t="s">
        <v>136</v>
      </c>
      <c r="M49" s="161" t="s">
        <v>3169</v>
      </c>
      <c r="N49" s="195"/>
      <c r="O49" s="196"/>
      <c r="P49" s="163"/>
      <c r="Q49" s="163"/>
      <c r="R49" s="164" t="s">
        <v>136</v>
      </c>
      <c r="S49" s="164"/>
      <c r="T49" s="165"/>
      <c r="U49" s="165"/>
      <c r="V49" s="165"/>
      <c r="W49" s="165"/>
      <c r="X49" s="166" t="s">
        <v>74</v>
      </c>
      <c r="Y49" s="167"/>
      <c r="Z49" s="168">
        <v>250292254</v>
      </c>
      <c r="AA49" s="189">
        <v>75964</v>
      </c>
      <c r="AB49" s="167"/>
      <c r="AC49" s="167"/>
      <c r="AD49" s="141"/>
      <c r="AE49" s="141"/>
      <c r="AF49" s="141"/>
      <c r="AG49" s="141"/>
      <c r="AH49" s="141"/>
      <c r="AI49" s="141"/>
      <c r="AJ49" s="169"/>
      <c r="AK49" s="169"/>
      <c r="AL49" s="169"/>
      <c r="AM49" s="169"/>
      <c r="AN49" s="169"/>
      <c r="AO49" s="169"/>
      <c r="AP49" s="176"/>
      <c r="AQ49" s="170"/>
      <c r="AR49" s="170"/>
      <c r="AS49" s="171"/>
      <c r="AT49" s="171"/>
      <c r="AU49" s="171"/>
      <c r="AV49" s="171"/>
      <c r="AW49" s="171"/>
      <c r="AX49" s="172"/>
      <c r="AY49" s="172"/>
      <c r="AZ49" s="172"/>
      <c r="BA49" s="173"/>
      <c r="BB49" s="173"/>
      <c r="BC49" s="173"/>
      <c r="BD49" s="1"/>
    </row>
    <row r="50" spans="1:56" ht="15.75" customHeight="1">
      <c r="A50" s="71">
        <v>2025049</v>
      </c>
      <c r="B50" s="62" t="s">
        <v>2430</v>
      </c>
      <c r="C50" s="44" t="s">
        <v>97</v>
      </c>
      <c r="D50" s="61" t="s">
        <v>56</v>
      </c>
      <c r="E50" s="62" t="s">
        <v>4</v>
      </c>
      <c r="F50" s="159" t="s">
        <v>136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1" t="s">
        <v>136</v>
      </c>
      <c r="M50" s="161"/>
      <c r="N50" s="162"/>
      <c r="O50" s="163"/>
      <c r="P50" s="163"/>
      <c r="Q50" s="163"/>
      <c r="R50" s="164" t="s">
        <v>136</v>
      </c>
      <c r="S50" s="164"/>
      <c r="T50" s="165">
        <v>225027971</v>
      </c>
      <c r="U50" s="165"/>
      <c r="V50" s="191"/>
      <c r="W50" s="165"/>
      <c r="X50" s="166" t="s">
        <v>74</v>
      </c>
      <c r="Y50" s="167"/>
      <c r="Z50" s="189">
        <v>250287374</v>
      </c>
      <c r="AA50" s="189">
        <v>74698</v>
      </c>
      <c r="AB50" s="166"/>
      <c r="AC50" s="167"/>
      <c r="AD50" s="141"/>
      <c r="AE50" s="141"/>
      <c r="AF50" s="141"/>
      <c r="AG50" s="141"/>
      <c r="AH50" s="141"/>
      <c r="AI50" s="141"/>
      <c r="AJ50" s="169"/>
      <c r="AK50" s="169"/>
      <c r="AL50" s="169"/>
      <c r="AM50" s="169"/>
      <c r="AN50" s="169"/>
      <c r="AO50" s="169"/>
      <c r="AP50" s="176"/>
      <c r="AQ50" s="170"/>
      <c r="AR50" s="170"/>
      <c r="AS50" s="171"/>
      <c r="AT50" s="171"/>
      <c r="AU50" s="171"/>
      <c r="AV50" s="171"/>
      <c r="AW50" s="171"/>
      <c r="AX50" s="172"/>
      <c r="AY50" s="172"/>
      <c r="AZ50" s="172"/>
      <c r="BA50" s="173"/>
      <c r="BB50" s="173"/>
      <c r="BC50" s="173"/>
      <c r="BD50" s="177"/>
    </row>
    <row r="51" spans="1:56" ht="15.75" customHeight="1">
      <c r="A51" s="71">
        <v>2025050</v>
      </c>
      <c r="B51" s="62" t="s">
        <v>2430</v>
      </c>
      <c r="C51" s="44" t="s">
        <v>97</v>
      </c>
      <c r="D51" s="61" t="s">
        <v>56</v>
      </c>
      <c r="E51" s="62" t="s">
        <v>4</v>
      </c>
      <c r="F51" s="159" t="s">
        <v>74</v>
      </c>
      <c r="G51" s="160">
        <v>0</v>
      </c>
      <c r="H51" s="160">
        <v>231197144</v>
      </c>
      <c r="I51" s="160">
        <v>52934</v>
      </c>
      <c r="J51" s="160" t="s">
        <v>948</v>
      </c>
      <c r="K51" s="160" t="s">
        <v>248</v>
      </c>
      <c r="L51" s="161" t="s">
        <v>136</v>
      </c>
      <c r="M51" s="161"/>
      <c r="N51" s="162" t="s">
        <v>2456</v>
      </c>
      <c r="O51" s="163"/>
      <c r="P51" s="163"/>
      <c r="Q51" s="163"/>
      <c r="R51" s="164" t="s">
        <v>74</v>
      </c>
      <c r="S51" s="164"/>
      <c r="T51" s="165">
        <v>225077889</v>
      </c>
      <c r="U51" s="165">
        <v>86974</v>
      </c>
      <c r="V51" s="165"/>
      <c r="W51" s="165"/>
      <c r="X51" s="166" t="s">
        <v>74</v>
      </c>
      <c r="Y51" s="167"/>
      <c r="Z51" s="189">
        <v>250288990</v>
      </c>
      <c r="AA51" s="189">
        <v>47968</v>
      </c>
      <c r="AB51" s="166"/>
      <c r="AC51" s="167"/>
      <c r="AD51" s="141"/>
      <c r="AE51" s="141"/>
      <c r="AF51" s="141"/>
      <c r="AG51" s="141"/>
      <c r="AH51" s="141"/>
      <c r="AI51" s="141"/>
      <c r="AJ51" s="169"/>
      <c r="AK51" s="169"/>
      <c r="AL51" s="169"/>
      <c r="AM51" s="169"/>
      <c r="AN51" s="169"/>
      <c r="AO51" s="169"/>
      <c r="AP51" s="176"/>
      <c r="AQ51" s="170"/>
      <c r="AR51" s="170"/>
      <c r="AS51" s="171"/>
      <c r="AT51" s="171"/>
      <c r="AU51" s="171"/>
      <c r="AV51" s="171"/>
      <c r="AW51" s="171"/>
      <c r="AX51" s="172"/>
      <c r="AY51" s="172"/>
      <c r="AZ51" s="172"/>
      <c r="BA51" s="173"/>
      <c r="BB51" s="173"/>
      <c r="BC51" s="173"/>
      <c r="BD51" s="177"/>
    </row>
    <row r="52" spans="1:56" ht="15.75" customHeight="1">
      <c r="A52" s="71">
        <v>2025051</v>
      </c>
      <c r="B52" s="62" t="s">
        <v>2430</v>
      </c>
      <c r="C52" s="44" t="s">
        <v>97</v>
      </c>
      <c r="D52" s="61" t="s">
        <v>56</v>
      </c>
      <c r="E52" s="62" t="s">
        <v>4</v>
      </c>
      <c r="F52" s="159" t="s">
        <v>136</v>
      </c>
      <c r="G52" s="160">
        <v>0</v>
      </c>
      <c r="H52" s="160">
        <v>0</v>
      </c>
      <c r="I52" s="160">
        <v>0</v>
      </c>
      <c r="J52" s="160">
        <v>0</v>
      </c>
      <c r="K52" s="160">
        <v>0</v>
      </c>
      <c r="L52" s="161" t="s">
        <v>74</v>
      </c>
      <c r="M52" s="161"/>
      <c r="N52" s="162" t="s">
        <v>2457</v>
      </c>
      <c r="O52" s="163"/>
      <c r="P52" s="163"/>
      <c r="Q52" s="163"/>
      <c r="R52" s="164" t="s">
        <v>74</v>
      </c>
      <c r="S52" s="164"/>
      <c r="T52" s="165"/>
      <c r="U52" s="165"/>
      <c r="V52" s="165"/>
      <c r="W52" s="165"/>
      <c r="X52" s="166" t="s">
        <v>74</v>
      </c>
      <c r="Y52" s="167"/>
      <c r="Z52" s="168">
        <v>250324121</v>
      </c>
      <c r="AA52" s="189">
        <v>19685</v>
      </c>
      <c r="AB52" s="167"/>
      <c r="AC52" s="167"/>
      <c r="AD52" s="141"/>
      <c r="AE52" s="141"/>
      <c r="AF52" s="141"/>
      <c r="AG52" s="141"/>
      <c r="AH52" s="141"/>
      <c r="AI52" s="141"/>
      <c r="AJ52" s="169"/>
      <c r="AK52" s="169"/>
      <c r="AL52" s="169"/>
      <c r="AM52" s="169"/>
      <c r="AN52" s="169"/>
      <c r="AO52" s="169"/>
      <c r="AP52" s="176"/>
      <c r="AQ52" s="170"/>
      <c r="AR52" s="170"/>
      <c r="AS52" s="171"/>
      <c r="AT52" s="171"/>
      <c r="AU52" s="171"/>
      <c r="AV52" s="171"/>
      <c r="AW52" s="171"/>
      <c r="AX52" s="172"/>
      <c r="AY52" s="172"/>
      <c r="AZ52" s="172"/>
      <c r="BA52" s="173"/>
      <c r="BB52" s="173"/>
      <c r="BC52" s="173"/>
      <c r="BD52" s="177"/>
    </row>
    <row r="53" spans="1:56" ht="15.75" customHeight="1">
      <c r="A53" s="71">
        <v>2025052</v>
      </c>
      <c r="B53" s="62" t="s">
        <v>2430</v>
      </c>
      <c r="C53" s="62" t="s">
        <v>80</v>
      </c>
      <c r="D53" s="61" t="s">
        <v>54</v>
      </c>
      <c r="E53" s="62" t="s">
        <v>4</v>
      </c>
      <c r="F53" s="159" t="s">
        <v>74</v>
      </c>
      <c r="G53" s="160">
        <v>0</v>
      </c>
      <c r="H53" s="160">
        <v>231221223</v>
      </c>
      <c r="I53" s="160">
        <v>41013</v>
      </c>
      <c r="J53" s="160" t="s">
        <v>747</v>
      </c>
      <c r="K53" s="160" t="s">
        <v>248</v>
      </c>
      <c r="L53" s="161" t="s">
        <v>74</v>
      </c>
      <c r="M53" s="161" t="s">
        <v>3169</v>
      </c>
      <c r="N53" s="162"/>
      <c r="O53" s="193"/>
      <c r="P53" s="163"/>
      <c r="Q53" s="163"/>
      <c r="R53" s="164" t="s">
        <v>74</v>
      </c>
      <c r="S53" s="164"/>
      <c r="T53" s="165"/>
      <c r="U53" s="165"/>
      <c r="V53" s="165"/>
      <c r="W53" s="165"/>
      <c r="X53" s="166"/>
      <c r="Y53" s="167"/>
      <c r="Z53" s="168"/>
      <c r="AA53" s="189"/>
      <c r="AB53" s="167"/>
      <c r="AC53" s="167"/>
      <c r="AD53" s="141"/>
      <c r="AE53" s="141"/>
      <c r="AF53" s="141"/>
      <c r="AG53" s="141"/>
      <c r="AH53" s="141"/>
      <c r="AI53" s="141"/>
      <c r="AJ53" s="169"/>
      <c r="AK53" s="169"/>
      <c r="AL53" s="169"/>
      <c r="AM53" s="169"/>
      <c r="AN53" s="169"/>
      <c r="AO53" s="169"/>
      <c r="AP53" s="176"/>
      <c r="AQ53" s="170"/>
      <c r="AR53" s="170"/>
      <c r="AS53" s="171"/>
      <c r="AT53" s="197"/>
      <c r="AU53" s="171"/>
      <c r="AV53" s="171"/>
      <c r="AW53" s="171"/>
      <c r="AX53" s="172"/>
      <c r="AY53" s="172"/>
      <c r="AZ53" s="172"/>
      <c r="BA53" s="173"/>
      <c r="BB53" s="173"/>
      <c r="BC53" s="173"/>
      <c r="BD53" s="177"/>
    </row>
    <row r="54" spans="1:56" ht="15.75" customHeight="1">
      <c r="A54" s="71">
        <v>2025053</v>
      </c>
      <c r="B54" s="62" t="s">
        <v>2430</v>
      </c>
      <c r="C54" s="62" t="s">
        <v>140</v>
      </c>
      <c r="D54" s="61" t="s">
        <v>54</v>
      </c>
      <c r="E54" s="62" t="s">
        <v>4</v>
      </c>
      <c r="F54" s="159" t="s">
        <v>74</v>
      </c>
      <c r="G54" s="160">
        <v>0</v>
      </c>
      <c r="H54" s="160">
        <v>231283261</v>
      </c>
      <c r="I54" s="160">
        <v>24639</v>
      </c>
      <c r="J54" s="160" t="s">
        <v>434</v>
      </c>
      <c r="K54" s="160" t="s">
        <v>248</v>
      </c>
      <c r="L54" s="161" t="s">
        <v>74</v>
      </c>
      <c r="M54" s="161" t="s">
        <v>3169</v>
      </c>
      <c r="N54" s="161"/>
      <c r="O54" s="163"/>
      <c r="P54" s="163"/>
      <c r="Q54" s="163"/>
      <c r="R54" s="164" t="s">
        <v>74</v>
      </c>
      <c r="S54" s="164"/>
      <c r="T54" s="165"/>
      <c r="U54" s="165"/>
      <c r="V54" s="165"/>
      <c r="W54" s="165"/>
      <c r="X54" s="166"/>
      <c r="Y54" s="167"/>
      <c r="Z54" s="189"/>
      <c r="AA54" s="189"/>
      <c r="AB54" s="166"/>
      <c r="AC54" s="166"/>
      <c r="AD54" s="141"/>
      <c r="AE54" s="141"/>
      <c r="AF54" s="141"/>
      <c r="AG54" s="141"/>
      <c r="AH54" s="141"/>
      <c r="AI54" s="141"/>
      <c r="AJ54" s="169"/>
      <c r="AK54" s="169"/>
      <c r="AL54" s="169"/>
      <c r="AM54" s="169"/>
      <c r="AN54" s="169"/>
      <c r="AO54" s="169"/>
      <c r="AP54" s="176"/>
      <c r="AQ54" s="170"/>
      <c r="AR54" s="170"/>
      <c r="AS54" s="171"/>
      <c r="AT54" s="171"/>
      <c r="AU54" s="171"/>
      <c r="AV54" s="171"/>
      <c r="AW54" s="171"/>
      <c r="AX54" s="172"/>
      <c r="AY54" s="172"/>
      <c r="AZ54" s="172"/>
      <c r="BA54" s="173"/>
      <c r="BB54" s="173"/>
      <c r="BC54" s="173"/>
      <c r="BD54" s="1"/>
    </row>
    <row r="55" spans="1:56" ht="15.75" customHeight="1">
      <c r="A55" s="71">
        <v>2025054</v>
      </c>
      <c r="B55" s="62" t="s">
        <v>2430</v>
      </c>
      <c r="C55" s="44" t="s">
        <v>81</v>
      </c>
      <c r="D55" s="61" t="s">
        <v>60</v>
      </c>
      <c r="E55" s="62" t="s">
        <v>4</v>
      </c>
      <c r="F55" s="159" t="s">
        <v>136</v>
      </c>
      <c r="G55" s="160">
        <v>0</v>
      </c>
      <c r="H55" s="160">
        <v>0</v>
      </c>
      <c r="I55" s="160">
        <v>0</v>
      </c>
      <c r="J55" s="160">
        <v>0</v>
      </c>
      <c r="K55" s="160">
        <v>0</v>
      </c>
      <c r="L55" s="162" t="s">
        <v>136</v>
      </c>
      <c r="M55" s="162"/>
      <c r="N55" s="162"/>
      <c r="O55" s="190"/>
      <c r="P55" s="163"/>
      <c r="Q55" s="163"/>
      <c r="R55" s="164" t="s">
        <v>136</v>
      </c>
      <c r="S55" s="164"/>
      <c r="T55" s="165"/>
      <c r="U55" s="165"/>
      <c r="V55" s="165"/>
      <c r="W55" s="165"/>
      <c r="X55" s="166" t="s">
        <v>74</v>
      </c>
      <c r="Y55" s="167"/>
      <c r="Z55" s="198">
        <v>250117770</v>
      </c>
      <c r="AA55" s="192">
        <v>27015</v>
      </c>
      <c r="AB55" s="167"/>
      <c r="AC55" s="167"/>
      <c r="AD55" s="141"/>
      <c r="AE55" s="141"/>
      <c r="AF55" s="141"/>
      <c r="AG55" s="141"/>
      <c r="AH55" s="141"/>
      <c r="AI55" s="141"/>
      <c r="AJ55" s="169"/>
      <c r="AK55" s="169"/>
      <c r="AL55" s="169"/>
      <c r="AM55" s="169"/>
      <c r="AN55" s="169"/>
      <c r="AO55" s="169"/>
      <c r="AP55" s="176"/>
      <c r="AQ55" s="170"/>
      <c r="AR55" s="170"/>
      <c r="AS55" s="199"/>
      <c r="AT55" s="199"/>
      <c r="AU55" s="199"/>
      <c r="AV55" s="199"/>
      <c r="AW55" s="199"/>
      <c r="AX55" s="200"/>
      <c r="AY55" s="200"/>
      <c r="AZ55" s="200"/>
      <c r="BA55" s="201"/>
      <c r="BB55" s="201"/>
      <c r="BC55" s="201"/>
      <c r="BD55" s="177"/>
    </row>
    <row r="56" spans="1:56" ht="15.75" customHeight="1">
      <c r="A56" s="71">
        <v>2025055</v>
      </c>
      <c r="B56" s="62" t="s">
        <v>2430</v>
      </c>
      <c r="C56" s="44" t="s">
        <v>81</v>
      </c>
      <c r="D56" s="61" t="s">
        <v>60</v>
      </c>
      <c r="E56" s="62" t="s">
        <v>4</v>
      </c>
      <c r="F56" s="159" t="s">
        <v>136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1" t="s">
        <v>136</v>
      </c>
      <c r="M56" s="161"/>
      <c r="N56" s="161"/>
      <c r="O56" s="163"/>
      <c r="P56" s="163"/>
      <c r="Q56" s="163"/>
      <c r="R56" s="164" t="s">
        <v>74</v>
      </c>
      <c r="S56" s="164"/>
      <c r="T56" s="165">
        <v>225056980</v>
      </c>
      <c r="U56" s="165">
        <v>63254</v>
      </c>
      <c r="V56" s="165"/>
      <c r="W56" s="165"/>
      <c r="X56" s="166" t="s">
        <v>74</v>
      </c>
      <c r="Y56" s="167"/>
      <c r="Z56" s="198">
        <v>250115115</v>
      </c>
      <c r="AA56" s="192">
        <v>26793</v>
      </c>
      <c r="AB56" s="167"/>
      <c r="AC56" s="167"/>
      <c r="AD56" s="141"/>
      <c r="AE56" s="141"/>
      <c r="AF56" s="141"/>
      <c r="AG56" s="141"/>
      <c r="AH56" s="141"/>
      <c r="AI56" s="141"/>
      <c r="AJ56" s="169"/>
      <c r="AK56" s="169"/>
      <c r="AL56" s="169"/>
      <c r="AM56" s="169"/>
      <c r="AN56" s="169"/>
      <c r="AO56" s="169"/>
      <c r="AP56" s="176"/>
      <c r="AQ56" s="170"/>
      <c r="AR56" s="170"/>
      <c r="AS56" s="199"/>
      <c r="AT56" s="199"/>
      <c r="AU56" s="199"/>
      <c r="AV56" s="199"/>
      <c r="AW56" s="199"/>
      <c r="AX56" s="200"/>
      <c r="AY56" s="200"/>
      <c r="AZ56" s="200"/>
      <c r="BA56" s="201"/>
      <c r="BB56" s="201"/>
      <c r="BC56" s="201"/>
      <c r="BD56" s="1"/>
    </row>
    <row r="57" spans="1:56" ht="15.75" customHeight="1">
      <c r="A57" s="71">
        <v>2025056</v>
      </c>
      <c r="B57" s="62" t="s">
        <v>2430</v>
      </c>
      <c r="C57" s="44" t="s">
        <v>81</v>
      </c>
      <c r="D57" s="61" t="s">
        <v>60</v>
      </c>
      <c r="E57" s="62" t="s">
        <v>4</v>
      </c>
      <c r="F57" s="159" t="s">
        <v>137</v>
      </c>
      <c r="G57" s="160" t="s">
        <v>390</v>
      </c>
      <c r="H57" s="160">
        <v>0</v>
      </c>
      <c r="I57" s="160">
        <v>0</v>
      </c>
      <c r="J57" s="160">
        <v>0</v>
      </c>
      <c r="K57" s="160">
        <v>0</v>
      </c>
      <c r="L57" s="161" t="s">
        <v>136</v>
      </c>
      <c r="M57" s="161"/>
      <c r="N57" s="161"/>
      <c r="O57" s="163"/>
      <c r="P57" s="163"/>
      <c r="Q57" s="163"/>
      <c r="R57" s="164" t="s">
        <v>74</v>
      </c>
      <c r="S57" s="164"/>
      <c r="T57" s="165"/>
      <c r="U57" s="202"/>
      <c r="V57" s="165"/>
      <c r="W57" s="165"/>
      <c r="X57" s="166"/>
      <c r="Y57" s="167"/>
      <c r="Z57" s="198"/>
      <c r="AA57" s="192"/>
      <c r="AB57" s="167"/>
      <c r="AC57" s="167"/>
      <c r="AD57" s="141"/>
      <c r="AE57" s="141"/>
      <c r="AF57" s="141"/>
      <c r="AG57" s="141"/>
      <c r="AH57" s="141"/>
      <c r="AI57" s="141"/>
      <c r="AJ57" s="169"/>
      <c r="AK57" s="169"/>
      <c r="AL57" s="169"/>
      <c r="AM57" s="169"/>
      <c r="AN57" s="169"/>
      <c r="AO57" s="169"/>
      <c r="AP57" s="176"/>
      <c r="AQ57" s="170"/>
      <c r="AR57" s="170"/>
      <c r="AS57" s="199"/>
      <c r="AT57" s="199"/>
      <c r="AU57" s="199"/>
      <c r="AV57" s="199"/>
      <c r="AW57" s="199"/>
      <c r="AX57" s="200"/>
      <c r="AY57" s="200"/>
      <c r="AZ57" s="200"/>
      <c r="BA57" s="201"/>
      <c r="BB57" s="201"/>
      <c r="BC57" s="201"/>
      <c r="BD57" s="1"/>
    </row>
    <row r="58" spans="1:56" ht="15.75" customHeight="1">
      <c r="A58" s="71">
        <v>2025057</v>
      </c>
      <c r="B58" s="62" t="s">
        <v>2430</v>
      </c>
      <c r="C58" s="44" t="s">
        <v>81</v>
      </c>
      <c r="D58" s="61" t="s">
        <v>60</v>
      </c>
      <c r="E58" s="62" t="s">
        <v>4</v>
      </c>
      <c r="F58" s="159" t="s">
        <v>74</v>
      </c>
      <c r="G58" s="160">
        <v>0</v>
      </c>
      <c r="H58" s="160">
        <v>231208820</v>
      </c>
      <c r="I58" s="160">
        <v>36393</v>
      </c>
      <c r="J58" s="160" t="s">
        <v>794</v>
      </c>
      <c r="K58" s="160" t="s">
        <v>248</v>
      </c>
      <c r="L58" s="161" t="s">
        <v>74</v>
      </c>
      <c r="M58" s="161"/>
      <c r="N58" s="161" t="s">
        <v>2458</v>
      </c>
      <c r="O58" s="163"/>
      <c r="P58" s="163"/>
      <c r="Q58" s="163"/>
      <c r="R58" s="164" t="s">
        <v>74</v>
      </c>
      <c r="S58" s="164"/>
      <c r="T58" s="165">
        <v>225057044</v>
      </c>
      <c r="U58" s="165">
        <v>72814</v>
      </c>
      <c r="V58" s="165"/>
      <c r="W58" s="165"/>
      <c r="X58" s="166" t="s">
        <v>74</v>
      </c>
      <c r="Y58" s="167"/>
      <c r="Z58" s="198">
        <v>250112507</v>
      </c>
      <c r="AA58" s="192">
        <v>80365</v>
      </c>
      <c r="AB58" s="167"/>
      <c r="AC58" s="167"/>
      <c r="AD58" s="141"/>
      <c r="AE58" s="141"/>
      <c r="AF58" s="141"/>
      <c r="AG58" s="141"/>
      <c r="AH58" s="141"/>
      <c r="AI58" s="141"/>
      <c r="AJ58" s="169"/>
      <c r="AK58" s="169"/>
      <c r="AL58" s="169"/>
      <c r="AM58" s="169"/>
      <c r="AN58" s="169"/>
      <c r="AO58" s="169"/>
      <c r="AP58" s="176"/>
      <c r="AQ58" s="170"/>
      <c r="AR58" s="170"/>
      <c r="AS58" s="199"/>
      <c r="AT58" s="199"/>
      <c r="AU58" s="199"/>
      <c r="AV58" s="199"/>
      <c r="AW58" s="199"/>
      <c r="AX58" s="200"/>
      <c r="AY58" s="200"/>
      <c r="AZ58" s="200"/>
      <c r="BA58" s="201"/>
      <c r="BB58" s="201"/>
      <c r="BC58" s="201"/>
      <c r="BD58" s="1"/>
    </row>
    <row r="59" spans="1:56" ht="15.75" customHeight="1">
      <c r="A59" s="71">
        <v>2025058</v>
      </c>
      <c r="B59" s="62" t="s">
        <v>2430</v>
      </c>
      <c r="C59" s="44" t="s">
        <v>81</v>
      </c>
      <c r="D59" s="61" t="s">
        <v>60</v>
      </c>
      <c r="E59" s="62" t="s">
        <v>4</v>
      </c>
      <c r="F59" s="159" t="s">
        <v>136</v>
      </c>
      <c r="G59" s="160">
        <v>0</v>
      </c>
      <c r="H59" s="160">
        <v>231067127</v>
      </c>
      <c r="I59" s="160">
        <v>57074</v>
      </c>
      <c r="J59" s="160" t="s">
        <v>277</v>
      </c>
      <c r="K59" s="160" t="s">
        <v>248</v>
      </c>
      <c r="L59" s="161" t="s">
        <v>74</v>
      </c>
      <c r="M59" s="161" t="s">
        <v>3169</v>
      </c>
      <c r="N59" s="161"/>
      <c r="O59" s="163"/>
      <c r="P59" s="163"/>
      <c r="Q59" s="163"/>
      <c r="R59" s="164" t="s">
        <v>74</v>
      </c>
      <c r="S59" s="164"/>
      <c r="T59" s="165">
        <v>225057181</v>
      </c>
      <c r="U59" s="165">
        <v>61254</v>
      </c>
      <c r="V59" s="165"/>
      <c r="W59" s="165"/>
      <c r="X59" s="166" t="s">
        <v>74</v>
      </c>
      <c r="Y59" s="167"/>
      <c r="Z59" s="198">
        <v>250113945</v>
      </c>
      <c r="AA59" s="192">
        <v>21496</v>
      </c>
      <c r="AB59" s="167"/>
      <c r="AC59" s="167"/>
      <c r="AD59" s="141"/>
      <c r="AE59" s="141"/>
      <c r="AF59" s="141"/>
      <c r="AG59" s="141"/>
      <c r="AH59" s="141"/>
      <c r="AI59" s="141"/>
      <c r="AJ59" s="169"/>
      <c r="AK59" s="169"/>
      <c r="AL59" s="169"/>
      <c r="AM59" s="169"/>
      <c r="AN59" s="169"/>
      <c r="AO59" s="169"/>
      <c r="AP59" s="176"/>
      <c r="AQ59" s="170"/>
      <c r="AR59" s="170"/>
      <c r="AS59" s="199"/>
      <c r="AT59" s="199"/>
      <c r="AU59" s="199"/>
      <c r="AV59" s="199"/>
      <c r="AW59" s="199"/>
      <c r="AX59" s="200"/>
      <c r="AY59" s="200"/>
      <c r="AZ59" s="200"/>
      <c r="BA59" s="201"/>
      <c r="BB59" s="201"/>
      <c r="BC59" s="201"/>
      <c r="BD59" s="1"/>
    </row>
    <row r="60" spans="1:56" ht="15.75" customHeight="1">
      <c r="A60" s="71">
        <v>2025059</v>
      </c>
      <c r="B60" s="62" t="s">
        <v>2430</v>
      </c>
      <c r="C60" s="44" t="s">
        <v>81</v>
      </c>
      <c r="D60" s="61" t="s">
        <v>60</v>
      </c>
      <c r="E60" s="62" t="s">
        <v>4</v>
      </c>
      <c r="F60" s="159" t="s">
        <v>74</v>
      </c>
      <c r="G60" s="160">
        <v>0</v>
      </c>
      <c r="H60" s="160">
        <v>231138563</v>
      </c>
      <c r="I60" s="160">
        <v>36927</v>
      </c>
      <c r="J60" s="160" t="s">
        <v>768</v>
      </c>
      <c r="K60" s="160" t="s">
        <v>248</v>
      </c>
      <c r="L60" s="161" t="s">
        <v>136</v>
      </c>
      <c r="M60" s="161"/>
      <c r="N60" s="161" t="s">
        <v>2459</v>
      </c>
      <c r="O60" s="163"/>
      <c r="P60" s="163"/>
      <c r="Q60" s="163"/>
      <c r="R60" s="164" t="s">
        <v>74</v>
      </c>
      <c r="S60" s="164"/>
      <c r="T60" s="165">
        <v>225057024</v>
      </c>
      <c r="U60" s="165">
        <v>78235</v>
      </c>
      <c r="V60" s="165"/>
      <c r="W60" s="165"/>
      <c r="X60" s="166" t="s">
        <v>74</v>
      </c>
      <c r="Y60" s="167"/>
      <c r="Z60" s="198">
        <v>250113341</v>
      </c>
      <c r="AA60" s="192">
        <v>62149</v>
      </c>
      <c r="AB60" s="167"/>
      <c r="AC60" s="167"/>
      <c r="AD60" s="141"/>
      <c r="AE60" s="141"/>
      <c r="AF60" s="141"/>
      <c r="AG60" s="141"/>
      <c r="AH60" s="141"/>
      <c r="AI60" s="141"/>
      <c r="AJ60" s="169"/>
      <c r="AK60" s="169"/>
      <c r="AL60" s="169"/>
      <c r="AM60" s="169"/>
      <c r="AN60" s="169"/>
      <c r="AO60" s="169"/>
      <c r="AP60" s="176"/>
      <c r="AQ60" s="170"/>
      <c r="AR60" s="170"/>
      <c r="AS60" s="199"/>
      <c r="AT60" s="199"/>
      <c r="AU60" s="199"/>
      <c r="AV60" s="199"/>
      <c r="AW60" s="199"/>
      <c r="AX60" s="200"/>
      <c r="AY60" s="200"/>
      <c r="AZ60" s="200"/>
      <c r="BA60" s="201"/>
      <c r="BB60" s="201"/>
      <c r="BC60" s="201"/>
      <c r="BD60" s="1"/>
    </row>
    <row r="61" spans="1:56" ht="15.75" customHeight="1">
      <c r="A61" s="71">
        <v>2025060</v>
      </c>
      <c r="B61" s="62" t="s">
        <v>2430</v>
      </c>
      <c r="C61" s="44" t="s">
        <v>81</v>
      </c>
      <c r="D61" s="61" t="s">
        <v>60</v>
      </c>
      <c r="E61" s="62" t="s">
        <v>4</v>
      </c>
      <c r="F61" s="159" t="s">
        <v>136</v>
      </c>
      <c r="G61" s="160">
        <v>0</v>
      </c>
      <c r="H61" s="160">
        <v>0</v>
      </c>
      <c r="I61" s="160">
        <v>0</v>
      </c>
      <c r="J61" s="160">
        <v>0</v>
      </c>
      <c r="K61" s="160">
        <v>0</v>
      </c>
      <c r="L61" s="161" t="s">
        <v>136</v>
      </c>
      <c r="M61" s="161"/>
      <c r="N61" s="161"/>
      <c r="O61" s="163"/>
      <c r="P61" s="163"/>
      <c r="Q61" s="163"/>
      <c r="R61" s="164" t="s">
        <v>136</v>
      </c>
      <c r="S61" s="164"/>
      <c r="T61" s="165"/>
      <c r="U61" s="165"/>
      <c r="V61" s="165"/>
      <c r="W61" s="165"/>
      <c r="X61" s="166" t="s">
        <v>74</v>
      </c>
      <c r="Y61" s="167"/>
      <c r="Z61" s="198">
        <v>250111446</v>
      </c>
      <c r="AA61" s="192">
        <v>62149</v>
      </c>
      <c r="AB61" s="167"/>
      <c r="AC61" s="167"/>
      <c r="AD61" s="141"/>
      <c r="AE61" s="141"/>
      <c r="AF61" s="141"/>
      <c r="AG61" s="141"/>
      <c r="AH61" s="141"/>
      <c r="AI61" s="141"/>
      <c r="AJ61" s="169"/>
      <c r="AK61" s="169"/>
      <c r="AL61" s="169"/>
      <c r="AM61" s="169"/>
      <c r="AN61" s="169"/>
      <c r="AO61" s="169"/>
      <c r="AP61" s="176"/>
      <c r="AQ61" s="170"/>
      <c r="AR61" s="170"/>
      <c r="AS61" s="199"/>
      <c r="AT61" s="199"/>
      <c r="AU61" s="199"/>
      <c r="AV61" s="199"/>
      <c r="AW61" s="199"/>
      <c r="AX61" s="200"/>
      <c r="AY61" s="200"/>
      <c r="AZ61" s="200"/>
      <c r="BA61" s="201"/>
      <c r="BB61" s="201"/>
      <c r="BC61" s="201"/>
      <c r="BD61" s="49"/>
    </row>
    <row r="62" spans="1:56" ht="15.75" customHeight="1">
      <c r="A62" s="71">
        <v>2025061</v>
      </c>
      <c r="B62" s="62" t="s">
        <v>2430</v>
      </c>
      <c r="C62" s="44" t="s">
        <v>81</v>
      </c>
      <c r="D62" s="61" t="s">
        <v>60</v>
      </c>
      <c r="E62" s="62" t="s">
        <v>4</v>
      </c>
      <c r="F62" s="159" t="s">
        <v>74</v>
      </c>
      <c r="G62" s="160">
        <v>0</v>
      </c>
      <c r="H62" s="160">
        <v>231218842</v>
      </c>
      <c r="I62" s="160">
        <v>78489</v>
      </c>
      <c r="J62" s="160" t="s">
        <v>926</v>
      </c>
      <c r="K62" s="160" t="s">
        <v>248</v>
      </c>
      <c r="L62" s="162" t="s">
        <v>74</v>
      </c>
      <c r="M62" s="162"/>
      <c r="N62" s="162" t="s">
        <v>2460</v>
      </c>
      <c r="O62" s="190"/>
      <c r="P62" s="163"/>
      <c r="Q62" s="163"/>
      <c r="R62" s="164" t="s">
        <v>74</v>
      </c>
      <c r="S62" s="164"/>
      <c r="T62" s="165">
        <v>225056965</v>
      </c>
      <c r="U62" s="165">
        <v>63254</v>
      </c>
      <c r="V62" s="165"/>
      <c r="W62" s="165"/>
      <c r="X62" s="166" t="s">
        <v>74</v>
      </c>
      <c r="Y62" s="167"/>
      <c r="Z62" s="198">
        <v>250115549</v>
      </c>
      <c r="AA62" s="192">
        <v>32708</v>
      </c>
      <c r="AB62" s="167"/>
      <c r="AC62" s="167"/>
      <c r="AD62" s="141"/>
      <c r="AE62" s="141"/>
      <c r="AF62" s="141"/>
      <c r="AG62" s="141"/>
      <c r="AH62" s="141"/>
      <c r="AI62" s="141"/>
      <c r="AJ62" s="169"/>
      <c r="AK62" s="169"/>
      <c r="AL62" s="169"/>
      <c r="AM62" s="169"/>
      <c r="AN62" s="169"/>
      <c r="AO62" s="169"/>
      <c r="AP62" s="176"/>
      <c r="AQ62" s="170"/>
      <c r="AR62" s="170"/>
      <c r="AS62" s="199"/>
      <c r="AT62" s="199"/>
      <c r="AU62" s="199"/>
      <c r="AV62" s="199"/>
      <c r="AW62" s="199"/>
      <c r="AX62" s="200"/>
      <c r="AY62" s="200"/>
      <c r="AZ62" s="200"/>
      <c r="BA62" s="201"/>
      <c r="BB62" s="201"/>
      <c r="BC62" s="201"/>
      <c r="BD62" s="1"/>
    </row>
    <row r="63" spans="1:56" ht="15.75" customHeight="1">
      <c r="A63" s="71">
        <v>2025062</v>
      </c>
      <c r="B63" s="62" t="s">
        <v>2430</v>
      </c>
      <c r="C63" s="44" t="s">
        <v>81</v>
      </c>
      <c r="D63" s="61" t="s">
        <v>60</v>
      </c>
      <c r="E63" s="62" t="s">
        <v>4</v>
      </c>
      <c r="F63" s="159" t="s">
        <v>74</v>
      </c>
      <c r="G63" s="160"/>
      <c r="H63" s="160">
        <v>231219024</v>
      </c>
      <c r="I63" s="160">
        <v>97413</v>
      </c>
      <c r="J63" s="160" t="s">
        <v>984</v>
      </c>
      <c r="K63" s="160" t="s">
        <v>248</v>
      </c>
      <c r="L63" s="161" t="s">
        <v>74</v>
      </c>
      <c r="M63" s="161"/>
      <c r="N63" s="161" t="s">
        <v>2461</v>
      </c>
      <c r="O63" s="163"/>
      <c r="P63" s="163"/>
      <c r="Q63" s="163"/>
      <c r="R63" s="164" t="s">
        <v>74</v>
      </c>
      <c r="S63" s="164"/>
      <c r="T63" s="165">
        <v>225056955</v>
      </c>
      <c r="U63" s="165">
        <v>78279</v>
      </c>
      <c r="V63" s="165"/>
      <c r="W63" s="165"/>
      <c r="X63" s="166" t="s">
        <v>74</v>
      </c>
      <c r="Y63" s="167"/>
      <c r="Z63" s="198">
        <v>250115956</v>
      </c>
      <c r="AA63" s="192">
        <v>12784</v>
      </c>
      <c r="AB63" s="167"/>
      <c r="AC63" s="167"/>
      <c r="AD63" s="141"/>
      <c r="AE63" s="141"/>
      <c r="AF63" s="141"/>
      <c r="AG63" s="141"/>
      <c r="AH63" s="141"/>
      <c r="AI63" s="141"/>
      <c r="AJ63" s="169"/>
      <c r="AK63" s="169"/>
      <c r="AL63" s="169"/>
      <c r="AM63" s="169"/>
      <c r="AN63" s="169"/>
      <c r="AO63" s="169"/>
      <c r="AP63" s="176"/>
      <c r="AQ63" s="170"/>
      <c r="AR63" s="170"/>
      <c r="AS63" s="199"/>
      <c r="AT63" s="199"/>
      <c r="AU63" s="199"/>
      <c r="AV63" s="199"/>
      <c r="AW63" s="199"/>
      <c r="AX63" s="200"/>
      <c r="AY63" s="200"/>
      <c r="AZ63" s="200"/>
      <c r="BA63" s="201"/>
      <c r="BB63" s="201"/>
      <c r="BC63" s="201"/>
      <c r="BD63" s="1"/>
    </row>
    <row r="64" spans="1:56" ht="15.75" customHeight="1">
      <c r="A64" s="71">
        <v>2025063</v>
      </c>
      <c r="B64" s="62" t="s">
        <v>2430</v>
      </c>
      <c r="C64" s="44" t="s">
        <v>81</v>
      </c>
      <c r="D64" s="61" t="s">
        <v>60</v>
      </c>
      <c r="E64" s="62" t="s">
        <v>4</v>
      </c>
      <c r="F64" s="159" t="s">
        <v>74</v>
      </c>
      <c r="G64" s="160">
        <v>0</v>
      </c>
      <c r="H64" s="160">
        <v>231208456</v>
      </c>
      <c r="I64" s="160">
        <v>71958</v>
      </c>
      <c r="J64" s="160" t="s">
        <v>289</v>
      </c>
      <c r="K64" s="160" t="s">
        <v>290</v>
      </c>
      <c r="L64" s="161" t="s">
        <v>74</v>
      </c>
      <c r="M64" s="161"/>
      <c r="N64" s="161" t="s">
        <v>2462</v>
      </c>
      <c r="O64" s="163"/>
      <c r="P64" s="163"/>
      <c r="Q64" s="163"/>
      <c r="R64" s="164" t="s">
        <v>74</v>
      </c>
      <c r="S64" s="164"/>
      <c r="T64" s="165">
        <v>225057114</v>
      </c>
      <c r="U64" s="202">
        <v>43431</v>
      </c>
      <c r="V64" s="165"/>
      <c r="W64" s="165"/>
      <c r="X64" s="166" t="s">
        <v>74</v>
      </c>
      <c r="Y64" s="167"/>
      <c r="Z64" s="198">
        <v>250114631</v>
      </c>
      <c r="AA64" s="192">
        <v>47865</v>
      </c>
      <c r="AB64" s="167"/>
      <c r="AC64" s="167"/>
      <c r="AD64" s="141"/>
      <c r="AE64" s="141"/>
      <c r="AF64" s="141"/>
      <c r="AG64" s="141"/>
      <c r="AH64" s="141"/>
      <c r="AI64" s="141"/>
      <c r="AJ64" s="169"/>
      <c r="AK64" s="169"/>
      <c r="AL64" s="169"/>
      <c r="AM64" s="169"/>
      <c r="AN64" s="169"/>
      <c r="AO64" s="169"/>
      <c r="AP64" s="176"/>
      <c r="AQ64" s="170"/>
      <c r="AR64" s="170"/>
      <c r="AS64" s="171"/>
      <c r="AT64" s="171"/>
      <c r="AU64" s="171"/>
      <c r="AV64" s="171"/>
      <c r="AW64" s="171"/>
      <c r="AX64" s="172"/>
      <c r="AY64" s="172"/>
      <c r="AZ64" s="172"/>
      <c r="BA64" s="173"/>
      <c r="BB64" s="173"/>
      <c r="BC64" s="173"/>
      <c r="BD64" s="1"/>
    </row>
    <row r="65" spans="1:56" ht="15.75" customHeight="1">
      <c r="A65" s="71">
        <v>2025064</v>
      </c>
      <c r="B65" s="62" t="s">
        <v>2430</v>
      </c>
      <c r="C65" s="44" t="s">
        <v>81</v>
      </c>
      <c r="D65" s="61" t="s">
        <v>60</v>
      </c>
      <c r="E65" s="62" t="s">
        <v>4</v>
      </c>
      <c r="F65" s="159" t="s">
        <v>136</v>
      </c>
      <c r="G65" s="160">
        <v>0</v>
      </c>
      <c r="H65" s="160">
        <v>0</v>
      </c>
      <c r="I65" s="160">
        <v>0</v>
      </c>
      <c r="J65" s="160">
        <v>0</v>
      </c>
      <c r="K65" s="160">
        <v>0</v>
      </c>
      <c r="L65" s="161" t="s">
        <v>136</v>
      </c>
      <c r="M65" s="161"/>
      <c r="N65" s="161"/>
      <c r="O65" s="163"/>
      <c r="P65" s="163"/>
      <c r="Q65" s="163"/>
      <c r="R65" s="164" t="s">
        <v>136</v>
      </c>
      <c r="S65" s="164"/>
      <c r="T65" s="165">
        <v>225020205</v>
      </c>
      <c r="U65" s="165">
        <v>96581</v>
      </c>
      <c r="V65" s="165"/>
      <c r="W65" s="165"/>
      <c r="X65" s="166" t="s">
        <v>74</v>
      </c>
      <c r="Y65" s="167"/>
      <c r="Z65" s="198">
        <v>250111039</v>
      </c>
      <c r="AA65" s="192">
        <v>96581</v>
      </c>
      <c r="AB65" s="167"/>
      <c r="AC65" s="167"/>
      <c r="AD65" s="141"/>
      <c r="AE65" s="141"/>
      <c r="AF65" s="203"/>
      <c r="AG65" s="141"/>
      <c r="AH65" s="141"/>
      <c r="AI65" s="141"/>
      <c r="AJ65" s="169"/>
      <c r="AK65" s="169"/>
      <c r="AL65" s="169"/>
      <c r="AM65" s="169"/>
      <c r="AN65" s="169"/>
      <c r="AO65" s="169"/>
      <c r="AP65" s="176"/>
      <c r="AQ65" s="170" t="s">
        <v>136</v>
      </c>
      <c r="AR65" s="170"/>
      <c r="AS65" s="199">
        <v>2940306</v>
      </c>
      <c r="AT65" s="204" t="s">
        <v>2463</v>
      </c>
      <c r="AU65" s="199"/>
      <c r="AV65" s="199"/>
      <c r="AW65" s="199"/>
      <c r="AX65" s="172"/>
      <c r="AY65" s="200"/>
      <c r="AZ65" s="200"/>
      <c r="BA65" s="173"/>
      <c r="BB65" s="201"/>
      <c r="BC65" s="201"/>
      <c r="BD65" s="1"/>
    </row>
    <row r="66" spans="1:56" ht="15.75" customHeight="1">
      <c r="A66" s="71">
        <v>2025065</v>
      </c>
      <c r="B66" s="62" t="s">
        <v>2430</v>
      </c>
      <c r="C66" s="44" t="s">
        <v>81</v>
      </c>
      <c r="D66" s="61" t="s">
        <v>60</v>
      </c>
      <c r="E66" s="62" t="s">
        <v>4</v>
      </c>
      <c r="F66" s="159" t="s">
        <v>74</v>
      </c>
      <c r="G66" s="160">
        <v>0</v>
      </c>
      <c r="H66" s="160">
        <v>231138237</v>
      </c>
      <c r="I66" s="160">
        <v>71961</v>
      </c>
      <c r="J66" s="160" t="s">
        <v>289</v>
      </c>
      <c r="K66" s="160" t="s">
        <v>290</v>
      </c>
      <c r="L66" s="162" t="s">
        <v>74</v>
      </c>
      <c r="M66" s="162"/>
      <c r="N66" s="162" t="s">
        <v>2464</v>
      </c>
      <c r="O66" s="190"/>
      <c r="P66" s="163"/>
      <c r="Q66" s="163"/>
      <c r="R66" s="164" t="s">
        <v>74</v>
      </c>
      <c r="S66" s="164"/>
      <c r="T66" s="165">
        <v>225057063</v>
      </c>
      <c r="U66" s="165">
        <v>54874</v>
      </c>
      <c r="V66" s="165"/>
      <c r="W66" s="165"/>
      <c r="X66" s="166" t="s">
        <v>74</v>
      </c>
      <c r="Y66" s="167"/>
      <c r="Z66" s="198">
        <v>250113058</v>
      </c>
      <c r="AA66" s="192">
        <v>29185</v>
      </c>
      <c r="AB66" s="167"/>
      <c r="AC66" s="167"/>
      <c r="AD66" s="141"/>
      <c r="AE66" s="141"/>
      <c r="AF66" s="141"/>
      <c r="AG66" s="141"/>
      <c r="AH66" s="141"/>
      <c r="AI66" s="141"/>
      <c r="AJ66" s="169"/>
      <c r="AK66" s="169"/>
      <c r="AL66" s="169"/>
      <c r="AM66" s="169"/>
      <c r="AN66" s="169"/>
      <c r="AO66" s="169"/>
      <c r="AP66" s="176"/>
      <c r="AQ66" s="170"/>
      <c r="AR66" s="170"/>
      <c r="AS66" s="199"/>
      <c r="AT66" s="199"/>
      <c r="AU66" s="199"/>
      <c r="AV66" s="199"/>
      <c r="AW66" s="199"/>
      <c r="AX66" s="200"/>
      <c r="AY66" s="200"/>
      <c r="AZ66" s="200"/>
      <c r="BA66" s="201"/>
      <c r="BB66" s="201"/>
      <c r="BC66" s="201"/>
      <c r="BD66" s="1"/>
    </row>
    <row r="67" spans="1:56" ht="15.75" customHeight="1">
      <c r="A67" s="71">
        <v>2025066</v>
      </c>
      <c r="B67" s="62" t="s">
        <v>2430</v>
      </c>
      <c r="C67" s="44" t="s">
        <v>81</v>
      </c>
      <c r="D67" s="61" t="s">
        <v>60</v>
      </c>
      <c r="E67" s="62" t="s">
        <v>4</v>
      </c>
      <c r="F67" s="159" t="s">
        <v>74</v>
      </c>
      <c r="G67" s="160">
        <v>0</v>
      </c>
      <c r="H67" s="160">
        <v>231222009</v>
      </c>
      <c r="I67" s="160">
        <v>79157</v>
      </c>
      <c r="J67" s="160" t="s">
        <v>734</v>
      </c>
      <c r="K67" s="160" t="s">
        <v>248</v>
      </c>
      <c r="L67" s="161" t="s">
        <v>136</v>
      </c>
      <c r="M67" s="161" t="s">
        <v>3169</v>
      </c>
      <c r="N67" s="161"/>
      <c r="O67" s="163"/>
      <c r="P67" s="163"/>
      <c r="Q67" s="163"/>
      <c r="R67" s="164" t="s">
        <v>74</v>
      </c>
      <c r="S67" s="164"/>
      <c r="T67" s="165">
        <v>225056113</v>
      </c>
      <c r="U67" s="165">
        <v>92643</v>
      </c>
      <c r="V67" s="165"/>
      <c r="W67" s="165"/>
      <c r="X67" s="166" t="s">
        <v>74</v>
      </c>
      <c r="Y67" s="167"/>
      <c r="Z67" s="198">
        <v>250116685</v>
      </c>
      <c r="AA67" s="192">
        <v>46278</v>
      </c>
      <c r="AB67" s="167"/>
      <c r="AC67" s="167"/>
      <c r="AD67" s="141"/>
      <c r="AE67" s="141"/>
      <c r="AF67" s="141"/>
      <c r="AG67" s="141"/>
      <c r="AH67" s="141"/>
      <c r="AI67" s="141"/>
      <c r="AJ67" s="169"/>
      <c r="AK67" s="169"/>
      <c r="AL67" s="169"/>
      <c r="AM67" s="169"/>
      <c r="AN67" s="169"/>
      <c r="AO67" s="169"/>
      <c r="AP67" s="176"/>
      <c r="AQ67" s="170"/>
      <c r="AR67" s="170"/>
      <c r="AS67" s="199"/>
      <c r="AT67" s="199"/>
      <c r="AU67" s="199"/>
      <c r="AV67" s="199"/>
      <c r="AW67" s="199"/>
      <c r="AX67" s="200"/>
      <c r="AY67" s="200"/>
      <c r="AZ67" s="200"/>
      <c r="BA67" s="201"/>
      <c r="BB67" s="201"/>
      <c r="BC67" s="201"/>
      <c r="BD67" s="1"/>
    </row>
    <row r="68" spans="1:56" ht="15.75" customHeight="1">
      <c r="A68" s="71">
        <v>2025067</v>
      </c>
      <c r="B68" s="62" t="s">
        <v>2430</v>
      </c>
      <c r="C68" s="44" t="s">
        <v>81</v>
      </c>
      <c r="D68" s="61" t="s">
        <v>60</v>
      </c>
      <c r="E68" s="62" t="s">
        <v>4</v>
      </c>
      <c r="F68" s="159" t="s">
        <v>74</v>
      </c>
      <c r="G68" s="160">
        <v>0</v>
      </c>
      <c r="H68" s="160">
        <v>231208057</v>
      </c>
      <c r="I68" s="160">
        <v>71917</v>
      </c>
      <c r="J68" s="160" t="s">
        <v>289</v>
      </c>
      <c r="K68" s="160" t="s">
        <v>290</v>
      </c>
      <c r="L68" s="161" t="s">
        <v>74</v>
      </c>
      <c r="M68" s="161"/>
      <c r="N68" s="161" t="s">
        <v>2465</v>
      </c>
      <c r="O68" s="163"/>
      <c r="P68" s="163"/>
      <c r="Q68" s="163"/>
      <c r="R68" s="164" t="s">
        <v>136</v>
      </c>
      <c r="S68" s="164"/>
      <c r="T68" s="165"/>
      <c r="U68" s="165"/>
      <c r="V68" s="165"/>
      <c r="W68" s="165"/>
      <c r="X68" s="166" t="s">
        <v>74</v>
      </c>
      <c r="Y68" s="167"/>
      <c r="Z68" s="198">
        <v>250117290</v>
      </c>
      <c r="AA68" s="192">
        <v>62954</v>
      </c>
      <c r="AB68" s="167"/>
      <c r="AC68" s="167"/>
      <c r="AD68" s="141"/>
      <c r="AE68" s="141"/>
      <c r="AF68" s="141"/>
      <c r="AG68" s="141"/>
      <c r="AH68" s="141"/>
      <c r="AI68" s="141"/>
      <c r="AJ68" s="169"/>
      <c r="AK68" s="169"/>
      <c r="AL68" s="169"/>
      <c r="AM68" s="169"/>
      <c r="AN68" s="169"/>
      <c r="AO68" s="169"/>
      <c r="AP68" s="176"/>
      <c r="AQ68" s="170"/>
      <c r="AR68" s="170"/>
      <c r="AS68" s="199"/>
      <c r="AT68" s="199"/>
      <c r="AU68" s="199"/>
      <c r="AV68" s="199"/>
      <c r="AW68" s="199"/>
      <c r="AX68" s="200"/>
      <c r="AY68" s="200"/>
      <c r="AZ68" s="200"/>
      <c r="BA68" s="201"/>
      <c r="BB68" s="201"/>
      <c r="BC68" s="201"/>
      <c r="BD68" s="177"/>
    </row>
    <row r="69" spans="1:56" ht="15.75" customHeight="1">
      <c r="A69" s="71">
        <v>2025068</v>
      </c>
      <c r="B69" s="62" t="s">
        <v>2430</v>
      </c>
      <c r="C69" s="44" t="s">
        <v>81</v>
      </c>
      <c r="D69" s="61" t="s">
        <v>60</v>
      </c>
      <c r="E69" s="62" t="s">
        <v>4</v>
      </c>
      <c r="F69" s="159" t="s">
        <v>74</v>
      </c>
      <c r="G69" s="160">
        <v>0</v>
      </c>
      <c r="H69" s="160">
        <v>231207778</v>
      </c>
      <c r="I69" s="160">
        <v>98906</v>
      </c>
      <c r="J69" s="160" t="s">
        <v>978</v>
      </c>
      <c r="K69" s="160" t="s">
        <v>248</v>
      </c>
      <c r="L69" s="161" t="s">
        <v>74</v>
      </c>
      <c r="M69" s="161"/>
      <c r="N69" s="161" t="s">
        <v>2466</v>
      </c>
      <c r="O69" s="163"/>
      <c r="P69" s="163"/>
      <c r="Q69" s="163"/>
      <c r="R69" s="164" t="s">
        <v>74</v>
      </c>
      <c r="S69" s="164"/>
      <c r="T69" s="165">
        <v>225056996</v>
      </c>
      <c r="U69" s="165">
        <v>78569</v>
      </c>
      <c r="V69" s="165"/>
      <c r="W69" s="165"/>
      <c r="X69" s="166" t="s">
        <v>74</v>
      </c>
      <c r="Y69" s="167"/>
      <c r="Z69" s="198">
        <v>250112043</v>
      </c>
      <c r="AA69" s="192">
        <v>69572</v>
      </c>
      <c r="AB69" s="167"/>
      <c r="AC69" s="167"/>
      <c r="AD69" s="141"/>
      <c r="AE69" s="141"/>
      <c r="AF69" s="141"/>
      <c r="AG69" s="141"/>
      <c r="AH69" s="141"/>
      <c r="AI69" s="141"/>
      <c r="AJ69" s="169"/>
      <c r="AK69" s="169"/>
      <c r="AL69" s="169"/>
      <c r="AM69" s="169"/>
      <c r="AN69" s="169"/>
      <c r="AO69" s="169"/>
      <c r="AP69" s="176"/>
      <c r="AQ69" s="170" t="s">
        <v>136</v>
      </c>
      <c r="AR69" s="170"/>
      <c r="AS69" s="199">
        <v>2946227</v>
      </c>
      <c r="AT69" s="204" t="s">
        <v>2467</v>
      </c>
      <c r="AU69" s="199"/>
      <c r="AV69" s="199"/>
      <c r="AW69" s="199"/>
      <c r="AX69" s="172"/>
      <c r="AY69" s="200"/>
      <c r="AZ69" s="200"/>
      <c r="BA69" s="173"/>
      <c r="BB69" s="201"/>
      <c r="BC69" s="201"/>
      <c r="BD69" s="177"/>
    </row>
    <row r="70" spans="1:56" ht="15.75" customHeight="1">
      <c r="A70" s="71">
        <v>2025069</v>
      </c>
      <c r="B70" s="62" t="s">
        <v>2430</v>
      </c>
      <c r="C70" s="44" t="s">
        <v>81</v>
      </c>
      <c r="D70" s="61" t="s">
        <v>60</v>
      </c>
      <c r="E70" s="62" t="s">
        <v>4</v>
      </c>
      <c r="F70" s="159" t="s">
        <v>74</v>
      </c>
      <c r="G70" s="160">
        <v>0</v>
      </c>
      <c r="H70" s="160">
        <v>231222416</v>
      </c>
      <c r="I70" s="160">
        <v>10604</v>
      </c>
      <c r="J70" s="160" t="s">
        <v>984</v>
      </c>
      <c r="K70" s="160" t="s">
        <v>248</v>
      </c>
      <c r="L70" s="161" t="s">
        <v>74</v>
      </c>
      <c r="M70" s="161"/>
      <c r="N70" s="161" t="s">
        <v>2468</v>
      </c>
      <c r="O70" s="163"/>
      <c r="P70" s="163"/>
      <c r="Q70" s="163"/>
      <c r="R70" s="164" t="s">
        <v>74</v>
      </c>
      <c r="S70" s="164"/>
      <c r="T70" s="165">
        <v>225056153</v>
      </c>
      <c r="U70" s="165">
        <v>62549</v>
      </c>
      <c r="V70" s="165"/>
      <c r="W70" s="165"/>
      <c r="X70" s="166" t="s">
        <v>74</v>
      </c>
      <c r="Y70" s="167"/>
      <c r="Z70" s="198">
        <v>250116391</v>
      </c>
      <c r="AA70" s="192">
        <v>26978</v>
      </c>
      <c r="AB70" s="167"/>
      <c r="AC70" s="167"/>
      <c r="AD70" s="141"/>
      <c r="AE70" s="141"/>
      <c r="AF70" s="141"/>
      <c r="AG70" s="141"/>
      <c r="AH70" s="141"/>
      <c r="AI70" s="141"/>
      <c r="AJ70" s="169"/>
      <c r="AK70" s="169"/>
      <c r="AL70" s="169"/>
      <c r="AM70" s="169"/>
      <c r="AN70" s="169"/>
      <c r="AO70" s="169"/>
      <c r="AP70" s="176"/>
      <c r="AQ70" s="170"/>
      <c r="AR70" s="170"/>
      <c r="AS70" s="199"/>
      <c r="AT70" s="199"/>
      <c r="AU70" s="199"/>
      <c r="AV70" s="199"/>
      <c r="AW70" s="199"/>
      <c r="AX70" s="172"/>
      <c r="AY70" s="200"/>
      <c r="AZ70" s="200"/>
      <c r="BA70" s="201"/>
      <c r="BB70" s="201"/>
      <c r="BC70" s="201"/>
      <c r="BD70" s="177"/>
    </row>
    <row r="71" spans="1:56" ht="15.75" customHeight="1">
      <c r="A71" s="71">
        <v>2025070</v>
      </c>
      <c r="B71" s="62" t="s">
        <v>2430</v>
      </c>
      <c r="C71" s="44" t="s">
        <v>87</v>
      </c>
      <c r="D71" s="61" t="s">
        <v>52</v>
      </c>
      <c r="E71" s="62" t="s">
        <v>4</v>
      </c>
      <c r="F71" s="159" t="s">
        <v>74</v>
      </c>
      <c r="G71" s="160">
        <v>0</v>
      </c>
      <c r="H71" s="160">
        <v>231464819</v>
      </c>
      <c r="I71" s="160">
        <v>40492</v>
      </c>
      <c r="J71" s="160" t="s">
        <v>502</v>
      </c>
      <c r="K71" s="160" t="s">
        <v>290</v>
      </c>
      <c r="L71" s="162" t="s">
        <v>74</v>
      </c>
      <c r="M71" s="162"/>
      <c r="N71" s="162" t="s">
        <v>2469</v>
      </c>
      <c r="O71" s="190"/>
      <c r="P71" s="163"/>
      <c r="Q71" s="163"/>
      <c r="R71" s="164" t="s">
        <v>74</v>
      </c>
      <c r="S71" s="164"/>
      <c r="T71" s="165">
        <v>225060659</v>
      </c>
      <c r="U71" s="165">
        <v>48623</v>
      </c>
      <c r="V71" s="165"/>
      <c r="W71" s="165"/>
      <c r="X71" s="166" t="s">
        <v>74</v>
      </c>
      <c r="Y71" s="167"/>
      <c r="Z71" s="168">
        <v>250116162</v>
      </c>
      <c r="AA71" s="189">
        <v>42687</v>
      </c>
      <c r="AB71" s="167"/>
      <c r="AC71" s="167"/>
      <c r="AD71" s="141"/>
      <c r="AE71" s="141"/>
      <c r="AF71" s="141"/>
      <c r="AG71" s="141"/>
      <c r="AH71" s="141"/>
      <c r="AI71" s="141"/>
      <c r="AJ71" s="169"/>
      <c r="AK71" s="169"/>
      <c r="AL71" s="169"/>
      <c r="AM71" s="169"/>
      <c r="AN71" s="169"/>
      <c r="AO71" s="169"/>
      <c r="AP71" s="176"/>
      <c r="AQ71" s="170"/>
      <c r="AR71" s="170"/>
      <c r="AS71" s="199"/>
      <c r="AT71" s="199"/>
      <c r="AU71" s="199"/>
      <c r="AV71" s="199"/>
      <c r="AW71" s="199"/>
      <c r="AX71" s="172"/>
      <c r="AY71" s="200"/>
      <c r="AZ71" s="200"/>
      <c r="BA71" s="173"/>
      <c r="BB71" s="201"/>
      <c r="BC71" s="201"/>
      <c r="BD71" s="177"/>
    </row>
    <row r="72" spans="1:56" ht="15.75" customHeight="1">
      <c r="A72" s="71">
        <v>2025071</v>
      </c>
      <c r="B72" s="62" t="s">
        <v>2430</v>
      </c>
      <c r="C72" s="44" t="s">
        <v>87</v>
      </c>
      <c r="D72" s="61" t="s">
        <v>52</v>
      </c>
      <c r="E72" s="62" t="s">
        <v>4</v>
      </c>
      <c r="F72" s="159" t="s">
        <v>136</v>
      </c>
      <c r="G72" s="160">
        <v>0</v>
      </c>
      <c r="H72" s="160">
        <v>0</v>
      </c>
      <c r="I72" s="160">
        <v>0</v>
      </c>
      <c r="J72" s="160">
        <v>0</v>
      </c>
      <c r="K72" s="160">
        <v>0</v>
      </c>
      <c r="L72" s="162" t="s">
        <v>74</v>
      </c>
      <c r="M72" s="162"/>
      <c r="N72" s="162" t="s">
        <v>2470</v>
      </c>
      <c r="O72" s="190"/>
      <c r="P72" s="163"/>
      <c r="Q72" s="163"/>
      <c r="R72" s="164" t="s">
        <v>74</v>
      </c>
      <c r="S72" s="164"/>
      <c r="T72" s="202">
        <v>225060933</v>
      </c>
      <c r="U72" s="202">
        <v>60402</v>
      </c>
      <c r="V72" s="205"/>
      <c r="W72" s="205"/>
      <c r="X72" s="166" t="s">
        <v>74</v>
      </c>
      <c r="Y72" s="167"/>
      <c r="Z72" s="168">
        <v>250239965</v>
      </c>
      <c r="AA72" s="189">
        <v>78524</v>
      </c>
      <c r="AB72" s="206"/>
      <c r="AC72" s="206"/>
      <c r="AD72" s="207"/>
      <c r="AE72" s="207"/>
      <c r="AF72" s="207"/>
      <c r="AG72" s="207"/>
      <c r="AH72" s="207"/>
      <c r="AI72" s="207"/>
      <c r="AJ72" s="208"/>
      <c r="AK72" s="208"/>
      <c r="AL72" s="208"/>
      <c r="AM72" s="208"/>
      <c r="AN72" s="208"/>
      <c r="AO72" s="208"/>
      <c r="AP72" s="209"/>
      <c r="AQ72" s="170"/>
      <c r="AR72" s="170"/>
      <c r="AS72" s="197"/>
      <c r="AT72" s="197"/>
      <c r="AU72" s="210"/>
      <c r="AV72" s="211"/>
      <c r="AW72" s="211"/>
      <c r="AX72" s="172"/>
      <c r="AY72" s="212"/>
      <c r="AZ72" s="212"/>
      <c r="BA72" s="173"/>
      <c r="BB72" s="213"/>
      <c r="BC72" s="213"/>
      <c r="BD72" s="174"/>
    </row>
    <row r="73" spans="1:56" ht="15.75" customHeight="1">
      <c r="A73" s="71">
        <v>2025072</v>
      </c>
      <c r="B73" s="62" t="s">
        <v>2430</v>
      </c>
      <c r="C73" s="44" t="s">
        <v>87</v>
      </c>
      <c r="D73" s="61" t="s">
        <v>52</v>
      </c>
      <c r="E73" s="62" t="s">
        <v>4</v>
      </c>
      <c r="F73" s="159" t="s">
        <v>74</v>
      </c>
      <c r="G73" s="160">
        <v>0</v>
      </c>
      <c r="H73" s="160">
        <v>231540981</v>
      </c>
      <c r="I73" s="160">
        <v>87985</v>
      </c>
      <c r="J73" s="160" t="s">
        <v>868</v>
      </c>
      <c r="K73" s="160" t="s">
        <v>248</v>
      </c>
      <c r="L73" s="161" t="s">
        <v>136</v>
      </c>
      <c r="M73" s="161"/>
      <c r="N73" s="161" t="s">
        <v>2471</v>
      </c>
      <c r="O73" s="193"/>
      <c r="P73" s="163"/>
      <c r="Q73" s="163"/>
      <c r="R73" s="164" t="s">
        <v>74</v>
      </c>
      <c r="S73" s="164"/>
      <c r="T73" s="202">
        <v>225060721</v>
      </c>
      <c r="U73" s="202">
        <v>75308</v>
      </c>
      <c r="V73" s="205"/>
      <c r="W73" s="205"/>
      <c r="X73" s="166" t="s">
        <v>74</v>
      </c>
      <c r="Y73" s="167"/>
      <c r="Z73" s="168">
        <v>250118866</v>
      </c>
      <c r="AA73" s="189">
        <v>78459</v>
      </c>
      <c r="AB73" s="214"/>
      <c r="AC73" s="206"/>
      <c r="AD73" s="207"/>
      <c r="AE73" s="207"/>
      <c r="AF73" s="207"/>
      <c r="AG73" s="207"/>
      <c r="AH73" s="207"/>
      <c r="AI73" s="207"/>
      <c r="AJ73" s="208"/>
      <c r="AK73" s="208"/>
      <c r="AL73" s="208"/>
      <c r="AM73" s="208"/>
      <c r="AN73" s="208"/>
      <c r="AO73" s="208"/>
      <c r="AP73" s="209"/>
      <c r="AQ73" s="170"/>
      <c r="AR73" s="170"/>
      <c r="AS73" s="211"/>
      <c r="AT73" s="211"/>
      <c r="AU73" s="210"/>
      <c r="AV73" s="211"/>
      <c r="AW73" s="211"/>
      <c r="AX73" s="172"/>
      <c r="AY73" s="212"/>
      <c r="AZ73" s="212"/>
      <c r="BA73" s="173"/>
      <c r="BB73" s="213"/>
      <c r="BC73" s="213"/>
      <c r="BD73" s="174"/>
    </row>
    <row r="74" spans="1:56" ht="15.75" customHeight="1">
      <c r="A74" s="71">
        <v>2025073</v>
      </c>
      <c r="B74" s="62" t="s">
        <v>2430</v>
      </c>
      <c r="C74" s="44" t="s">
        <v>87</v>
      </c>
      <c r="D74" s="61" t="s">
        <v>52</v>
      </c>
      <c r="E74" s="62" t="s">
        <v>4</v>
      </c>
      <c r="F74" s="159" t="s">
        <v>137</v>
      </c>
      <c r="G74" s="160" t="s">
        <v>390</v>
      </c>
      <c r="H74" s="160">
        <v>0</v>
      </c>
      <c r="I74" s="160">
        <v>0</v>
      </c>
      <c r="J74" s="160">
        <v>0</v>
      </c>
      <c r="K74" s="160">
        <v>0</v>
      </c>
      <c r="L74" s="161" t="s">
        <v>137</v>
      </c>
      <c r="M74" s="161" t="s">
        <v>26</v>
      </c>
      <c r="N74" s="161"/>
      <c r="O74" s="193"/>
      <c r="P74" s="163"/>
      <c r="Q74" s="163"/>
      <c r="R74" s="164" t="s">
        <v>137</v>
      </c>
      <c r="S74" s="164" t="s">
        <v>26</v>
      </c>
      <c r="T74" s="202"/>
      <c r="U74" s="202"/>
      <c r="V74" s="205"/>
      <c r="W74" s="205"/>
      <c r="X74" s="166" t="s">
        <v>137</v>
      </c>
      <c r="Y74" s="167" t="s">
        <v>26</v>
      </c>
      <c r="Z74" s="168"/>
      <c r="AA74" s="189"/>
      <c r="AB74" s="214"/>
      <c r="AC74" s="206"/>
      <c r="AD74" s="207"/>
      <c r="AE74" s="207"/>
      <c r="AF74" s="207"/>
      <c r="AG74" s="207"/>
      <c r="AH74" s="207"/>
      <c r="AI74" s="207"/>
      <c r="AJ74" s="208"/>
      <c r="AK74" s="208"/>
      <c r="AL74" s="208"/>
      <c r="AM74" s="208"/>
      <c r="AN74" s="208"/>
      <c r="AO74" s="208"/>
      <c r="AP74" s="209"/>
      <c r="AQ74" s="170"/>
      <c r="AR74" s="170"/>
      <c r="AS74" s="197"/>
      <c r="AT74" s="197"/>
      <c r="AU74" s="215"/>
      <c r="AV74" s="211"/>
      <c r="AW74" s="211"/>
      <c r="AX74" s="172"/>
      <c r="AY74" s="212"/>
      <c r="AZ74" s="212"/>
      <c r="BA74" s="173"/>
      <c r="BB74" s="213"/>
      <c r="BC74" s="213"/>
      <c r="BD74" s="177"/>
    </row>
    <row r="75" spans="1:56" ht="15.75" customHeight="1">
      <c r="A75" s="71">
        <v>2025074</v>
      </c>
      <c r="B75" s="62" t="s">
        <v>2430</v>
      </c>
      <c r="C75" s="44" t="s">
        <v>87</v>
      </c>
      <c r="D75" s="61" t="s">
        <v>52</v>
      </c>
      <c r="E75" s="62" t="s">
        <v>4</v>
      </c>
      <c r="F75" s="159" t="s">
        <v>74</v>
      </c>
      <c r="G75" s="160">
        <v>0</v>
      </c>
      <c r="H75" s="160">
        <v>231222297</v>
      </c>
      <c r="I75" s="160">
        <v>89398</v>
      </c>
      <c r="J75" s="160">
        <v>0</v>
      </c>
      <c r="K75" s="160">
        <v>0</v>
      </c>
      <c r="L75" s="161" t="s">
        <v>74</v>
      </c>
      <c r="M75" s="161"/>
      <c r="N75" s="161" t="s">
        <v>2472</v>
      </c>
      <c r="O75" s="193"/>
      <c r="P75" s="163"/>
      <c r="Q75" s="163"/>
      <c r="R75" s="164" t="s">
        <v>74</v>
      </c>
      <c r="S75" s="164"/>
      <c r="T75" s="202">
        <v>225060957</v>
      </c>
      <c r="U75" s="202">
        <v>64873</v>
      </c>
      <c r="V75" s="205"/>
      <c r="W75" s="205"/>
      <c r="X75" s="166" t="s">
        <v>74</v>
      </c>
      <c r="Y75" s="167"/>
      <c r="Z75" s="168">
        <v>250237377</v>
      </c>
      <c r="AA75" s="189">
        <v>74256</v>
      </c>
      <c r="AB75" s="214"/>
      <c r="AC75" s="206"/>
      <c r="AD75" s="207"/>
      <c r="AE75" s="207"/>
      <c r="AF75" s="207"/>
      <c r="AG75" s="207"/>
      <c r="AH75" s="207"/>
      <c r="AI75" s="207"/>
      <c r="AJ75" s="208"/>
      <c r="AK75" s="208"/>
      <c r="AL75" s="208"/>
      <c r="AM75" s="208"/>
      <c r="AN75" s="208"/>
      <c r="AO75" s="208"/>
      <c r="AP75" s="209"/>
      <c r="AQ75" s="170" t="s">
        <v>136</v>
      </c>
      <c r="AR75" s="170"/>
      <c r="AS75" s="197" t="s">
        <v>2473</v>
      </c>
      <c r="AT75" s="216" t="s">
        <v>2474</v>
      </c>
      <c r="AU75" s="210"/>
      <c r="AV75" s="211"/>
      <c r="AW75" s="211"/>
      <c r="AX75" s="172"/>
      <c r="AY75" s="212"/>
      <c r="AZ75" s="212"/>
      <c r="BA75" s="173"/>
      <c r="BB75" s="213"/>
      <c r="BC75" s="213"/>
      <c r="BD75" s="177"/>
    </row>
    <row r="76" spans="1:56" ht="15.75" customHeight="1">
      <c r="A76" s="71">
        <v>2025075</v>
      </c>
      <c r="B76" s="62" t="s">
        <v>2430</v>
      </c>
      <c r="C76" s="44" t="s">
        <v>87</v>
      </c>
      <c r="D76" s="61" t="s">
        <v>52</v>
      </c>
      <c r="E76" s="62" t="s">
        <v>4</v>
      </c>
      <c r="F76" s="159" t="s">
        <v>74</v>
      </c>
      <c r="G76" s="160">
        <v>0</v>
      </c>
      <c r="H76" s="160">
        <v>231234481</v>
      </c>
      <c r="I76" s="160">
        <v>79647</v>
      </c>
      <c r="J76" s="160">
        <v>0</v>
      </c>
      <c r="K76" s="160">
        <v>0</v>
      </c>
      <c r="L76" s="195" t="s">
        <v>74</v>
      </c>
      <c r="M76" s="195"/>
      <c r="N76" s="195" t="s">
        <v>2475</v>
      </c>
      <c r="O76" s="217"/>
      <c r="P76" s="163"/>
      <c r="Q76" s="163"/>
      <c r="R76" s="164" t="s">
        <v>136</v>
      </c>
      <c r="S76" s="164"/>
      <c r="T76" s="202"/>
      <c r="U76" s="202"/>
      <c r="V76" s="205"/>
      <c r="W76" s="205"/>
      <c r="X76" s="166" t="s">
        <v>74</v>
      </c>
      <c r="Y76" s="167"/>
      <c r="Z76" s="168">
        <v>250253119</v>
      </c>
      <c r="AA76" s="189">
        <v>15462</v>
      </c>
      <c r="AB76" s="214"/>
      <c r="AC76" s="206"/>
      <c r="AD76" s="207"/>
      <c r="AE76" s="207"/>
      <c r="AF76" s="207"/>
      <c r="AG76" s="207"/>
      <c r="AH76" s="207"/>
      <c r="AI76" s="207"/>
      <c r="AJ76" s="208"/>
      <c r="AK76" s="208"/>
      <c r="AL76" s="208"/>
      <c r="AM76" s="208"/>
      <c r="AN76" s="208"/>
      <c r="AO76" s="208"/>
      <c r="AP76" s="209"/>
      <c r="AQ76" s="170" t="s">
        <v>136</v>
      </c>
      <c r="AR76" s="170"/>
      <c r="AS76" s="197" t="s">
        <v>2476</v>
      </c>
      <c r="AT76" s="197" t="s">
        <v>2477</v>
      </c>
      <c r="AU76" s="210"/>
      <c r="AV76" s="211"/>
      <c r="AW76" s="211"/>
      <c r="AX76" s="172"/>
      <c r="AY76" s="212"/>
      <c r="AZ76" s="212"/>
      <c r="BA76" s="173"/>
      <c r="BB76" s="213"/>
      <c r="BC76" s="213"/>
      <c r="BD76" s="177"/>
    </row>
    <row r="77" spans="1:56" ht="15.75" customHeight="1">
      <c r="A77" s="71">
        <v>2025076</v>
      </c>
      <c r="B77" s="62" t="s">
        <v>2430</v>
      </c>
      <c r="C77" s="44" t="s">
        <v>87</v>
      </c>
      <c r="D77" s="61" t="s">
        <v>52</v>
      </c>
      <c r="E77" s="62" t="s">
        <v>4</v>
      </c>
      <c r="F77" s="159" t="s">
        <v>74</v>
      </c>
      <c r="G77" s="160">
        <v>0</v>
      </c>
      <c r="H77" s="160">
        <v>231282664</v>
      </c>
      <c r="I77" s="160">
        <v>47061</v>
      </c>
      <c r="J77" s="160" t="s">
        <v>247</v>
      </c>
      <c r="K77" s="160" t="s">
        <v>248</v>
      </c>
      <c r="L77" s="162" t="s">
        <v>74</v>
      </c>
      <c r="M77" s="161"/>
      <c r="N77" s="162" t="s">
        <v>2478</v>
      </c>
      <c r="O77" s="190"/>
      <c r="P77" s="163"/>
      <c r="Q77" s="163"/>
      <c r="R77" s="164" t="s">
        <v>74</v>
      </c>
      <c r="S77" s="164"/>
      <c r="T77" s="202">
        <v>225061037</v>
      </c>
      <c r="U77" s="202">
        <v>65208</v>
      </c>
      <c r="V77" s="205"/>
      <c r="W77" s="205"/>
      <c r="X77" s="166" t="s">
        <v>74</v>
      </c>
      <c r="Y77" s="167"/>
      <c r="Z77" s="168">
        <v>250253445</v>
      </c>
      <c r="AA77" s="189">
        <v>41254</v>
      </c>
      <c r="AB77" s="214"/>
      <c r="AC77" s="206"/>
      <c r="AD77" s="207"/>
      <c r="AE77" s="207"/>
      <c r="AF77" s="207"/>
      <c r="AG77" s="207"/>
      <c r="AH77" s="207"/>
      <c r="AI77" s="207"/>
      <c r="AJ77" s="208"/>
      <c r="AK77" s="208"/>
      <c r="AL77" s="208"/>
      <c r="AM77" s="208"/>
      <c r="AN77" s="208"/>
      <c r="AO77" s="208"/>
      <c r="AP77" s="209"/>
      <c r="AQ77" s="170"/>
      <c r="AR77" s="170"/>
      <c r="AS77" s="197"/>
      <c r="AT77" s="197"/>
      <c r="AU77" s="210"/>
      <c r="AV77" s="211"/>
      <c r="AW77" s="211"/>
      <c r="AX77" s="172"/>
      <c r="AY77" s="212"/>
      <c r="AZ77" s="212"/>
      <c r="BA77" s="173"/>
      <c r="BB77" s="213"/>
      <c r="BC77" s="213"/>
      <c r="BD77" s="174"/>
    </row>
    <row r="78" spans="1:56" ht="15.75" customHeight="1">
      <c r="A78" s="71">
        <v>2025077</v>
      </c>
      <c r="B78" s="62" t="s">
        <v>2430</v>
      </c>
      <c r="C78" s="44" t="s">
        <v>87</v>
      </c>
      <c r="D78" s="61" t="s">
        <v>52</v>
      </c>
      <c r="E78" s="62" t="s">
        <v>4</v>
      </c>
      <c r="F78" s="159" t="s">
        <v>74</v>
      </c>
      <c r="G78" s="160">
        <v>0</v>
      </c>
      <c r="H78" s="160">
        <v>231221428</v>
      </c>
      <c r="I78" s="160">
        <v>35639</v>
      </c>
      <c r="J78" s="160" t="s">
        <v>3171</v>
      </c>
      <c r="K78" s="160" t="s">
        <v>241</v>
      </c>
      <c r="L78" s="161" t="s">
        <v>74</v>
      </c>
      <c r="M78" s="161"/>
      <c r="N78" s="161" t="s">
        <v>2479</v>
      </c>
      <c r="O78" s="193"/>
      <c r="P78" s="163"/>
      <c r="Q78" s="163"/>
      <c r="R78" s="164" t="s">
        <v>74</v>
      </c>
      <c r="S78" s="164"/>
      <c r="T78" s="202">
        <v>225060621</v>
      </c>
      <c r="U78" s="202">
        <v>65482</v>
      </c>
      <c r="V78" s="205"/>
      <c r="W78" s="205"/>
      <c r="X78" s="166" t="s">
        <v>74</v>
      </c>
      <c r="Y78" s="167"/>
      <c r="Z78" s="168">
        <v>250253771</v>
      </c>
      <c r="AA78" s="189">
        <v>36525</v>
      </c>
      <c r="AB78" s="214"/>
      <c r="AC78" s="206"/>
      <c r="AD78" s="207"/>
      <c r="AE78" s="207"/>
      <c r="AF78" s="207"/>
      <c r="AG78" s="207"/>
      <c r="AH78" s="207"/>
      <c r="AI78" s="207"/>
      <c r="AJ78" s="208"/>
      <c r="AK78" s="208"/>
      <c r="AL78" s="208"/>
      <c r="AM78" s="208"/>
      <c r="AN78" s="208"/>
      <c r="AO78" s="208"/>
      <c r="AP78" s="209"/>
      <c r="AQ78" s="170"/>
      <c r="AR78" s="170"/>
      <c r="AS78" s="211"/>
      <c r="AT78" s="211"/>
      <c r="AU78" s="210"/>
      <c r="AV78" s="211"/>
      <c r="AW78" s="211"/>
      <c r="AX78" s="172"/>
      <c r="AY78" s="212"/>
      <c r="AZ78" s="212"/>
      <c r="BA78" s="173"/>
      <c r="BB78" s="213"/>
      <c r="BC78" s="213"/>
      <c r="BD78" s="177"/>
    </row>
    <row r="79" spans="1:56" ht="15.75" customHeight="1">
      <c r="A79" s="71">
        <v>2025078</v>
      </c>
      <c r="B79" s="62" t="s">
        <v>2430</v>
      </c>
      <c r="C79" s="44" t="s">
        <v>87</v>
      </c>
      <c r="D79" s="61" t="s">
        <v>52</v>
      </c>
      <c r="E79" s="62" t="s">
        <v>4</v>
      </c>
      <c r="F79" s="159" t="s">
        <v>74</v>
      </c>
      <c r="G79" s="160">
        <v>0</v>
      </c>
      <c r="H79" s="160">
        <v>231231148</v>
      </c>
      <c r="I79" s="160">
        <v>38074</v>
      </c>
      <c r="J79" s="160" t="s">
        <v>277</v>
      </c>
      <c r="K79" s="160" t="s">
        <v>248</v>
      </c>
      <c r="L79" s="162" t="s">
        <v>74</v>
      </c>
      <c r="M79" s="162"/>
      <c r="N79" s="162" t="s">
        <v>2480</v>
      </c>
      <c r="O79" s="190"/>
      <c r="P79" s="163"/>
      <c r="Q79" s="163"/>
      <c r="R79" s="164" t="s">
        <v>74</v>
      </c>
      <c r="S79" s="164"/>
      <c r="T79" s="202">
        <v>225061005</v>
      </c>
      <c r="U79" s="202">
        <v>61384</v>
      </c>
      <c r="V79" s="205"/>
      <c r="W79" s="205"/>
      <c r="X79" s="166" t="s">
        <v>74</v>
      </c>
      <c r="Y79" s="167"/>
      <c r="Z79" s="168">
        <v>250236443</v>
      </c>
      <c r="AA79" s="189">
        <v>87458</v>
      </c>
      <c r="AB79" s="206"/>
      <c r="AC79" s="206"/>
      <c r="AD79" s="207"/>
      <c r="AE79" s="207"/>
      <c r="AF79" s="207"/>
      <c r="AG79" s="207"/>
      <c r="AH79" s="207"/>
      <c r="AI79" s="207"/>
      <c r="AJ79" s="208"/>
      <c r="AK79" s="208"/>
      <c r="AL79" s="208"/>
      <c r="AM79" s="208"/>
      <c r="AN79" s="208"/>
      <c r="AO79" s="208"/>
      <c r="AP79" s="209"/>
      <c r="AQ79" s="170" t="s">
        <v>136</v>
      </c>
      <c r="AR79" s="170"/>
      <c r="AS79" s="197" t="s">
        <v>2481</v>
      </c>
      <c r="AT79" s="216" t="s">
        <v>2482</v>
      </c>
      <c r="AU79" s="210"/>
      <c r="AV79" s="211"/>
      <c r="AW79" s="211"/>
      <c r="AX79" s="172"/>
      <c r="AY79" s="212"/>
      <c r="AZ79" s="212"/>
      <c r="BA79" s="173"/>
      <c r="BB79" s="213"/>
      <c r="BC79" s="213"/>
      <c r="BD79" s="177"/>
    </row>
    <row r="80" spans="1:56" ht="15.75" customHeight="1">
      <c r="A80" s="71">
        <v>2025079</v>
      </c>
      <c r="B80" s="62" t="s">
        <v>2430</v>
      </c>
      <c r="C80" s="44" t="s">
        <v>87</v>
      </c>
      <c r="D80" s="61" t="s">
        <v>52</v>
      </c>
      <c r="E80" s="62" t="s">
        <v>4</v>
      </c>
      <c r="F80" s="159" t="s">
        <v>74</v>
      </c>
      <c r="G80" s="160">
        <v>0</v>
      </c>
      <c r="H80" s="160">
        <v>231233191</v>
      </c>
      <c r="I80" s="160">
        <v>14185</v>
      </c>
      <c r="J80" s="160" t="s">
        <v>1174</v>
      </c>
      <c r="K80" s="160" t="s">
        <v>290</v>
      </c>
      <c r="L80" s="161" t="s">
        <v>136</v>
      </c>
      <c r="M80" s="161"/>
      <c r="N80" s="161" t="s">
        <v>2483</v>
      </c>
      <c r="O80" s="163"/>
      <c r="P80" s="163"/>
      <c r="Q80" s="163"/>
      <c r="R80" s="164" t="s">
        <v>136</v>
      </c>
      <c r="S80" s="164"/>
      <c r="T80" s="165">
        <v>225044758</v>
      </c>
      <c r="U80" s="165">
        <v>29206</v>
      </c>
      <c r="V80" s="165"/>
      <c r="W80" s="165"/>
      <c r="X80" s="166" t="s">
        <v>74</v>
      </c>
      <c r="Y80" s="167"/>
      <c r="Z80" s="168">
        <v>250238853</v>
      </c>
      <c r="AA80" s="189">
        <v>75321</v>
      </c>
      <c r="AB80" s="167"/>
      <c r="AC80" s="167"/>
      <c r="AD80" s="141"/>
      <c r="AE80" s="141"/>
      <c r="AF80" s="141"/>
      <c r="AG80" s="141"/>
      <c r="AH80" s="141"/>
      <c r="AI80" s="141"/>
      <c r="AJ80" s="169"/>
      <c r="AK80" s="169"/>
      <c r="AL80" s="169"/>
      <c r="AM80" s="169"/>
      <c r="AN80" s="169"/>
      <c r="AO80" s="169"/>
      <c r="AP80" s="176"/>
      <c r="AQ80" s="170"/>
      <c r="AR80" s="170"/>
      <c r="AS80" s="199"/>
      <c r="AT80" s="199"/>
      <c r="AU80" s="199"/>
      <c r="AV80" s="199"/>
      <c r="AW80" s="199"/>
      <c r="AX80" s="172"/>
      <c r="AY80" s="200"/>
      <c r="AZ80" s="200"/>
      <c r="BA80" s="173"/>
      <c r="BB80" s="201"/>
      <c r="BC80" s="201"/>
      <c r="BD80" s="177"/>
    </row>
    <row r="81" spans="1:56" ht="15.75" customHeight="1">
      <c r="A81" s="71">
        <v>2025080</v>
      </c>
      <c r="B81" s="62" t="s">
        <v>2430</v>
      </c>
      <c r="C81" s="44" t="s">
        <v>87</v>
      </c>
      <c r="D81" s="61" t="s">
        <v>52</v>
      </c>
      <c r="E81" s="62" t="s">
        <v>4</v>
      </c>
      <c r="F81" s="159" t="s">
        <v>74</v>
      </c>
      <c r="G81" s="160">
        <v>0</v>
      </c>
      <c r="H81" s="160">
        <v>231177909</v>
      </c>
      <c r="I81" s="160">
        <v>53508</v>
      </c>
      <c r="J81" s="160" t="s">
        <v>436</v>
      </c>
      <c r="K81" s="160" t="s">
        <v>248</v>
      </c>
      <c r="L81" s="162" t="s">
        <v>136</v>
      </c>
      <c r="M81" s="162"/>
      <c r="N81" s="162" t="s">
        <v>2484</v>
      </c>
      <c r="O81" s="190"/>
      <c r="P81" s="163"/>
      <c r="Q81" s="163"/>
      <c r="R81" s="164" t="s">
        <v>74</v>
      </c>
      <c r="S81" s="164"/>
      <c r="T81" s="202">
        <v>225060994</v>
      </c>
      <c r="U81" s="202">
        <v>36135</v>
      </c>
      <c r="V81" s="205"/>
      <c r="W81" s="205"/>
      <c r="X81" s="166" t="s">
        <v>74</v>
      </c>
      <c r="Y81" s="167"/>
      <c r="Z81" s="168">
        <v>250252821</v>
      </c>
      <c r="AA81" s="189">
        <v>75691</v>
      </c>
      <c r="AB81" s="214"/>
      <c r="AC81" s="206"/>
      <c r="AD81" s="207"/>
      <c r="AE81" s="207"/>
      <c r="AF81" s="207"/>
      <c r="AG81" s="207"/>
      <c r="AH81" s="207"/>
      <c r="AI81" s="207"/>
      <c r="AJ81" s="208"/>
      <c r="AK81" s="208"/>
      <c r="AL81" s="208"/>
      <c r="AM81" s="208"/>
      <c r="AN81" s="208"/>
      <c r="AO81" s="208"/>
      <c r="AP81" s="209"/>
      <c r="AQ81" s="170"/>
      <c r="AR81" s="170"/>
      <c r="AS81" s="197"/>
      <c r="AT81" s="197"/>
      <c r="AU81" s="215"/>
      <c r="AV81" s="211"/>
      <c r="AW81" s="211"/>
      <c r="AX81" s="172"/>
      <c r="AY81" s="212"/>
      <c r="AZ81" s="212"/>
      <c r="BA81" s="173"/>
      <c r="BB81" s="213"/>
      <c r="BC81" s="213"/>
      <c r="BD81" s="177"/>
    </row>
    <row r="82" spans="1:56" ht="15.75" customHeight="1">
      <c r="A82" s="71">
        <v>2025081</v>
      </c>
      <c r="B82" s="62" t="s">
        <v>2430</v>
      </c>
      <c r="C82" s="44" t="s">
        <v>97</v>
      </c>
      <c r="D82" s="61" t="s">
        <v>56</v>
      </c>
      <c r="E82" s="62" t="s">
        <v>4</v>
      </c>
      <c r="F82" s="159" t="s">
        <v>136</v>
      </c>
      <c r="G82" s="160">
        <v>0</v>
      </c>
      <c r="H82" s="160"/>
      <c r="I82" s="160"/>
      <c r="J82" s="160"/>
      <c r="K82" s="160"/>
      <c r="L82" s="161" t="s">
        <v>136</v>
      </c>
      <c r="M82" s="161"/>
      <c r="N82" s="161"/>
      <c r="O82" s="193"/>
      <c r="P82" s="163"/>
      <c r="Q82" s="163"/>
      <c r="R82" s="164" t="s">
        <v>136</v>
      </c>
      <c r="S82" s="164"/>
      <c r="T82" s="202"/>
      <c r="U82" s="202"/>
      <c r="V82" s="218"/>
      <c r="W82" s="205"/>
      <c r="X82" s="166" t="s">
        <v>74</v>
      </c>
      <c r="Y82" s="167"/>
      <c r="Z82" s="168">
        <v>250291673</v>
      </c>
      <c r="AA82" s="189">
        <v>75846</v>
      </c>
      <c r="AB82" s="214"/>
      <c r="AC82" s="206"/>
      <c r="AD82" s="207"/>
      <c r="AE82" s="207"/>
      <c r="AF82" s="207"/>
      <c r="AG82" s="207"/>
      <c r="AH82" s="207"/>
      <c r="AI82" s="207"/>
      <c r="AJ82" s="208"/>
      <c r="AK82" s="208"/>
      <c r="AL82" s="208"/>
      <c r="AM82" s="208"/>
      <c r="AN82" s="208"/>
      <c r="AO82" s="208"/>
      <c r="AP82" s="209"/>
      <c r="AQ82" s="170"/>
      <c r="AR82" s="170"/>
      <c r="AS82" s="197"/>
      <c r="AT82" s="197"/>
      <c r="AU82" s="210"/>
      <c r="AV82" s="211"/>
      <c r="AW82" s="211"/>
      <c r="AX82" s="172"/>
      <c r="AY82" s="212"/>
      <c r="AZ82" s="212"/>
      <c r="BA82" s="173"/>
      <c r="BB82" s="213"/>
      <c r="BC82" s="213"/>
      <c r="BD82" s="1"/>
    </row>
    <row r="83" spans="1:56" ht="15.75" customHeight="1">
      <c r="A83" s="71">
        <v>2025082</v>
      </c>
      <c r="B83" s="62" t="s">
        <v>2430</v>
      </c>
      <c r="C83" s="44" t="s">
        <v>97</v>
      </c>
      <c r="D83" s="61" t="s">
        <v>56</v>
      </c>
      <c r="E83" s="62" t="s">
        <v>4</v>
      </c>
      <c r="F83" s="159" t="s">
        <v>74</v>
      </c>
      <c r="G83" s="160">
        <v>0</v>
      </c>
      <c r="H83" s="160">
        <v>231272367</v>
      </c>
      <c r="I83" s="160">
        <v>39104</v>
      </c>
      <c r="J83" s="160" t="s">
        <v>487</v>
      </c>
      <c r="K83" s="160" t="s">
        <v>248</v>
      </c>
      <c r="L83" s="162" t="s">
        <v>74</v>
      </c>
      <c r="M83" s="162"/>
      <c r="N83" s="162" t="s">
        <v>2485</v>
      </c>
      <c r="O83" s="190"/>
      <c r="P83" s="163"/>
      <c r="Q83" s="163"/>
      <c r="R83" s="164" t="s">
        <v>74</v>
      </c>
      <c r="S83" s="164"/>
      <c r="T83" s="165">
        <v>225079828</v>
      </c>
      <c r="U83" s="165">
        <v>56987</v>
      </c>
      <c r="V83" s="165"/>
      <c r="W83" s="165"/>
      <c r="X83" s="166" t="s">
        <v>74</v>
      </c>
      <c r="Y83" s="167"/>
      <c r="Z83" s="168">
        <v>250323621</v>
      </c>
      <c r="AA83" s="189">
        <v>89645</v>
      </c>
      <c r="AB83" s="167"/>
      <c r="AC83" s="167"/>
      <c r="AD83" s="141"/>
      <c r="AE83" s="141"/>
      <c r="AF83" s="141"/>
      <c r="AG83" s="141"/>
      <c r="AH83" s="141"/>
      <c r="AI83" s="141"/>
      <c r="AJ83" s="169"/>
      <c r="AK83" s="169"/>
      <c r="AL83" s="169"/>
      <c r="AM83" s="169"/>
      <c r="AN83" s="169"/>
      <c r="AO83" s="169"/>
      <c r="AP83" s="176"/>
      <c r="AQ83" s="170"/>
      <c r="AR83" s="170"/>
      <c r="AS83" s="199"/>
      <c r="AT83" s="199"/>
      <c r="AU83" s="199"/>
      <c r="AV83" s="199"/>
      <c r="AW83" s="199"/>
      <c r="AX83" s="172"/>
      <c r="AY83" s="200"/>
      <c r="AZ83" s="200"/>
      <c r="BA83" s="173"/>
      <c r="BB83" s="201"/>
      <c r="BC83" s="201"/>
      <c r="BD83" s="177"/>
    </row>
    <row r="84" spans="1:56" ht="15.75" customHeight="1">
      <c r="A84" s="71">
        <v>2025083</v>
      </c>
      <c r="B84" s="62" t="s">
        <v>2430</v>
      </c>
      <c r="C84" s="44" t="s">
        <v>97</v>
      </c>
      <c r="D84" s="61" t="s">
        <v>56</v>
      </c>
      <c r="E84" s="62" t="s">
        <v>4</v>
      </c>
      <c r="F84" s="159" t="s">
        <v>136</v>
      </c>
      <c r="G84" s="160">
        <v>0</v>
      </c>
      <c r="H84" s="160">
        <v>0</v>
      </c>
      <c r="I84" s="160">
        <v>0</v>
      </c>
      <c r="J84" s="160">
        <v>0</v>
      </c>
      <c r="K84" s="160">
        <v>0</v>
      </c>
      <c r="L84" s="162" t="s">
        <v>136</v>
      </c>
      <c r="M84" s="161" t="s">
        <v>3169</v>
      </c>
      <c r="N84" s="162"/>
      <c r="O84" s="190"/>
      <c r="P84" s="163"/>
      <c r="Q84" s="163"/>
      <c r="R84" s="164" t="s">
        <v>136</v>
      </c>
      <c r="S84" s="164"/>
      <c r="T84" s="165"/>
      <c r="U84" s="165"/>
      <c r="V84" s="165"/>
      <c r="W84" s="165"/>
      <c r="X84" s="166" t="s">
        <v>74</v>
      </c>
      <c r="Y84" s="167"/>
      <c r="Z84" s="168">
        <v>250289830</v>
      </c>
      <c r="AA84" s="189">
        <v>67125</v>
      </c>
      <c r="AB84" s="167"/>
      <c r="AC84" s="167"/>
      <c r="AD84" s="141"/>
      <c r="AE84" s="141"/>
      <c r="AF84" s="141"/>
      <c r="AG84" s="141"/>
      <c r="AH84" s="141"/>
      <c r="AI84" s="141"/>
      <c r="AJ84" s="169"/>
      <c r="AK84" s="169"/>
      <c r="AL84" s="169"/>
      <c r="AM84" s="169"/>
      <c r="AN84" s="169"/>
      <c r="AO84" s="169"/>
      <c r="AP84" s="176"/>
      <c r="AQ84" s="170"/>
      <c r="AR84" s="170"/>
      <c r="AS84" s="171"/>
      <c r="AT84" s="171"/>
      <c r="AU84" s="171"/>
      <c r="AV84" s="171"/>
      <c r="AW84" s="171"/>
      <c r="AX84" s="172"/>
      <c r="AY84" s="172"/>
      <c r="AZ84" s="172"/>
      <c r="BA84" s="173"/>
      <c r="BB84" s="173"/>
      <c r="BC84" s="173"/>
      <c r="BD84" s="177"/>
    </row>
    <row r="85" spans="1:56" ht="16.5" customHeight="1">
      <c r="A85" s="71">
        <v>2025084</v>
      </c>
      <c r="B85" s="62" t="s">
        <v>2430</v>
      </c>
      <c r="C85" s="44" t="s">
        <v>97</v>
      </c>
      <c r="D85" s="61" t="s">
        <v>56</v>
      </c>
      <c r="E85" s="62" t="s">
        <v>4</v>
      </c>
      <c r="F85" s="159" t="s">
        <v>74</v>
      </c>
      <c r="G85" s="160">
        <v>0</v>
      </c>
      <c r="H85" s="160">
        <v>231193823</v>
      </c>
      <c r="I85" s="160">
        <v>62048</v>
      </c>
      <c r="J85" s="160" t="s">
        <v>747</v>
      </c>
      <c r="K85" s="160" t="s">
        <v>248</v>
      </c>
      <c r="L85" s="162" t="s">
        <v>74</v>
      </c>
      <c r="M85" s="161"/>
      <c r="N85" s="162" t="s">
        <v>2486</v>
      </c>
      <c r="O85" s="190"/>
      <c r="P85" s="163"/>
      <c r="Q85" s="163"/>
      <c r="R85" s="164" t="s">
        <v>136</v>
      </c>
      <c r="S85" s="164"/>
      <c r="T85" s="165"/>
      <c r="U85" s="165"/>
      <c r="V85" s="205"/>
      <c r="W85" s="205"/>
      <c r="X85" s="166" t="s">
        <v>74</v>
      </c>
      <c r="Y85" s="167"/>
      <c r="Z85" s="168">
        <v>250302225</v>
      </c>
      <c r="AA85" s="189">
        <v>85697</v>
      </c>
      <c r="AB85" s="214"/>
      <c r="AC85" s="206"/>
      <c r="AD85" s="207"/>
      <c r="AE85" s="207"/>
      <c r="AF85" s="207"/>
      <c r="AG85" s="207"/>
      <c r="AH85" s="207"/>
      <c r="AI85" s="207"/>
      <c r="AJ85" s="208"/>
      <c r="AK85" s="208"/>
      <c r="AL85" s="208"/>
      <c r="AM85" s="208"/>
      <c r="AN85" s="208"/>
      <c r="AO85" s="208"/>
      <c r="AP85" s="209"/>
      <c r="AQ85" s="170"/>
      <c r="AR85" s="170"/>
      <c r="AS85" s="211"/>
      <c r="AT85" s="211"/>
      <c r="AU85" s="210"/>
      <c r="AV85" s="211"/>
      <c r="AW85" s="211"/>
      <c r="AX85" s="172"/>
      <c r="AY85" s="212"/>
      <c r="AZ85" s="212"/>
      <c r="BA85" s="173"/>
      <c r="BB85" s="213"/>
      <c r="BC85" s="213"/>
      <c r="BD85" s="1"/>
    </row>
    <row r="86" spans="1:56" ht="15.75" customHeight="1">
      <c r="A86" s="71">
        <v>2025085</v>
      </c>
      <c r="B86" s="62" t="s">
        <v>2430</v>
      </c>
      <c r="C86" s="44" t="s">
        <v>97</v>
      </c>
      <c r="D86" s="61" t="s">
        <v>56</v>
      </c>
      <c r="E86" s="62" t="s">
        <v>4</v>
      </c>
      <c r="F86" s="159" t="s">
        <v>74</v>
      </c>
      <c r="G86" s="160">
        <v>0</v>
      </c>
      <c r="H86" s="160">
        <v>231285671</v>
      </c>
      <c r="I86" s="160">
        <v>49894</v>
      </c>
      <c r="J86" s="160" t="s">
        <v>289</v>
      </c>
      <c r="K86" s="160" t="s">
        <v>290</v>
      </c>
      <c r="L86" s="161" t="s">
        <v>74</v>
      </c>
      <c r="M86" s="161"/>
      <c r="N86" s="161" t="s">
        <v>2487</v>
      </c>
      <c r="O86" s="193"/>
      <c r="P86" s="163"/>
      <c r="Q86" s="163"/>
      <c r="R86" s="164" t="s">
        <v>136</v>
      </c>
      <c r="S86" s="164"/>
      <c r="T86" s="202"/>
      <c r="U86" s="202"/>
      <c r="V86" s="205"/>
      <c r="W86" s="205"/>
      <c r="X86" s="166" t="s">
        <v>74</v>
      </c>
      <c r="Y86" s="167"/>
      <c r="Z86" s="168">
        <v>250334844</v>
      </c>
      <c r="AA86" s="189">
        <v>74569</v>
      </c>
      <c r="AB86" s="214"/>
      <c r="AC86" s="206"/>
      <c r="AD86" s="207"/>
      <c r="AE86" s="207"/>
      <c r="AF86" s="207"/>
      <c r="AG86" s="207"/>
      <c r="AH86" s="207"/>
      <c r="AI86" s="207"/>
      <c r="AJ86" s="208"/>
      <c r="AK86" s="208"/>
      <c r="AL86" s="208"/>
      <c r="AM86" s="208"/>
      <c r="AN86" s="208"/>
      <c r="AO86" s="208"/>
      <c r="AP86" s="209"/>
      <c r="AQ86" s="170"/>
      <c r="AR86" s="170"/>
      <c r="AS86" s="211"/>
      <c r="AT86" s="211"/>
      <c r="AU86" s="215"/>
      <c r="AV86" s="211"/>
      <c r="AW86" s="211"/>
      <c r="AX86" s="172"/>
      <c r="AY86" s="212"/>
      <c r="AZ86" s="212"/>
      <c r="BA86" s="173"/>
      <c r="BB86" s="213"/>
      <c r="BC86" s="213"/>
      <c r="BD86" s="177"/>
    </row>
    <row r="87" spans="1:56" ht="15.75" customHeight="1">
      <c r="A87" s="71">
        <v>2025086</v>
      </c>
      <c r="B87" s="62" t="s">
        <v>2430</v>
      </c>
      <c r="C87" s="44" t="s">
        <v>97</v>
      </c>
      <c r="D87" s="61" t="s">
        <v>56</v>
      </c>
      <c r="E87" s="62" t="s">
        <v>4</v>
      </c>
      <c r="F87" s="159" t="s">
        <v>74</v>
      </c>
      <c r="G87" s="160">
        <v>0</v>
      </c>
      <c r="H87" s="160">
        <v>231253583</v>
      </c>
      <c r="I87" s="160">
        <v>73989</v>
      </c>
      <c r="J87" s="160" t="s">
        <v>289</v>
      </c>
      <c r="K87" s="160" t="s">
        <v>290</v>
      </c>
      <c r="L87" s="161" t="s">
        <v>74</v>
      </c>
      <c r="M87" s="161"/>
      <c r="N87" s="161" t="s">
        <v>2488</v>
      </c>
      <c r="O87" s="193"/>
      <c r="P87" s="163"/>
      <c r="Q87" s="163"/>
      <c r="R87" s="164" t="s">
        <v>136</v>
      </c>
      <c r="S87" s="164"/>
      <c r="T87" s="202"/>
      <c r="U87" s="202"/>
      <c r="V87" s="205"/>
      <c r="W87" s="205"/>
      <c r="X87" s="166" t="s">
        <v>74</v>
      </c>
      <c r="Y87" s="167"/>
      <c r="Z87" s="168">
        <v>250286165</v>
      </c>
      <c r="AA87" s="189">
        <v>58796</v>
      </c>
      <c r="AB87" s="214"/>
      <c r="AC87" s="206"/>
      <c r="AD87" s="207"/>
      <c r="AE87" s="207"/>
      <c r="AF87" s="207"/>
      <c r="AG87" s="207"/>
      <c r="AH87" s="207"/>
      <c r="AI87" s="207"/>
      <c r="AJ87" s="208"/>
      <c r="AK87" s="208"/>
      <c r="AL87" s="208"/>
      <c r="AM87" s="208"/>
      <c r="AN87" s="208"/>
      <c r="AO87" s="208"/>
      <c r="AP87" s="209"/>
      <c r="AQ87" s="170"/>
      <c r="AR87" s="170"/>
      <c r="AS87" s="211"/>
      <c r="AT87" s="211"/>
      <c r="AU87" s="210"/>
      <c r="AV87" s="211"/>
      <c r="AW87" s="211"/>
      <c r="AX87" s="172"/>
      <c r="AY87" s="212"/>
      <c r="AZ87" s="212"/>
      <c r="BA87" s="173"/>
      <c r="BB87" s="213"/>
      <c r="BC87" s="213"/>
      <c r="BD87" s="177"/>
    </row>
    <row r="88" spans="1:56" ht="15.75" customHeight="1">
      <c r="A88" s="71">
        <v>2025087</v>
      </c>
      <c r="B88" s="62" t="s">
        <v>2430</v>
      </c>
      <c r="C88" s="44" t="s">
        <v>97</v>
      </c>
      <c r="D88" s="61" t="s">
        <v>56</v>
      </c>
      <c r="E88" s="62" t="s">
        <v>4</v>
      </c>
      <c r="F88" s="159" t="s">
        <v>74</v>
      </c>
      <c r="G88" s="160">
        <v>0</v>
      </c>
      <c r="H88" s="160">
        <v>231270984</v>
      </c>
      <c r="I88" s="160">
        <v>50324</v>
      </c>
      <c r="J88" s="160" t="s">
        <v>386</v>
      </c>
      <c r="K88" s="160" t="s">
        <v>248</v>
      </c>
      <c r="L88" s="161" t="s">
        <v>74</v>
      </c>
      <c r="M88" s="161"/>
      <c r="N88" s="161" t="s">
        <v>2489</v>
      </c>
      <c r="O88" s="193"/>
      <c r="P88" s="163"/>
      <c r="Q88" s="163"/>
      <c r="R88" s="164" t="s">
        <v>74</v>
      </c>
      <c r="S88" s="164"/>
      <c r="T88" s="202">
        <v>225077781</v>
      </c>
      <c r="U88" s="202">
        <v>36985</v>
      </c>
      <c r="V88" s="205"/>
      <c r="W88" s="205"/>
      <c r="X88" s="166" t="s">
        <v>74</v>
      </c>
      <c r="Y88" s="167"/>
      <c r="Z88" s="168">
        <v>250307375</v>
      </c>
      <c r="AA88" s="189">
        <v>85697</v>
      </c>
      <c r="AB88" s="214"/>
      <c r="AC88" s="206"/>
      <c r="AD88" s="207"/>
      <c r="AE88" s="207"/>
      <c r="AF88" s="207"/>
      <c r="AG88" s="207"/>
      <c r="AH88" s="207"/>
      <c r="AI88" s="207"/>
      <c r="AJ88" s="208"/>
      <c r="AK88" s="208"/>
      <c r="AL88" s="208"/>
      <c r="AM88" s="208"/>
      <c r="AN88" s="208"/>
      <c r="AO88" s="208"/>
      <c r="AP88" s="209"/>
      <c r="AQ88" s="170"/>
      <c r="AR88" s="170"/>
      <c r="AS88" s="211"/>
      <c r="AT88" s="211"/>
      <c r="AU88" s="215"/>
      <c r="AV88" s="211"/>
      <c r="AW88" s="211"/>
      <c r="AX88" s="172"/>
      <c r="AY88" s="212"/>
      <c r="AZ88" s="212"/>
      <c r="BA88" s="173"/>
      <c r="BB88" s="213"/>
      <c r="BC88" s="213"/>
      <c r="BD88" s="177"/>
    </row>
    <row r="89" spans="1:56" ht="15.75" customHeight="1">
      <c r="A89" s="71">
        <v>2025088</v>
      </c>
      <c r="B89" s="62" t="s">
        <v>2430</v>
      </c>
      <c r="C89" s="44" t="s">
        <v>97</v>
      </c>
      <c r="D89" s="61" t="s">
        <v>56</v>
      </c>
      <c r="E89" s="62" t="s">
        <v>4</v>
      </c>
      <c r="F89" s="159" t="s">
        <v>136</v>
      </c>
      <c r="G89" s="160">
        <v>0</v>
      </c>
      <c r="H89" s="160">
        <v>0</v>
      </c>
      <c r="I89" s="160">
        <v>0</v>
      </c>
      <c r="J89" s="160">
        <v>0</v>
      </c>
      <c r="K89" s="160">
        <v>0</v>
      </c>
      <c r="L89" s="162" t="s">
        <v>136</v>
      </c>
      <c r="M89" s="161" t="s">
        <v>3169</v>
      </c>
      <c r="N89" s="162"/>
      <c r="O89" s="190"/>
      <c r="P89" s="163"/>
      <c r="Q89" s="163"/>
      <c r="R89" s="164" t="s">
        <v>136</v>
      </c>
      <c r="S89" s="164"/>
      <c r="T89" s="165"/>
      <c r="U89" s="191"/>
      <c r="V89" s="165"/>
      <c r="W89" s="165"/>
      <c r="X89" s="166" t="s">
        <v>74</v>
      </c>
      <c r="Y89" s="167"/>
      <c r="Z89" s="168">
        <v>250291193</v>
      </c>
      <c r="AA89" s="189">
        <v>85796</v>
      </c>
      <c r="AB89" s="167"/>
      <c r="AC89" s="167"/>
      <c r="AD89" s="141"/>
      <c r="AE89" s="141"/>
      <c r="AF89" s="141"/>
      <c r="AG89" s="141"/>
      <c r="AH89" s="141"/>
      <c r="AI89" s="141"/>
      <c r="AJ89" s="169"/>
      <c r="AK89" s="169"/>
      <c r="AL89" s="169"/>
      <c r="AM89" s="169"/>
      <c r="AN89" s="169"/>
      <c r="AO89" s="169"/>
      <c r="AP89" s="176"/>
      <c r="AQ89" s="170"/>
      <c r="AR89" s="170"/>
      <c r="AS89" s="171"/>
      <c r="AT89" s="171"/>
      <c r="AU89" s="171"/>
      <c r="AV89" s="171"/>
      <c r="AW89" s="171"/>
      <c r="AX89" s="172"/>
      <c r="AY89" s="172"/>
      <c r="AZ89" s="172"/>
      <c r="BA89" s="173"/>
      <c r="BB89" s="173"/>
      <c r="BC89" s="173"/>
      <c r="BD89" s="177"/>
    </row>
    <row r="90" spans="1:56" ht="15.75" customHeight="1">
      <c r="A90" s="71">
        <v>2025089</v>
      </c>
      <c r="B90" s="62" t="s">
        <v>2430</v>
      </c>
      <c r="C90" s="44" t="s">
        <v>97</v>
      </c>
      <c r="D90" s="61" t="s">
        <v>56</v>
      </c>
      <c r="E90" s="62" t="s">
        <v>4</v>
      </c>
      <c r="F90" s="159" t="s">
        <v>74</v>
      </c>
      <c r="G90" s="160">
        <v>0</v>
      </c>
      <c r="H90" s="160">
        <v>231281749</v>
      </c>
      <c r="I90" s="160">
        <v>52143</v>
      </c>
      <c r="J90" s="160" t="s">
        <v>786</v>
      </c>
      <c r="K90" s="160" t="s">
        <v>290</v>
      </c>
      <c r="L90" s="162" t="s">
        <v>136</v>
      </c>
      <c r="M90" s="161" t="s">
        <v>3169</v>
      </c>
      <c r="N90" s="162"/>
      <c r="O90" s="190"/>
      <c r="P90" s="163"/>
      <c r="Q90" s="163"/>
      <c r="R90" s="164" t="s">
        <v>136</v>
      </c>
      <c r="S90" s="164"/>
      <c r="T90" s="165"/>
      <c r="U90" s="165"/>
      <c r="V90" s="205"/>
      <c r="W90" s="205"/>
      <c r="X90" s="166" t="s">
        <v>74</v>
      </c>
      <c r="Y90" s="167"/>
      <c r="Z90" s="168">
        <v>250292629</v>
      </c>
      <c r="AA90" s="189">
        <v>45479</v>
      </c>
      <c r="AB90" s="214"/>
      <c r="AC90" s="206"/>
      <c r="AD90" s="207"/>
      <c r="AE90" s="207"/>
      <c r="AF90" s="207"/>
      <c r="AG90" s="207"/>
      <c r="AH90" s="207"/>
      <c r="AI90" s="207"/>
      <c r="AJ90" s="208"/>
      <c r="AK90" s="208"/>
      <c r="AL90" s="208"/>
      <c r="AM90" s="208"/>
      <c r="AN90" s="208"/>
      <c r="AO90" s="208"/>
      <c r="AP90" s="209"/>
      <c r="AQ90" s="170"/>
      <c r="AR90" s="170"/>
      <c r="AS90" s="211"/>
      <c r="AT90" s="211"/>
      <c r="AU90" s="215"/>
      <c r="AV90" s="211"/>
      <c r="AW90" s="211"/>
      <c r="AX90" s="172"/>
      <c r="AY90" s="212"/>
      <c r="AZ90" s="212"/>
      <c r="BA90" s="173"/>
      <c r="BB90" s="213"/>
      <c r="BC90" s="213"/>
      <c r="BD90" s="1"/>
    </row>
    <row r="91" spans="1:56" ht="15.75" customHeight="1">
      <c r="A91" s="71">
        <v>2025090</v>
      </c>
      <c r="B91" s="62" t="s">
        <v>2430</v>
      </c>
      <c r="C91" s="44" t="s">
        <v>97</v>
      </c>
      <c r="D91" s="61" t="s">
        <v>56</v>
      </c>
      <c r="E91" s="62" t="s">
        <v>4</v>
      </c>
      <c r="F91" s="159" t="s">
        <v>136</v>
      </c>
      <c r="G91" s="160">
        <v>0</v>
      </c>
      <c r="H91" s="160">
        <v>0</v>
      </c>
      <c r="I91" s="160">
        <v>0</v>
      </c>
      <c r="J91" s="160">
        <v>0</v>
      </c>
      <c r="K91" s="160">
        <v>0</v>
      </c>
      <c r="L91" s="161" t="s">
        <v>74</v>
      </c>
      <c r="M91" s="161"/>
      <c r="N91" s="161" t="s">
        <v>2490</v>
      </c>
      <c r="O91" s="163"/>
      <c r="P91" s="163"/>
      <c r="Q91" s="163"/>
      <c r="R91" s="164" t="s">
        <v>136</v>
      </c>
      <c r="S91" s="164"/>
      <c r="T91" s="165"/>
      <c r="U91" s="165"/>
      <c r="V91" s="165"/>
      <c r="W91" s="165"/>
      <c r="X91" s="166" t="s">
        <v>74</v>
      </c>
      <c r="Y91" s="167"/>
      <c r="Z91" s="168">
        <v>250309661</v>
      </c>
      <c r="AA91" s="189">
        <v>57965</v>
      </c>
      <c r="AB91" s="167"/>
      <c r="AC91" s="167"/>
      <c r="AD91" s="141"/>
      <c r="AE91" s="141"/>
      <c r="AF91" s="219"/>
      <c r="AG91" s="141"/>
      <c r="AH91" s="141"/>
      <c r="AI91" s="141"/>
      <c r="AJ91" s="169"/>
      <c r="AK91" s="169"/>
      <c r="AL91" s="169"/>
      <c r="AM91" s="169"/>
      <c r="AN91" s="169"/>
      <c r="AO91" s="169"/>
      <c r="AP91" s="176"/>
      <c r="AQ91" s="170"/>
      <c r="AR91" s="170"/>
      <c r="AS91" s="199"/>
      <c r="AT91" s="199"/>
      <c r="AU91" s="199"/>
      <c r="AV91" s="199"/>
      <c r="AW91" s="199"/>
      <c r="AX91" s="172"/>
      <c r="AY91" s="200"/>
      <c r="AZ91" s="200"/>
      <c r="BA91" s="201"/>
      <c r="BB91" s="201"/>
      <c r="BC91" s="201"/>
      <c r="BD91" s="177"/>
    </row>
    <row r="92" spans="1:56" ht="15.75" customHeight="1">
      <c r="A92" s="71">
        <v>2025091</v>
      </c>
      <c r="B92" s="62" t="s">
        <v>2430</v>
      </c>
      <c r="C92" s="44" t="s">
        <v>97</v>
      </c>
      <c r="D92" s="61" t="s">
        <v>56</v>
      </c>
      <c r="E92" s="62" t="s">
        <v>4</v>
      </c>
      <c r="F92" s="159" t="s">
        <v>74</v>
      </c>
      <c r="G92" s="160">
        <v>0</v>
      </c>
      <c r="H92" s="160">
        <v>231271824</v>
      </c>
      <c r="I92" s="160">
        <v>80906</v>
      </c>
      <c r="J92" s="160" t="s">
        <v>289</v>
      </c>
      <c r="K92" s="160" t="s">
        <v>290</v>
      </c>
      <c r="L92" s="162" t="s">
        <v>136</v>
      </c>
      <c r="M92" s="161"/>
      <c r="N92" s="162" t="s">
        <v>2491</v>
      </c>
      <c r="O92" s="190"/>
      <c r="P92" s="163"/>
      <c r="Q92" s="163"/>
      <c r="R92" s="164" t="s">
        <v>136</v>
      </c>
      <c r="S92" s="164"/>
      <c r="T92" s="165"/>
      <c r="U92" s="165"/>
      <c r="V92" s="165"/>
      <c r="W92" s="165"/>
      <c r="X92" s="166" t="s">
        <v>74</v>
      </c>
      <c r="Y92" s="167"/>
      <c r="Z92" s="168">
        <v>250335603</v>
      </c>
      <c r="AA92" s="189">
        <v>79685</v>
      </c>
      <c r="AB92" s="167"/>
      <c r="AC92" s="167"/>
      <c r="AD92" s="141"/>
      <c r="AE92" s="141"/>
      <c r="AF92" s="141"/>
      <c r="AG92" s="141"/>
      <c r="AH92" s="141"/>
      <c r="AI92" s="141"/>
      <c r="AJ92" s="169"/>
      <c r="AK92" s="169"/>
      <c r="AL92" s="169"/>
      <c r="AM92" s="169"/>
      <c r="AN92" s="169"/>
      <c r="AO92" s="169"/>
      <c r="AP92" s="176"/>
      <c r="AQ92" s="170"/>
      <c r="AR92" s="170"/>
      <c r="AS92" s="199"/>
      <c r="AT92" s="199"/>
      <c r="AU92" s="199"/>
      <c r="AV92" s="199"/>
      <c r="AW92" s="199"/>
      <c r="AX92" s="172"/>
      <c r="AY92" s="200"/>
      <c r="AZ92" s="200"/>
      <c r="BA92" s="201"/>
      <c r="BB92" s="201"/>
      <c r="BC92" s="201"/>
      <c r="BD92" s="1"/>
    </row>
    <row r="93" spans="1:56" ht="15.75" customHeight="1">
      <c r="A93" s="71">
        <v>2025092</v>
      </c>
      <c r="B93" s="62" t="s">
        <v>2430</v>
      </c>
      <c r="C93" s="44" t="s">
        <v>97</v>
      </c>
      <c r="D93" s="61" t="s">
        <v>56</v>
      </c>
      <c r="E93" s="62" t="s">
        <v>4</v>
      </c>
      <c r="F93" s="159" t="s">
        <v>136</v>
      </c>
      <c r="G93" s="160">
        <v>0</v>
      </c>
      <c r="H93" s="160">
        <v>0</v>
      </c>
      <c r="I93" s="160">
        <v>0</v>
      </c>
      <c r="J93" s="160">
        <v>0</v>
      </c>
      <c r="K93" s="160">
        <v>0</v>
      </c>
      <c r="L93" s="161" t="s">
        <v>74</v>
      </c>
      <c r="M93" s="161"/>
      <c r="N93" s="161" t="s">
        <v>2492</v>
      </c>
      <c r="O93" s="163"/>
      <c r="P93" s="163"/>
      <c r="Q93" s="163"/>
      <c r="R93" s="164" t="s">
        <v>136</v>
      </c>
      <c r="S93" s="164"/>
      <c r="T93" s="165"/>
      <c r="U93" s="165"/>
      <c r="V93" s="165"/>
      <c r="W93" s="165"/>
      <c r="X93" s="166" t="s">
        <v>74</v>
      </c>
      <c r="Y93" s="167"/>
      <c r="Z93" s="168">
        <v>250309203</v>
      </c>
      <c r="AA93" s="189">
        <v>85634</v>
      </c>
      <c r="AB93" s="167"/>
      <c r="AC93" s="167"/>
      <c r="AD93" s="141"/>
      <c r="AE93" s="141"/>
      <c r="AF93" s="141"/>
      <c r="AG93" s="141"/>
      <c r="AH93" s="141"/>
      <c r="AI93" s="141"/>
      <c r="AJ93" s="169"/>
      <c r="AK93" s="169"/>
      <c r="AL93" s="169"/>
      <c r="AM93" s="169"/>
      <c r="AN93" s="169"/>
      <c r="AO93" s="169"/>
      <c r="AP93" s="176"/>
      <c r="AQ93" s="170"/>
      <c r="AR93" s="170"/>
      <c r="AS93" s="199"/>
      <c r="AT93" s="199"/>
      <c r="AU93" s="199"/>
      <c r="AV93" s="199"/>
      <c r="AW93" s="199"/>
      <c r="AX93" s="172"/>
      <c r="AY93" s="200"/>
      <c r="AZ93" s="200"/>
      <c r="BA93" s="201"/>
      <c r="BB93" s="201"/>
      <c r="BC93" s="201"/>
      <c r="BD93" s="1"/>
    </row>
    <row r="94" spans="1:56" ht="15.75" customHeight="1">
      <c r="A94" s="71">
        <v>2025093</v>
      </c>
      <c r="B94" s="62" t="s">
        <v>2430</v>
      </c>
      <c r="C94" s="44" t="s">
        <v>97</v>
      </c>
      <c r="D94" s="61" t="s">
        <v>56</v>
      </c>
      <c r="E94" s="62" t="s">
        <v>4</v>
      </c>
      <c r="F94" s="159" t="s">
        <v>74</v>
      </c>
      <c r="G94" s="160">
        <v>0</v>
      </c>
      <c r="H94" s="160">
        <v>231349467</v>
      </c>
      <c r="I94" s="160">
        <v>40642</v>
      </c>
      <c r="J94" s="160">
        <v>0</v>
      </c>
      <c r="K94" s="160">
        <v>0</v>
      </c>
      <c r="L94" s="161" t="s">
        <v>136</v>
      </c>
      <c r="M94" s="161"/>
      <c r="N94" s="161"/>
      <c r="O94" s="163"/>
      <c r="P94" s="163"/>
      <c r="Q94" s="163"/>
      <c r="R94" s="164" t="s">
        <v>136</v>
      </c>
      <c r="S94" s="164"/>
      <c r="T94" s="165"/>
      <c r="U94" s="165"/>
      <c r="V94" s="165"/>
      <c r="W94" s="165"/>
      <c r="X94" s="166" t="s">
        <v>74</v>
      </c>
      <c r="Y94" s="167"/>
      <c r="Z94" s="168">
        <v>250296780</v>
      </c>
      <c r="AA94" s="189">
        <v>54289</v>
      </c>
      <c r="AB94" s="167"/>
      <c r="AC94" s="167"/>
      <c r="AD94" s="141"/>
      <c r="AE94" s="141"/>
      <c r="AF94" s="141"/>
      <c r="AG94" s="141"/>
      <c r="AH94" s="141"/>
      <c r="AI94" s="141"/>
      <c r="AJ94" s="169"/>
      <c r="AK94" s="169"/>
      <c r="AL94" s="169"/>
      <c r="AM94" s="169"/>
      <c r="AN94" s="169"/>
      <c r="AO94" s="169"/>
      <c r="AP94" s="176"/>
      <c r="AQ94" s="170"/>
      <c r="AR94" s="170"/>
      <c r="AS94" s="199"/>
      <c r="AT94" s="199"/>
      <c r="AU94" s="199"/>
      <c r="AV94" s="199"/>
      <c r="AW94" s="199"/>
      <c r="AX94" s="172"/>
      <c r="AY94" s="200"/>
      <c r="AZ94" s="200"/>
      <c r="BA94" s="201"/>
      <c r="BB94" s="201"/>
      <c r="BC94" s="201"/>
      <c r="BD94" s="1"/>
    </row>
    <row r="95" spans="1:56" ht="15.75" customHeight="1">
      <c r="A95" s="71">
        <v>2025094</v>
      </c>
      <c r="B95" s="62" t="s">
        <v>2430</v>
      </c>
      <c r="C95" s="44" t="s">
        <v>97</v>
      </c>
      <c r="D95" s="61" t="s">
        <v>56</v>
      </c>
      <c r="E95" s="62" t="s">
        <v>4</v>
      </c>
      <c r="F95" s="159" t="s">
        <v>136</v>
      </c>
      <c r="G95" s="160">
        <v>0</v>
      </c>
      <c r="H95" s="160">
        <v>231184832</v>
      </c>
      <c r="I95" s="160">
        <v>25471</v>
      </c>
      <c r="J95" s="160">
        <v>0</v>
      </c>
      <c r="K95" s="160">
        <v>0</v>
      </c>
      <c r="L95" s="162" t="s">
        <v>74</v>
      </c>
      <c r="M95" s="162"/>
      <c r="N95" s="162" t="s">
        <v>2493</v>
      </c>
      <c r="O95" s="190"/>
      <c r="P95" s="163"/>
      <c r="Q95" s="163"/>
      <c r="R95" s="164" t="s">
        <v>136</v>
      </c>
      <c r="S95" s="164"/>
      <c r="T95" s="165"/>
      <c r="U95" s="165"/>
      <c r="V95" s="165"/>
      <c r="W95" s="165"/>
      <c r="X95" s="166" t="s">
        <v>74</v>
      </c>
      <c r="Y95" s="167"/>
      <c r="Z95" s="168">
        <v>250303205</v>
      </c>
      <c r="AA95" s="189">
        <v>78546</v>
      </c>
      <c r="AB95" s="167"/>
      <c r="AC95" s="167"/>
      <c r="AD95" s="141"/>
      <c r="AE95" s="141"/>
      <c r="AF95" s="141"/>
      <c r="AG95" s="141"/>
      <c r="AH95" s="141"/>
      <c r="AI95" s="141"/>
      <c r="AJ95" s="169"/>
      <c r="AK95" s="169"/>
      <c r="AL95" s="169"/>
      <c r="AM95" s="169"/>
      <c r="AN95" s="169"/>
      <c r="AO95" s="169"/>
      <c r="AP95" s="176"/>
      <c r="AQ95" s="170"/>
      <c r="AR95" s="170"/>
      <c r="AS95" s="199"/>
      <c r="AT95" s="199"/>
      <c r="AU95" s="199"/>
      <c r="AV95" s="199"/>
      <c r="AW95" s="199"/>
      <c r="AX95" s="172"/>
      <c r="AY95" s="200"/>
      <c r="AZ95" s="200"/>
      <c r="BA95" s="201"/>
      <c r="BB95" s="201"/>
      <c r="BC95" s="201"/>
      <c r="BD95" s="1"/>
    </row>
    <row r="96" spans="1:56" ht="15.75" customHeight="1">
      <c r="A96" s="71">
        <v>2025095</v>
      </c>
      <c r="B96" s="62" t="s">
        <v>2430</v>
      </c>
      <c r="C96" s="44" t="s">
        <v>97</v>
      </c>
      <c r="D96" s="61" t="s">
        <v>56</v>
      </c>
      <c r="E96" s="62" t="s">
        <v>4</v>
      </c>
      <c r="F96" s="159" t="s">
        <v>74</v>
      </c>
      <c r="G96" s="160">
        <v>0</v>
      </c>
      <c r="H96" s="160">
        <v>231271271</v>
      </c>
      <c r="I96" s="160">
        <v>46425</v>
      </c>
      <c r="J96" s="160" t="s">
        <v>1281</v>
      </c>
      <c r="K96" s="160" t="s">
        <v>248</v>
      </c>
      <c r="L96" s="161" t="s">
        <v>74</v>
      </c>
      <c r="M96" s="161"/>
      <c r="N96" s="161" t="s">
        <v>2494</v>
      </c>
      <c r="O96" s="163"/>
      <c r="P96" s="163"/>
      <c r="Q96" s="163"/>
      <c r="R96" s="164" t="s">
        <v>74</v>
      </c>
      <c r="S96" s="164"/>
      <c r="T96" s="165">
        <v>225078519</v>
      </c>
      <c r="U96" s="165">
        <v>23234</v>
      </c>
      <c r="V96" s="165"/>
      <c r="W96" s="165"/>
      <c r="X96" s="166" t="s">
        <v>74</v>
      </c>
      <c r="Y96" s="167"/>
      <c r="Z96" s="168">
        <v>250335395</v>
      </c>
      <c r="AA96" s="189">
        <v>83974</v>
      </c>
      <c r="AB96" s="167"/>
      <c r="AC96" s="167"/>
      <c r="AD96" s="141"/>
      <c r="AE96" s="141"/>
      <c r="AF96" s="141"/>
      <c r="AG96" s="141"/>
      <c r="AH96" s="141"/>
      <c r="AI96" s="141"/>
      <c r="AJ96" s="169"/>
      <c r="AK96" s="169"/>
      <c r="AL96" s="169"/>
      <c r="AM96" s="169"/>
      <c r="AN96" s="169"/>
      <c r="AO96" s="169"/>
      <c r="AP96" s="176"/>
      <c r="AQ96" s="170"/>
      <c r="AR96" s="170"/>
      <c r="AS96" s="199"/>
      <c r="AT96" s="199"/>
      <c r="AU96" s="199"/>
      <c r="AV96" s="199"/>
      <c r="AW96" s="199"/>
      <c r="AX96" s="172"/>
      <c r="AY96" s="200"/>
      <c r="AZ96" s="200"/>
      <c r="BA96" s="201"/>
      <c r="BB96" s="201"/>
      <c r="BC96" s="201"/>
      <c r="BD96" s="1"/>
    </row>
    <row r="97" spans="1:56" ht="15.75" customHeight="1">
      <c r="A97" s="71">
        <v>2025096</v>
      </c>
      <c r="B97" s="62" t="s">
        <v>2430</v>
      </c>
      <c r="C97" s="44" t="s">
        <v>97</v>
      </c>
      <c r="D97" s="61" t="s">
        <v>56</v>
      </c>
      <c r="E97" s="62" t="s">
        <v>4</v>
      </c>
      <c r="F97" s="159" t="s">
        <v>74</v>
      </c>
      <c r="G97" s="160">
        <v>0</v>
      </c>
      <c r="H97" s="160">
        <v>231218354</v>
      </c>
      <c r="I97" s="160">
        <v>54372</v>
      </c>
      <c r="J97" s="160" t="s">
        <v>1059</v>
      </c>
      <c r="K97" s="160" t="s">
        <v>248</v>
      </c>
      <c r="L97" s="161" t="s">
        <v>74</v>
      </c>
      <c r="M97" s="161"/>
      <c r="N97" s="161" t="s">
        <v>2495</v>
      </c>
      <c r="O97" s="163"/>
      <c r="P97" s="163"/>
      <c r="Q97" s="163"/>
      <c r="R97" s="164" t="s">
        <v>74</v>
      </c>
      <c r="S97" s="164"/>
      <c r="T97" s="165">
        <v>225078437</v>
      </c>
      <c r="U97" s="202">
        <v>54789</v>
      </c>
      <c r="V97" s="165"/>
      <c r="W97" s="165"/>
      <c r="X97" s="166" t="s">
        <v>74</v>
      </c>
      <c r="Y97" s="167"/>
      <c r="Z97" s="189">
        <v>250334925</v>
      </c>
      <c r="AA97" s="189">
        <v>23987</v>
      </c>
      <c r="AB97" s="166"/>
      <c r="AC97" s="166"/>
      <c r="AD97" s="141"/>
      <c r="AE97" s="141"/>
      <c r="AF97" s="141"/>
      <c r="AG97" s="141"/>
      <c r="AH97" s="141"/>
      <c r="AI97" s="141"/>
      <c r="AJ97" s="169"/>
      <c r="AK97" s="169"/>
      <c r="AL97" s="169"/>
      <c r="AM97" s="169"/>
      <c r="AN97" s="169"/>
      <c r="AO97" s="169"/>
      <c r="AP97" s="176"/>
      <c r="AQ97" s="170"/>
      <c r="AR97" s="170"/>
      <c r="AS97" s="171"/>
      <c r="AT97" s="171"/>
      <c r="AU97" s="171"/>
      <c r="AV97" s="171"/>
      <c r="AW97" s="171"/>
      <c r="AX97" s="172"/>
      <c r="AY97" s="172"/>
      <c r="AZ97" s="172"/>
      <c r="BA97" s="173"/>
      <c r="BB97" s="173"/>
      <c r="BC97" s="173"/>
      <c r="BD97" s="1"/>
    </row>
    <row r="98" spans="1:56" ht="15.75" customHeight="1">
      <c r="A98" s="71">
        <v>2025097</v>
      </c>
      <c r="B98" s="62" t="s">
        <v>2430</v>
      </c>
      <c r="C98" s="44" t="s">
        <v>97</v>
      </c>
      <c r="D98" s="61" t="s">
        <v>56</v>
      </c>
      <c r="E98" s="62" t="s">
        <v>4</v>
      </c>
      <c r="F98" s="159" t="s">
        <v>74</v>
      </c>
      <c r="G98" s="160">
        <v>0</v>
      </c>
      <c r="H98" s="160">
        <v>231254431</v>
      </c>
      <c r="I98" s="160">
        <v>42385</v>
      </c>
      <c r="J98" s="160" t="s">
        <v>289</v>
      </c>
      <c r="K98" s="160" t="s">
        <v>290</v>
      </c>
      <c r="L98" s="161" t="s">
        <v>136</v>
      </c>
      <c r="M98" s="161"/>
      <c r="N98" s="161"/>
      <c r="O98" s="163"/>
      <c r="P98" s="163"/>
      <c r="Q98" s="163"/>
      <c r="R98" s="164" t="s">
        <v>136</v>
      </c>
      <c r="S98" s="164"/>
      <c r="T98" s="165">
        <v>225008635</v>
      </c>
      <c r="U98" s="202">
        <v>25496</v>
      </c>
      <c r="V98" s="165"/>
      <c r="W98" s="165"/>
      <c r="X98" s="166" t="s">
        <v>74</v>
      </c>
      <c r="Y98" s="167"/>
      <c r="Z98" s="189">
        <v>250272865</v>
      </c>
      <c r="AA98" s="189">
        <v>35359</v>
      </c>
      <c r="AB98" s="166"/>
      <c r="AC98" s="166"/>
      <c r="AD98" s="141"/>
      <c r="AE98" s="141"/>
      <c r="AF98" s="141"/>
      <c r="AG98" s="141"/>
      <c r="AH98" s="141"/>
      <c r="AI98" s="141"/>
      <c r="AJ98" s="169"/>
      <c r="AK98" s="169"/>
      <c r="AL98" s="169"/>
      <c r="AM98" s="169"/>
      <c r="AN98" s="169"/>
      <c r="AO98" s="169"/>
      <c r="AP98" s="176"/>
      <c r="AQ98" s="170"/>
      <c r="AR98" s="170"/>
      <c r="AS98" s="171"/>
      <c r="AT98" s="171"/>
      <c r="AU98" s="171"/>
      <c r="AV98" s="171"/>
      <c r="AW98" s="171"/>
      <c r="AX98" s="172"/>
      <c r="AY98" s="172"/>
      <c r="AZ98" s="172"/>
      <c r="BA98" s="173"/>
      <c r="BB98" s="173"/>
      <c r="BC98" s="173"/>
      <c r="BD98" s="1"/>
    </row>
    <row r="99" spans="1:56" ht="15.75" customHeight="1">
      <c r="A99" s="71">
        <v>2025098</v>
      </c>
      <c r="B99" s="62" t="s">
        <v>2430</v>
      </c>
      <c r="C99" s="44" t="s">
        <v>97</v>
      </c>
      <c r="D99" s="61" t="s">
        <v>56</v>
      </c>
      <c r="E99" s="62" t="s">
        <v>4</v>
      </c>
      <c r="F99" s="159" t="s">
        <v>137</v>
      </c>
      <c r="G99" s="160" t="s">
        <v>24</v>
      </c>
      <c r="H99" s="160">
        <v>0</v>
      </c>
      <c r="I99" s="160">
        <v>0</v>
      </c>
      <c r="J99" s="160">
        <v>0</v>
      </c>
      <c r="K99" s="160">
        <v>0</v>
      </c>
      <c r="L99" s="161" t="s">
        <v>137</v>
      </c>
      <c r="M99" s="161" t="s">
        <v>24</v>
      </c>
      <c r="N99" s="161"/>
      <c r="O99" s="163"/>
      <c r="P99" s="163"/>
      <c r="Q99" s="163"/>
      <c r="R99" s="164" t="s">
        <v>137</v>
      </c>
      <c r="S99" s="164" t="s">
        <v>24</v>
      </c>
      <c r="T99" s="165"/>
      <c r="U99" s="202"/>
      <c r="V99" s="165"/>
      <c r="W99" s="165"/>
      <c r="X99" s="166" t="s">
        <v>137</v>
      </c>
      <c r="Y99" s="167" t="s">
        <v>24</v>
      </c>
      <c r="Z99" s="189"/>
      <c r="AA99" s="189"/>
      <c r="AB99" s="166"/>
      <c r="AC99" s="166"/>
      <c r="AD99" s="141"/>
      <c r="AE99" s="141"/>
      <c r="AF99" s="141"/>
      <c r="AG99" s="141"/>
      <c r="AH99" s="141"/>
      <c r="AI99" s="141"/>
      <c r="AJ99" s="169"/>
      <c r="AK99" s="169"/>
      <c r="AL99" s="169"/>
      <c r="AM99" s="169"/>
      <c r="AN99" s="169"/>
      <c r="AO99" s="169"/>
      <c r="AP99" s="176"/>
      <c r="AQ99" s="170"/>
      <c r="AR99" s="170"/>
      <c r="AS99" s="171"/>
      <c r="AT99" s="171"/>
      <c r="AU99" s="171"/>
      <c r="AV99" s="171"/>
      <c r="AW99" s="171"/>
      <c r="AX99" s="172"/>
      <c r="AY99" s="172"/>
      <c r="AZ99" s="172"/>
      <c r="BA99" s="173"/>
      <c r="BB99" s="173"/>
      <c r="BC99" s="173"/>
      <c r="BD99" s="1"/>
    </row>
    <row r="100" spans="1:56" ht="15.75" customHeight="1">
      <c r="A100" s="71">
        <v>2025099</v>
      </c>
      <c r="B100" s="62" t="s">
        <v>2430</v>
      </c>
      <c r="C100" s="44" t="s">
        <v>97</v>
      </c>
      <c r="D100" s="61" t="s">
        <v>56</v>
      </c>
      <c r="E100" s="62" t="s">
        <v>4</v>
      </c>
      <c r="F100" s="159" t="s">
        <v>136</v>
      </c>
      <c r="G100" s="160">
        <v>0</v>
      </c>
      <c r="H100" s="160">
        <v>0</v>
      </c>
      <c r="I100" s="160">
        <v>0</v>
      </c>
      <c r="J100" s="160">
        <v>0</v>
      </c>
      <c r="K100" s="160">
        <v>0</v>
      </c>
      <c r="L100" s="161" t="s">
        <v>74</v>
      </c>
      <c r="M100" s="161"/>
      <c r="N100" s="161" t="s">
        <v>2496</v>
      </c>
      <c r="O100" s="163"/>
      <c r="P100" s="163"/>
      <c r="Q100" s="163"/>
      <c r="R100" s="164" t="s">
        <v>136</v>
      </c>
      <c r="S100" s="164"/>
      <c r="T100" s="165">
        <v>225029526</v>
      </c>
      <c r="U100" s="202"/>
      <c r="V100" s="165"/>
      <c r="W100" s="165"/>
      <c r="X100" s="166" t="s">
        <v>74</v>
      </c>
      <c r="Y100" s="167"/>
      <c r="Z100" s="189">
        <v>250311283</v>
      </c>
      <c r="AA100" s="189">
        <v>87469</v>
      </c>
      <c r="AB100" s="166"/>
      <c r="AC100" s="166"/>
      <c r="AD100" s="141"/>
      <c r="AE100" s="141"/>
      <c r="AF100" s="141"/>
      <c r="AG100" s="141"/>
      <c r="AH100" s="141"/>
      <c r="AI100" s="141"/>
      <c r="AJ100" s="169"/>
      <c r="AK100" s="169"/>
      <c r="AL100" s="169"/>
      <c r="AM100" s="169"/>
      <c r="AN100" s="169"/>
      <c r="AO100" s="169"/>
      <c r="AP100" s="176"/>
      <c r="AQ100" s="170"/>
      <c r="AR100" s="170"/>
      <c r="AS100" s="171"/>
      <c r="AT100" s="171"/>
      <c r="AU100" s="171"/>
      <c r="AV100" s="171"/>
      <c r="AW100" s="171"/>
      <c r="AX100" s="172"/>
      <c r="AY100" s="172"/>
      <c r="AZ100" s="172"/>
      <c r="BA100" s="173"/>
      <c r="BB100" s="173"/>
      <c r="BC100" s="173"/>
      <c r="BD100" s="1"/>
    </row>
    <row r="101" spans="1:56" ht="15.75" customHeight="1">
      <c r="A101" s="71">
        <v>2025100</v>
      </c>
      <c r="B101" s="62" t="s">
        <v>2430</v>
      </c>
      <c r="C101" s="44" t="s">
        <v>97</v>
      </c>
      <c r="D101" s="61" t="s">
        <v>56</v>
      </c>
      <c r="E101" s="62" t="s">
        <v>4</v>
      </c>
      <c r="F101" s="159" t="s">
        <v>74</v>
      </c>
      <c r="G101" s="160">
        <v>0</v>
      </c>
      <c r="H101" s="160">
        <v>231336780</v>
      </c>
      <c r="I101" s="160">
        <v>39721</v>
      </c>
      <c r="J101" s="160" t="s">
        <v>1119</v>
      </c>
      <c r="K101" s="160" t="s">
        <v>248</v>
      </c>
      <c r="L101" s="161" t="s">
        <v>136</v>
      </c>
      <c r="M101" s="161"/>
      <c r="N101" s="161"/>
      <c r="O101" s="163"/>
      <c r="P101" s="163"/>
      <c r="Q101" s="163"/>
      <c r="R101" s="164" t="s">
        <v>74</v>
      </c>
      <c r="S101" s="164"/>
      <c r="T101" s="165">
        <v>225077669</v>
      </c>
      <c r="U101" s="202">
        <v>17895</v>
      </c>
      <c r="V101" s="165"/>
      <c r="W101" s="165"/>
      <c r="X101" s="166" t="s">
        <v>74</v>
      </c>
      <c r="Y101" s="167"/>
      <c r="Z101" s="189">
        <v>250288443</v>
      </c>
      <c r="AA101" s="189">
        <v>63547</v>
      </c>
      <c r="AB101" s="166"/>
      <c r="AC101" s="166"/>
      <c r="AD101" s="141"/>
      <c r="AE101" s="141"/>
      <c r="AF101" s="141"/>
      <c r="AG101" s="141"/>
      <c r="AH101" s="141"/>
      <c r="AI101" s="141"/>
      <c r="AJ101" s="169"/>
      <c r="AK101" s="169"/>
      <c r="AL101" s="169"/>
      <c r="AM101" s="169"/>
      <c r="AN101" s="169"/>
      <c r="AO101" s="169"/>
      <c r="AP101" s="176"/>
      <c r="AQ101" s="170"/>
      <c r="AR101" s="170"/>
      <c r="AS101" s="171"/>
      <c r="AT101" s="171"/>
      <c r="AU101" s="171"/>
      <c r="AV101" s="171"/>
      <c r="AW101" s="171"/>
      <c r="AX101" s="172"/>
      <c r="AY101" s="172"/>
      <c r="AZ101" s="172"/>
      <c r="BA101" s="173"/>
      <c r="BB101" s="173"/>
      <c r="BC101" s="173"/>
      <c r="BD101" s="177"/>
    </row>
    <row r="102" spans="1:56" ht="15.75" customHeight="1">
      <c r="A102" s="71">
        <v>2025101</v>
      </c>
      <c r="B102" s="62" t="s">
        <v>2430</v>
      </c>
      <c r="C102" s="44" t="s">
        <v>97</v>
      </c>
      <c r="D102" s="61" t="s">
        <v>56</v>
      </c>
      <c r="E102" s="62" t="s">
        <v>4</v>
      </c>
      <c r="F102" s="159" t="s">
        <v>74</v>
      </c>
      <c r="G102" s="160">
        <v>0</v>
      </c>
      <c r="H102" s="160">
        <v>231245424</v>
      </c>
      <c r="I102" s="160">
        <v>64508</v>
      </c>
      <c r="J102" s="160" t="s">
        <v>948</v>
      </c>
      <c r="K102" s="160" t="s">
        <v>248</v>
      </c>
      <c r="L102" s="161" t="s">
        <v>74</v>
      </c>
      <c r="M102" s="161"/>
      <c r="N102" s="161" t="s">
        <v>2497</v>
      </c>
      <c r="O102" s="163"/>
      <c r="P102" s="163"/>
      <c r="Q102" s="163"/>
      <c r="R102" s="164" t="s">
        <v>74</v>
      </c>
      <c r="S102" s="164"/>
      <c r="T102" s="165">
        <v>225077843</v>
      </c>
      <c r="U102" s="202">
        <v>63485</v>
      </c>
      <c r="V102" s="165"/>
      <c r="W102" s="165"/>
      <c r="X102" s="166" t="s">
        <v>74</v>
      </c>
      <c r="Y102" s="167"/>
      <c r="Z102" s="168">
        <v>250297272</v>
      </c>
      <c r="AA102" s="189">
        <v>36458</v>
      </c>
      <c r="AB102" s="167"/>
      <c r="AC102" s="167"/>
      <c r="AD102" s="141"/>
      <c r="AE102" s="141"/>
      <c r="AF102" s="141"/>
      <c r="AG102" s="141"/>
      <c r="AH102" s="141"/>
      <c r="AI102" s="141"/>
      <c r="AJ102" s="169"/>
      <c r="AK102" s="169"/>
      <c r="AL102" s="169"/>
      <c r="AM102" s="169"/>
      <c r="AN102" s="169"/>
      <c r="AO102" s="169"/>
      <c r="AP102" s="176"/>
      <c r="AQ102" s="170"/>
      <c r="AR102" s="170"/>
      <c r="AS102" s="171"/>
      <c r="AT102" s="171"/>
      <c r="AU102" s="171"/>
      <c r="AV102" s="171"/>
      <c r="AW102" s="171"/>
      <c r="AX102" s="172"/>
      <c r="AY102" s="172"/>
      <c r="AZ102" s="172"/>
      <c r="BA102" s="173"/>
      <c r="BB102" s="173"/>
      <c r="BC102" s="173"/>
      <c r="BD102" s="174"/>
    </row>
    <row r="103" spans="1:56" ht="15.75" customHeight="1">
      <c r="A103" s="71">
        <v>2025102</v>
      </c>
      <c r="B103" s="62" t="s">
        <v>2430</v>
      </c>
      <c r="C103" s="44" t="s">
        <v>97</v>
      </c>
      <c r="D103" s="61" t="s">
        <v>56</v>
      </c>
      <c r="E103" s="62" t="s">
        <v>4</v>
      </c>
      <c r="F103" s="159" t="s">
        <v>74</v>
      </c>
      <c r="G103" s="160">
        <v>0</v>
      </c>
      <c r="H103" s="160">
        <v>231218755</v>
      </c>
      <c r="I103" s="160">
        <v>97453</v>
      </c>
      <c r="J103" s="160">
        <v>0</v>
      </c>
      <c r="K103" s="160">
        <v>0</v>
      </c>
      <c r="L103" s="161" t="s">
        <v>136</v>
      </c>
      <c r="M103" s="161"/>
      <c r="N103" s="161" t="s">
        <v>2498</v>
      </c>
      <c r="O103" s="163"/>
      <c r="P103" s="163"/>
      <c r="Q103" s="163"/>
      <c r="R103" s="164" t="s">
        <v>74</v>
      </c>
      <c r="S103" s="164"/>
      <c r="T103" s="165">
        <v>225078401</v>
      </c>
      <c r="U103" s="202">
        <v>25879</v>
      </c>
      <c r="V103" s="165"/>
      <c r="W103" s="165"/>
      <c r="X103" s="166" t="s">
        <v>74</v>
      </c>
      <c r="Y103" s="167"/>
      <c r="Z103" s="189">
        <v>250298619</v>
      </c>
      <c r="AA103" s="189">
        <v>54239</v>
      </c>
      <c r="AB103" s="166"/>
      <c r="AC103" s="166"/>
      <c r="AD103" s="141"/>
      <c r="AE103" s="141"/>
      <c r="AF103" s="141"/>
      <c r="AG103" s="141"/>
      <c r="AH103" s="141"/>
      <c r="AI103" s="141"/>
      <c r="AJ103" s="169"/>
      <c r="AK103" s="169"/>
      <c r="AL103" s="169"/>
      <c r="AM103" s="169"/>
      <c r="AN103" s="169"/>
      <c r="AO103" s="169"/>
      <c r="AP103" s="176"/>
      <c r="AQ103" s="170"/>
      <c r="AR103" s="170"/>
      <c r="AS103" s="171"/>
      <c r="AT103" s="171"/>
      <c r="AU103" s="171"/>
      <c r="AV103" s="171"/>
      <c r="AW103" s="171"/>
      <c r="AX103" s="172"/>
      <c r="AY103" s="172"/>
      <c r="AZ103" s="172"/>
      <c r="BA103" s="173"/>
      <c r="BB103" s="173"/>
      <c r="BC103" s="173"/>
      <c r="BD103" s="177"/>
    </row>
    <row r="104" spans="1:56" ht="15.75" customHeight="1">
      <c r="A104" s="71">
        <v>2025103</v>
      </c>
      <c r="B104" s="62" t="s">
        <v>2430</v>
      </c>
      <c r="C104" s="44" t="s">
        <v>97</v>
      </c>
      <c r="D104" s="61" t="s">
        <v>56</v>
      </c>
      <c r="E104" s="62" t="s">
        <v>4</v>
      </c>
      <c r="F104" s="159" t="s">
        <v>74</v>
      </c>
      <c r="G104" s="160">
        <v>0</v>
      </c>
      <c r="H104" s="160">
        <v>231283938</v>
      </c>
      <c r="I104" s="160">
        <v>94858</v>
      </c>
      <c r="J104" s="160" t="s">
        <v>561</v>
      </c>
      <c r="K104" s="160" t="s">
        <v>248</v>
      </c>
      <c r="L104" s="161" t="s">
        <v>74</v>
      </c>
      <c r="M104" s="161"/>
      <c r="N104" s="161" t="s">
        <v>2499</v>
      </c>
      <c r="O104" s="163"/>
      <c r="P104" s="163"/>
      <c r="Q104" s="163"/>
      <c r="R104" s="164" t="s">
        <v>74</v>
      </c>
      <c r="S104" s="164"/>
      <c r="T104" s="165">
        <v>225078612</v>
      </c>
      <c r="U104" s="202">
        <v>45458</v>
      </c>
      <c r="V104" s="165"/>
      <c r="W104" s="165"/>
      <c r="X104" s="166" t="s">
        <v>74</v>
      </c>
      <c r="Y104" s="167"/>
      <c r="Z104" s="189">
        <v>250334577</v>
      </c>
      <c r="AA104" s="189">
        <v>87469</v>
      </c>
      <c r="AB104" s="166"/>
      <c r="AC104" s="166"/>
      <c r="AD104" s="141"/>
      <c r="AE104" s="141"/>
      <c r="AF104" s="141"/>
      <c r="AG104" s="141"/>
      <c r="AH104" s="141"/>
      <c r="AI104" s="141"/>
      <c r="AJ104" s="169"/>
      <c r="AK104" s="169"/>
      <c r="AL104" s="169"/>
      <c r="AM104" s="169"/>
      <c r="AN104" s="169"/>
      <c r="AO104" s="169"/>
      <c r="AP104" s="176"/>
      <c r="AQ104" s="170"/>
      <c r="AR104" s="170"/>
      <c r="AS104" s="171"/>
      <c r="AT104" s="171"/>
      <c r="AU104" s="171"/>
      <c r="AV104" s="171"/>
      <c r="AW104" s="171"/>
      <c r="AX104" s="172"/>
      <c r="AY104" s="172"/>
      <c r="AZ104" s="172"/>
      <c r="BA104" s="173"/>
      <c r="BB104" s="173"/>
      <c r="BC104" s="173"/>
      <c r="BD104" s="177"/>
    </row>
    <row r="105" spans="1:56" ht="15.75" customHeight="1">
      <c r="A105" s="71">
        <v>2025104</v>
      </c>
      <c r="B105" s="62" t="s">
        <v>2430</v>
      </c>
      <c r="C105" s="44" t="s">
        <v>97</v>
      </c>
      <c r="D105" s="61" t="s">
        <v>56</v>
      </c>
      <c r="E105" s="62" t="s">
        <v>4</v>
      </c>
      <c r="F105" s="159" t="s">
        <v>74</v>
      </c>
      <c r="G105" s="160">
        <v>0</v>
      </c>
      <c r="H105" s="160">
        <v>231282893</v>
      </c>
      <c r="I105" s="160">
        <v>69456</v>
      </c>
      <c r="J105" s="160" t="s">
        <v>786</v>
      </c>
      <c r="K105" s="160" t="s">
        <v>570</v>
      </c>
      <c r="L105" s="161" t="s">
        <v>74</v>
      </c>
      <c r="M105" s="161"/>
      <c r="N105" s="161" t="s">
        <v>2500</v>
      </c>
      <c r="O105" s="193"/>
      <c r="P105" s="163"/>
      <c r="Q105" s="220"/>
      <c r="R105" s="164" t="s">
        <v>74</v>
      </c>
      <c r="S105" s="164"/>
      <c r="T105" s="165">
        <v>225078561</v>
      </c>
      <c r="U105" s="165">
        <v>28287</v>
      </c>
      <c r="V105" s="191"/>
      <c r="W105" s="165"/>
      <c r="X105" s="166" t="s">
        <v>74</v>
      </c>
      <c r="Y105" s="167"/>
      <c r="Z105" s="168">
        <v>250334461</v>
      </c>
      <c r="AA105" s="189">
        <v>78523</v>
      </c>
      <c r="AB105" s="166"/>
      <c r="AC105" s="167"/>
      <c r="AD105" s="221"/>
      <c r="AE105" s="221"/>
      <c r="AF105" s="141"/>
      <c r="AG105" s="141"/>
      <c r="AH105" s="141"/>
      <c r="AI105" s="141"/>
      <c r="AJ105" s="169"/>
      <c r="AK105" s="169"/>
      <c r="AL105" s="169"/>
      <c r="AM105" s="169"/>
      <c r="AN105" s="169"/>
      <c r="AO105" s="169"/>
      <c r="AP105" s="176"/>
      <c r="AQ105" s="170" t="s">
        <v>136</v>
      </c>
      <c r="AR105" s="170"/>
      <c r="AS105" s="171">
        <v>2940220</v>
      </c>
      <c r="AT105" s="216" t="s">
        <v>2501</v>
      </c>
      <c r="AU105" s="171"/>
      <c r="AV105" s="171"/>
      <c r="AW105" s="171"/>
      <c r="AX105" s="172"/>
      <c r="AY105" s="172"/>
      <c r="AZ105" s="172"/>
      <c r="BA105" s="173"/>
      <c r="BB105" s="173"/>
      <c r="BC105" s="173"/>
      <c r="BD105" s="174"/>
    </row>
    <row r="106" spans="1:56" ht="15.75" customHeight="1">
      <c r="A106" s="71">
        <v>2025105</v>
      </c>
      <c r="B106" s="62" t="s">
        <v>2430</v>
      </c>
      <c r="C106" s="44" t="s">
        <v>97</v>
      </c>
      <c r="D106" s="61" t="s">
        <v>56</v>
      </c>
      <c r="E106" s="62" t="s">
        <v>4</v>
      </c>
      <c r="F106" s="159" t="s">
        <v>74</v>
      </c>
      <c r="G106" s="160">
        <v>0</v>
      </c>
      <c r="H106" s="160">
        <v>231195869</v>
      </c>
      <c r="I106" s="160">
        <v>79456</v>
      </c>
      <c r="J106" s="160" t="s">
        <v>926</v>
      </c>
      <c r="K106" s="160" t="s">
        <v>248</v>
      </c>
      <c r="L106" s="161" t="s">
        <v>74</v>
      </c>
      <c r="M106" s="161"/>
      <c r="N106" s="161" t="s">
        <v>2502</v>
      </c>
      <c r="O106" s="163"/>
      <c r="P106" s="163"/>
      <c r="Q106" s="163"/>
      <c r="R106" s="164" t="s">
        <v>74</v>
      </c>
      <c r="S106" s="164"/>
      <c r="T106" s="165">
        <v>225077953</v>
      </c>
      <c r="U106" s="165">
        <v>79856</v>
      </c>
      <c r="V106" s="165"/>
      <c r="W106" s="165"/>
      <c r="X106" s="166" t="s">
        <v>74</v>
      </c>
      <c r="Y106" s="167"/>
      <c r="Z106" s="168">
        <v>250298899</v>
      </c>
      <c r="AA106" s="189">
        <v>54698</v>
      </c>
      <c r="AB106" s="167"/>
      <c r="AC106" s="167"/>
      <c r="AD106" s="141"/>
      <c r="AE106" s="141"/>
      <c r="AF106" s="141"/>
      <c r="AG106" s="141"/>
      <c r="AH106" s="141"/>
      <c r="AI106" s="141"/>
      <c r="AJ106" s="169"/>
      <c r="AK106" s="169"/>
      <c r="AL106" s="169"/>
      <c r="AM106" s="169"/>
      <c r="AN106" s="169"/>
      <c r="AO106" s="169"/>
      <c r="AP106" s="176"/>
      <c r="AQ106" s="170"/>
      <c r="AR106" s="170"/>
      <c r="AS106" s="199"/>
      <c r="AT106" s="199"/>
      <c r="AU106" s="199"/>
      <c r="AV106" s="199"/>
      <c r="AW106" s="199"/>
      <c r="AX106" s="172"/>
      <c r="AY106" s="200"/>
      <c r="AZ106" s="200"/>
      <c r="BA106" s="173"/>
      <c r="BB106" s="201"/>
      <c r="BC106" s="201"/>
      <c r="BD106" s="1"/>
    </row>
    <row r="107" spans="1:56" ht="15.75" customHeight="1">
      <c r="A107" s="71">
        <v>2025106</v>
      </c>
      <c r="B107" s="62" t="s">
        <v>2430</v>
      </c>
      <c r="C107" s="44" t="s">
        <v>97</v>
      </c>
      <c r="D107" s="61" t="s">
        <v>56</v>
      </c>
      <c r="E107" s="62" t="s">
        <v>4</v>
      </c>
      <c r="F107" s="159" t="s">
        <v>136</v>
      </c>
      <c r="G107" s="160">
        <v>0</v>
      </c>
      <c r="H107" s="160">
        <v>231062990</v>
      </c>
      <c r="I107" s="160">
        <v>50395</v>
      </c>
      <c r="J107" s="160">
        <v>0</v>
      </c>
      <c r="K107" s="160">
        <v>0</v>
      </c>
      <c r="L107" s="162" t="s">
        <v>74</v>
      </c>
      <c r="M107" s="162"/>
      <c r="N107" s="162" t="s">
        <v>2503</v>
      </c>
      <c r="O107" s="190"/>
      <c r="P107" s="163"/>
      <c r="Q107" s="163"/>
      <c r="R107" s="164" t="s">
        <v>74</v>
      </c>
      <c r="S107" s="164"/>
      <c r="T107" s="165">
        <v>225077448</v>
      </c>
      <c r="U107" s="165">
        <v>46982</v>
      </c>
      <c r="V107" s="165"/>
      <c r="W107" s="165"/>
      <c r="X107" s="166" t="s">
        <v>74</v>
      </c>
      <c r="Y107" s="167"/>
      <c r="Z107" s="168">
        <v>250322382</v>
      </c>
      <c r="AA107" s="189">
        <v>78965</v>
      </c>
      <c r="AB107" s="167"/>
      <c r="AC107" s="167"/>
      <c r="AD107" s="141"/>
      <c r="AE107" s="141"/>
      <c r="AF107" s="141"/>
      <c r="AG107" s="141"/>
      <c r="AH107" s="141"/>
      <c r="AI107" s="141"/>
      <c r="AJ107" s="169"/>
      <c r="AK107" s="169"/>
      <c r="AL107" s="169"/>
      <c r="AM107" s="169"/>
      <c r="AN107" s="169"/>
      <c r="AO107" s="169"/>
      <c r="AP107" s="176"/>
      <c r="AQ107" s="170"/>
      <c r="AR107" s="170"/>
      <c r="AS107" s="199"/>
      <c r="AT107" s="199"/>
      <c r="AU107" s="199"/>
      <c r="AV107" s="199"/>
      <c r="AW107" s="199"/>
      <c r="AX107" s="172"/>
      <c r="AY107" s="200"/>
      <c r="AZ107" s="200"/>
      <c r="BA107" s="173"/>
      <c r="BB107" s="201"/>
      <c r="BC107" s="201"/>
      <c r="BD107" s="177"/>
    </row>
    <row r="108" spans="1:56" ht="15.75" customHeight="1">
      <c r="A108" s="71">
        <v>2025107</v>
      </c>
      <c r="B108" s="62" t="s">
        <v>2430</v>
      </c>
      <c r="C108" s="44" t="s">
        <v>97</v>
      </c>
      <c r="D108" s="61" t="s">
        <v>56</v>
      </c>
      <c r="E108" s="62" t="s">
        <v>4</v>
      </c>
      <c r="F108" s="159" t="s">
        <v>136</v>
      </c>
      <c r="G108" s="160">
        <v>0</v>
      </c>
      <c r="H108" s="160">
        <v>0</v>
      </c>
      <c r="I108" s="160">
        <v>0</v>
      </c>
      <c r="J108" s="160">
        <v>0</v>
      </c>
      <c r="K108" s="160">
        <v>0</v>
      </c>
      <c r="L108" s="162" t="s">
        <v>74</v>
      </c>
      <c r="M108" s="161"/>
      <c r="N108" s="162" t="s">
        <v>2504</v>
      </c>
      <c r="O108" s="190"/>
      <c r="P108" s="163"/>
      <c r="Q108" s="220"/>
      <c r="R108" s="164" t="s">
        <v>136</v>
      </c>
      <c r="S108" s="164"/>
      <c r="T108" s="165"/>
      <c r="U108" s="165"/>
      <c r="V108" s="191"/>
      <c r="W108" s="165"/>
      <c r="X108" s="166" t="s">
        <v>74</v>
      </c>
      <c r="Y108" s="167"/>
      <c r="Z108" s="168">
        <v>250323028</v>
      </c>
      <c r="AA108" s="189">
        <v>74695</v>
      </c>
      <c r="AB108" s="166"/>
      <c r="AC108" s="167"/>
      <c r="AD108" s="221"/>
      <c r="AE108" s="221"/>
      <c r="AF108" s="141"/>
      <c r="AG108" s="141"/>
      <c r="AH108" s="141"/>
      <c r="AI108" s="141"/>
      <c r="AJ108" s="169"/>
      <c r="AK108" s="169"/>
      <c r="AL108" s="169"/>
      <c r="AM108" s="169"/>
      <c r="AN108" s="169"/>
      <c r="AO108" s="169"/>
      <c r="AP108" s="176"/>
      <c r="AQ108" s="170"/>
      <c r="AR108" s="170"/>
      <c r="AS108" s="171"/>
      <c r="AT108" s="171"/>
      <c r="AU108" s="171"/>
      <c r="AV108" s="171"/>
      <c r="AW108" s="171"/>
      <c r="AX108" s="172" t="s">
        <v>136</v>
      </c>
      <c r="AY108" s="222" t="s">
        <v>2505</v>
      </c>
      <c r="AZ108" s="172"/>
      <c r="BA108" s="173"/>
      <c r="BB108" s="173"/>
      <c r="BC108" s="173"/>
      <c r="BD108" s="1"/>
    </row>
    <row r="109" spans="1:56" ht="15.75" customHeight="1">
      <c r="A109" s="71">
        <v>2025108</v>
      </c>
      <c r="B109" s="62" t="s">
        <v>2430</v>
      </c>
      <c r="C109" s="44" t="s">
        <v>97</v>
      </c>
      <c r="D109" s="61" t="s">
        <v>56</v>
      </c>
      <c r="E109" s="62" t="s">
        <v>4</v>
      </c>
      <c r="F109" s="159" t="s">
        <v>136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1" t="s">
        <v>136</v>
      </c>
      <c r="M109" s="161"/>
      <c r="N109" s="161"/>
      <c r="O109" s="163"/>
      <c r="P109" s="163"/>
      <c r="Q109" s="163"/>
      <c r="R109" s="164" t="s">
        <v>136</v>
      </c>
      <c r="S109" s="164"/>
      <c r="T109" s="165"/>
      <c r="U109" s="165"/>
      <c r="V109" s="165"/>
      <c r="W109" s="165"/>
      <c r="X109" s="166" t="s">
        <v>74</v>
      </c>
      <c r="Y109" s="167"/>
      <c r="Z109" s="168">
        <v>250288028</v>
      </c>
      <c r="AA109" s="189">
        <v>78965</v>
      </c>
      <c r="AB109" s="223"/>
      <c r="AC109" s="167"/>
      <c r="AD109" s="141"/>
      <c r="AE109" s="141"/>
      <c r="AF109" s="141"/>
      <c r="AG109" s="141"/>
      <c r="AH109" s="141"/>
      <c r="AI109" s="141"/>
      <c r="AJ109" s="169"/>
      <c r="AK109" s="169"/>
      <c r="AL109" s="169"/>
      <c r="AM109" s="169"/>
      <c r="AN109" s="169"/>
      <c r="AO109" s="169"/>
      <c r="AP109" s="176"/>
      <c r="AQ109" s="170"/>
      <c r="AR109" s="170"/>
      <c r="AS109" s="199"/>
      <c r="AT109" s="199"/>
      <c r="AU109" s="199"/>
      <c r="AV109" s="199"/>
      <c r="AW109" s="199"/>
      <c r="AX109" s="172"/>
      <c r="AY109" s="200"/>
      <c r="AZ109" s="200"/>
      <c r="BA109" s="173"/>
      <c r="BB109" s="201"/>
      <c r="BC109" s="201"/>
      <c r="BD109" s="1"/>
    </row>
    <row r="110" spans="1:56" ht="15.75" customHeight="1">
      <c r="A110" s="71">
        <v>2025109</v>
      </c>
      <c r="B110" s="62" t="s">
        <v>2430</v>
      </c>
      <c r="C110" s="44" t="s">
        <v>88</v>
      </c>
      <c r="D110" s="61" t="s">
        <v>52</v>
      </c>
      <c r="E110" s="62" t="s">
        <v>4</v>
      </c>
      <c r="F110" s="159" t="s">
        <v>74</v>
      </c>
      <c r="G110" s="160">
        <v>0</v>
      </c>
      <c r="H110" s="160">
        <v>231380941</v>
      </c>
      <c r="I110" s="160">
        <v>59487</v>
      </c>
      <c r="J110" s="160" t="s">
        <v>1051</v>
      </c>
      <c r="K110" s="160" t="s">
        <v>570</v>
      </c>
      <c r="L110" s="161" t="s">
        <v>74</v>
      </c>
      <c r="M110" s="161"/>
      <c r="N110" s="161" t="s">
        <v>2506</v>
      </c>
      <c r="O110" s="163"/>
      <c r="P110" s="163"/>
      <c r="Q110" s="163"/>
      <c r="R110" s="164" t="s">
        <v>74</v>
      </c>
      <c r="S110" s="164"/>
      <c r="T110" s="194">
        <v>225061974</v>
      </c>
      <c r="U110" s="165">
        <v>13265</v>
      </c>
      <c r="V110" s="165"/>
      <c r="W110" s="165"/>
      <c r="X110" s="166" t="s">
        <v>74</v>
      </c>
      <c r="Y110" s="167"/>
      <c r="Z110" s="168">
        <v>250254298</v>
      </c>
      <c r="AA110" s="189">
        <v>47856</v>
      </c>
      <c r="AB110" s="224"/>
      <c r="AC110" s="167"/>
      <c r="AD110" s="141"/>
      <c r="AE110" s="141"/>
      <c r="AF110" s="141"/>
      <c r="AG110" s="141"/>
      <c r="AH110" s="141"/>
      <c r="AI110" s="141"/>
      <c r="AJ110" s="169"/>
      <c r="AK110" s="169"/>
      <c r="AL110" s="169"/>
      <c r="AM110" s="169"/>
      <c r="AN110" s="169"/>
      <c r="AO110" s="169"/>
      <c r="AP110" s="176"/>
      <c r="AQ110" s="170"/>
      <c r="AR110" s="170"/>
      <c r="AS110" s="199"/>
      <c r="AT110" s="199"/>
      <c r="AU110" s="199"/>
      <c r="AV110" s="199"/>
      <c r="AW110" s="199"/>
      <c r="AX110" s="172"/>
      <c r="AY110" s="200"/>
      <c r="AZ110" s="200"/>
      <c r="BA110" s="173"/>
      <c r="BB110" s="201"/>
      <c r="BC110" s="201"/>
      <c r="BD110" s="82"/>
    </row>
    <row r="111" spans="1:56" ht="15.75" customHeight="1">
      <c r="A111" s="71">
        <v>2025110</v>
      </c>
      <c r="B111" s="62" t="s">
        <v>2430</v>
      </c>
      <c r="C111" s="44" t="s">
        <v>88</v>
      </c>
      <c r="D111" s="61" t="s">
        <v>52</v>
      </c>
      <c r="E111" s="62" t="s">
        <v>4</v>
      </c>
      <c r="F111" s="159" t="s">
        <v>74</v>
      </c>
      <c r="G111" s="160">
        <v>0</v>
      </c>
      <c r="H111" s="160">
        <v>231381190</v>
      </c>
      <c r="I111" s="160">
        <v>42124</v>
      </c>
      <c r="J111" s="160" t="s">
        <v>929</v>
      </c>
      <c r="K111" s="160" t="s">
        <v>248</v>
      </c>
      <c r="L111" s="161" t="s">
        <v>74</v>
      </c>
      <c r="M111" s="161"/>
      <c r="N111" s="161" t="s">
        <v>2507</v>
      </c>
      <c r="O111" s="163"/>
      <c r="P111" s="163"/>
      <c r="Q111" s="163"/>
      <c r="R111" s="164" t="s">
        <v>74</v>
      </c>
      <c r="S111" s="164"/>
      <c r="T111" s="165">
        <v>225061852</v>
      </c>
      <c r="U111" s="165">
        <v>60428</v>
      </c>
      <c r="V111" s="164"/>
      <c r="W111" s="165"/>
      <c r="X111" s="166" t="s">
        <v>74</v>
      </c>
      <c r="Y111" s="167"/>
      <c r="Z111" s="168">
        <v>250255227</v>
      </c>
      <c r="AA111" s="189">
        <v>41475</v>
      </c>
      <c r="AB111" s="167"/>
      <c r="AC111" s="167"/>
      <c r="AD111" s="141"/>
      <c r="AE111" s="141"/>
      <c r="AF111" s="141"/>
      <c r="AG111" s="141"/>
      <c r="AH111" s="141"/>
      <c r="AI111" s="141"/>
      <c r="AJ111" s="169"/>
      <c r="AK111" s="169"/>
      <c r="AL111" s="169"/>
      <c r="AM111" s="169"/>
      <c r="AN111" s="169"/>
      <c r="AO111" s="169"/>
      <c r="AP111" s="176"/>
      <c r="AQ111" s="170"/>
      <c r="AR111" s="170"/>
      <c r="AS111" s="199"/>
      <c r="AT111" s="199"/>
      <c r="AU111" s="199"/>
      <c r="AV111" s="199"/>
      <c r="AW111" s="199"/>
      <c r="AX111" s="172"/>
      <c r="AY111" s="200"/>
      <c r="AZ111" s="200"/>
      <c r="BA111" s="173"/>
      <c r="BB111" s="201"/>
      <c r="BC111" s="201"/>
      <c r="BD111" s="1"/>
    </row>
    <row r="112" spans="1:56" ht="15.75" customHeight="1">
      <c r="A112" s="71">
        <v>2025111</v>
      </c>
      <c r="B112" s="62" t="s">
        <v>2430</v>
      </c>
      <c r="C112" s="44" t="s">
        <v>88</v>
      </c>
      <c r="D112" s="61" t="s">
        <v>52</v>
      </c>
      <c r="E112" s="62" t="s">
        <v>4</v>
      </c>
      <c r="F112" s="159" t="s">
        <v>74</v>
      </c>
      <c r="G112" s="160">
        <v>0</v>
      </c>
      <c r="H112" s="160">
        <v>231270186</v>
      </c>
      <c r="I112" s="160">
        <v>83474</v>
      </c>
      <c r="J112" s="160" t="s">
        <v>3172</v>
      </c>
      <c r="K112" s="160" t="s">
        <v>248</v>
      </c>
      <c r="L112" s="161" t="s">
        <v>74</v>
      </c>
      <c r="M112" s="161"/>
      <c r="N112" s="161" t="s">
        <v>2508</v>
      </c>
      <c r="O112" s="163"/>
      <c r="P112" s="163"/>
      <c r="Q112" s="163"/>
      <c r="R112" s="164" t="s">
        <v>74</v>
      </c>
      <c r="S112" s="164"/>
      <c r="T112" s="165">
        <v>225062023</v>
      </c>
      <c r="U112" s="165">
        <v>31517</v>
      </c>
      <c r="V112" s="165"/>
      <c r="W112" s="165"/>
      <c r="X112" s="166" t="s">
        <v>74</v>
      </c>
      <c r="Y112" s="167"/>
      <c r="Z112" s="168">
        <v>250254778</v>
      </c>
      <c r="AA112" s="189">
        <v>45865</v>
      </c>
      <c r="AB112" s="167"/>
      <c r="AC112" s="167"/>
      <c r="AD112" s="141"/>
      <c r="AE112" s="141"/>
      <c r="AF112" s="141"/>
      <c r="AG112" s="141"/>
      <c r="AH112" s="141"/>
      <c r="AI112" s="141"/>
      <c r="AJ112" s="169"/>
      <c r="AK112" s="169"/>
      <c r="AL112" s="169"/>
      <c r="AM112" s="169"/>
      <c r="AN112" s="169"/>
      <c r="AO112" s="169"/>
      <c r="AP112" s="176"/>
      <c r="AQ112" s="170"/>
      <c r="AR112" s="170"/>
      <c r="AS112" s="199"/>
      <c r="AT112" s="199"/>
      <c r="AU112" s="199"/>
      <c r="AV112" s="199"/>
      <c r="AW112" s="199"/>
      <c r="AX112" s="172"/>
      <c r="AY112" s="200"/>
      <c r="AZ112" s="200"/>
      <c r="BA112" s="173"/>
      <c r="BB112" s="201"/>
      <c r="BC112" s="201"/>
      <c r="BD112" s="82"/>
    </row>
    <row r="113" spans="1:56" ht="15.75" customHeight="1">
      <c r="A113" s="71">
        <v>2025112</v>
      </c>
      <c r="B113" s="62" t="s">
        <v>2430</v>
      </c>
      <c r="C113" s="44" t="s">
        <v>88</v>
      </c>
      <c r="D113" s="61" t="s">
        <v>52</v>
      </c>
      <c r="E113" s="62" t="s">
        <v>4</v>
      </c>
      <c r="F113" s="159" t="s">
        <v>136</v>
      </c>
      <c r="G113" s="160">
        <v>0</v>
      </c>
      <c r="H113" s="160">
        <v>231332254</v>
      </c>
      <c r="I113" s="160">
        <v>0</v>
      </c>
      <c r="J113" s="160">
        <v>0</v>
      </c>
      <c r="K113" s="160">
        <v>0</v>
      </c>
      <c r="L113" s="162" t="s">
        <v>74</v>
      </c>
      <c r="M113" s="162"/>
      <c r="N113" s="162" t="s">
        <v>2509</v>
      </c>
      <c r="O113" s="190"/>
      <c r="P113" s="163"/>
      <c r="Q113" s="220"/>
      <c r="R113" s="164" t="s">
        <v>74</v>
      </c>
      <c r="S113" s="164"/>
      <c r="T113" s="165">
        <v>225061895</v>
      </c>
      <c r="U113" s="165">
        <v>42059</v>
      </c>
      <c r="V113" s="191"/>
      <c r="W113" s="165"/>
      <c r="X113" s="166" t="s">
        <v>74</v>
      </c>
      <c r="Y113" s="167"/>
      <c r="Z113" s="168">
        <v>250313065</v>
      </c>
      <c r="AA113" s="189">
        <v>65839</v>
      </c>
      <c r="AB113" s="166"/>
      <c r="AC113" s="167"/>
      <c r="AD113" s="221"/>
      <c r="AE113" s="221"/>
      <c r="AF113" s="141"/>
      <c r="AG113" s="141"/>
      <c r="AH113" s="141"/>
      <c r="AI113" s="141"/>
      <c r="AJ113" s="169"/>
      <c r="AK113" s="169"/>
      <c r="AL113" s="169"/>
      <c r="AM113" s="169"/>
      <c r="AN113" s="169"/>
      <c r="AO113" s="169"/>
      <c r="AP113" s="176"/>
      <c r="AQ113" s="170" t="s">
        <v>136</v>
      </c>
      <c r="AR113" s="170"/>
      <c r="AS113" s="171">
        <v>294751</v>
      </c>
      <c r="AT113" s="216" t="s">
        <v>2510</v>
      </c>
      <c r="AU113" s="171"/>
      <c r="AV113" s="171"/>
      <c r="AW113" s="171"/>
      <c r="AX113" s="172"/>
      <c r="AY113" s="172"/>
      <c r="AZ113" s="172"/>
      <c r="BA113" s="173"/>
      <c r="BB113" s="173"/>
      <c r="BC113" s="173"/>
      <c r="BD113" s="82"/>
    </row>
    <row r="114" spans="1:56" ht="15.75" customHeight="1">
      <c r="A114" s="71">
        <v>2025113</v>
      </c>
      <c r="B114" s="62" t="s">
        <v>2430</v>
      </c>
      <c r="C114" s="44" t="s">
        <v>88</v>
      </c>
      <c r="D114" s="61" t="s">
        <v>52</v>
      </c>
      <c r="E114" s="62" t="s">
        <v>4</v>
      </c>
      <c r="F114" s="159" t="s">
        <v>74</v>
      </c>
      <c r="G114" s="160">
        <v>0</v>
      </c>
      <c r="H114" s="160">
        <v>231461402</v>
      </c>
      <c r="I114" s="160">
        <v>38094</v>
      </c>
      <c r="J114" s="160" t="s">
        <v>978</v>
      </c>
      <c r="K114" s="160" t="s">
        <v>248</v>
      </c>
      <c r="L114" s="161" t="s">
        <v>74</v>
      </c>
      <c r="M114" s="161"/>
      <c r="N114" s="161" t="s">
        <v>2511</v>
      </c>
      <c r="O114" s="163"/>
      <c r="P114" s="163"/>
      <c r="Q114" s="163"/>
      <c r="R114" s="164" t="s">
        <v>74</v>
      </c>
      <c r="S114" s="164"/>
      <c r="T114" s="165">
        <v>225124531</v>
      </c>
      <c r="U114" s="202">
        <v>73256</v>
      </c>
      <c r="V114" s="165"/>
      <c r="W114" s="165"/>
      <c r="X114" s="166" t="s">
        <v>74</v>
      </c>
      <c r="Y114" s="167"/>
      <c r="Z114" s="168">
        <v>250187884</v>
      </c>
      <c r="AA114" s="189">
        <v>58745</v>
      </c>
      <c r="AB114" s="167"/>
      <c r="AC114" s="167"/>
      <c r="AD114" s="141"/>
      <c r="AE114" s="141"/>
      <c r="AF114" s="141"/>
      <c r="AG114" s="141"/>
      <c r="AH114" s="141"/>
      <c r="AI114" s="141"/>
      <c r="AJ114" s="169"/>
      <c r="AK114" s="169"/>
      <c r="AL114" s="169"/>
      <c r="AM114" s="169"/>
      <c r="AN114" s="169"/>
      <c r="AO114" s="169"/>
      <c r="AP114" s="176"/>
      <c r="AQ114" s="170" t="s">
        <v>136</v>
      </c>
      <c r="AR114" s="170"/>
      <c r="AS114" s="199">
        <v>2941802</v>
      </c>
      <c r="AT114" s="204" t="s">
        <v>2512</v>
      </c>
      <c r="AU114" s="199"/>
      <c r="AV114" s="199"/>
      <c r="AW114" s="199"/>
      <c r="AX114" s="172"/>
      <c r="AY114" s="200"/>
      <c r="AZ114" s="200"/>
      <c r="BA114" s="173"/>
      <c r="BB114" s="201"/>
      <c r="BC114" s="201"/>
      <c r="BD114" s="1"/>
    </row>
    <row r="115" spans="1:56" ht="15.75" customHeight="1">
      <c r="A115" s="71">
        <v>2025114</v>
      </c>
      <c r="B115" s="62" t="s">
        <v>2430</v>
      </c>
      <c r="C115" s="44" t="s">
        <v>88</v>
      </c>
      <c r="D115" s="61" t="s">
        <v>52</v>
      </c>
      <c r="E115" s="62" t="s">
        <v>4</v>
      </c>
      <c r="F115" s="159" t="s">
        <v>74</v>
      </c>
      <c r="G115" s="160">
        <v>0</v>
      </c>
      <c r="H115" s="160">
        <v>231382332</v>
      </c>
      <c r="I115" s="160">
        <v>74273</v>
      </c>
      <c r="J115" s="160" t="s">
        <v>3173</v>
      </c>
      <c r="K115" s="160" t="s">
        <v>570</v>
      </c>
      <c r="L115" s="161" t="s">
        <v>74</v>
      </c>
      <c r="M115" s="161"/>
      <c r="N115" s="161" t="s">
        <v>2513</v>
      </c>
      <c r="O115" s="193"/>
      <c r="P115" s="163"/>
      <c r="Q115" s="163"/>
      <c r="R115" s="164" t="s">
        <v>74</v>
      </c>
      <c r="S115" s="164"/>
      <c r="T115" s="165"/>
      <c r="U115" s="165"/>
      <c r="V115" s="165"/>
      <c r="W115" s="165"/>
      <c r="X115" s="166" t="s">
        <v>137</v>
      </c>
      <c r="Y115" s="167" t="s">
        <v>2514</v>
      </c>
      <c r="Z115" s="168"/>
      <c r="AA115" s="189"/>
      <c r="AB115" s="206"/>
      <c r="AC115" s="206"/>
      <c r="AD115" s="141"/>
      <c r="AE115" s="141"/>
      <c r="AF115" s="141"/>
      <c r="AG115" s="141"/>
      <c r="AH115" s="141"/>
      <c r="AI115" s="141"/>
      <c r="AJ115" s="169"/>
      <c r="AK115" s="169"/>
      <c r="AL115" s="169"/>
      <c r="AM115" s="169"/>
      <c r="AN115" s="169"/>
      <c r="AO115" s="169"/>
      <c r="AP115" s="176"/>
      <c r="AQ115" s="170"/>
      <c r="AR115" s="170"/>
      <c r="AS115" s="199"/>
      <c r="AT115" s="199"/>
      <c r="AU115" s="199"/>
      <c r="AV115" s="199"/>
      <c r="AW115" s="199"/>
      <c r="AX115" s="172"/>
      <c r="AY115" s="200"/>
      <c r="AZ115" s="200"/>
      <c r="BA115" s="173"/>
      <c r="BB115" s="201"/>
      <c r="BC115" s="201"/>
      <c r="BD115" s="174"/>
    </row>
    <row r="116" spans="1:56" ht="15.75" customHeight="1">
      <c r="A116" s="71">
        <v>2025115</v>
      </c>
      <c r="B116" s="62" t="s">
        <v>2430</v>
      </c>
      <c r="C116" s="44" t="s">
        <v>88</v>
      </c>
      <c r="D116" s="61" t="s">
        <v>52</v>
      </c>
      <c r="E116" s="62" t="s">
        <v>4</v>
      </c>
      <c r="F116" s="159" t="s">
        <v>136</v>
      </c>
      <c r="G116" s="160">
        <v>0</v>
      </c>
      <c r="H116" s="160">
        <v>0</v>
      </c>
      <c r="I116" s="160">
        <v>0</v>
      </c>
      <c r="J116" s="160">
        <v>0</v>
      </c>
      <c r="K116" s="160">
        <v>0</v>
      </c>
      <c r="L116" s="161" t="s">
        <v>136</v>
      </c>
      <c r="M116" s="161"/>
      <c r="N116" s="161" t="s">
        <v>2515</v>
      </c>
      <c r="O116" s="163"/>
      <c r="P116" s="163"/>
      <c r="Q116" s="163"/>
      <c r="R116" s="164" t="s">
        <v>136</v>
      </c>
      <c r="S116" s="164"/>
      <c r="T116" s="165"/>
      <c r="U116" s="165"/>
      <c r="V116" s="165"/>
      <c r="W116" s="165"/>
      <c r="X116" s="166" t="s">
        <v>74</v>
      </c>
      <c r="Y116" s="167"/>
      <c r="Z116" s="168">
        <v>250113848</v>
      </c>
      <c r="AA116" s="189">
        <v>58745</v>
      </c>
      <c r="AB116" s="167"/>
      <c r="AC116" s="167"/>
      <c r="AD116" s="141"/>
      <c r="AE116" s="141"/>
      <c r="AF116" s="141"/>
      <c r="AG116" s="141"/>
      <c r="AH116" s="141"/>
      <c r="AI116" s="141"/>
      <c r="AJ116" s="169"/>
      <c r="AK116" s="169"/>
      <c r="AL116" s="169"/>
      <c r="AM116" s="169"/>
      <c r="AN116" s="169"/>
      <c r="AO116" s="169"/>
      <c r="AP116" s="176"/>
      <c r="AQ116" s="170"/>
      <c r="AR116" s="170"/>
      <c r="AS116" s="199"/>
      <c r="AT116" s="199"/>
      <c r="AU116" s="199"/>
      <c r="AV116" s="199"/>
      <c r="AW116" s="199"/>
      <c r="AX116" s="172"/>
      <c r="AY116" s="200"/>
      <c r="AZ116" s="200"/>
      <c r="BA116" s="173"/>
      <c r="BB116" s="201"/>
      <c r="BC116" s="201"/>
      <c r="BD116" s="174"/>
    </row>
    <row r="117" spans="1:56" ht="15.75" customHeight="1">
      <c r="A117" s="71">
        <v>2025116</v>
      </c>
      <c r="B117" s="62" t="s">
        <v>2430</v>
      </c>
      <c r="C117" s="44" t="s">
        <v>96</v>
      </c>
      <c r="D117" s="61" t="s">
        <v>62</v>
      </c>
      <c r="E117" s="62" t="s">
        <v>4</v>
      </c>
      <c r="F117" s="159" t="s">
        <v>74</v>
      </c>
      <c r="G117" s="160">
        <v>0</v>
      </c>
      <c r="H117" s="160">
        <v>231153902</v>
      </c>
      <c r="I117" s="160">
        <v>36869</v>
      </c>
      <c r="J117" s="160" t="s">
        <v>1051</v>
      </c>
      <c r="K117" s="160" t="s">
        <v>241</v>
      </c>
      <c r="L117" s="161" t="s">
        <v>74</v>
      </c>
      <c r="M117" s="161"/>
      <c r="N117" s="161" t="s">
        <v>2516</v>
      </c>
      <c r="O117" s="163"/>
      <c r="P117" s="163"/>
      <c r="Q117" s="220"/>
      <c r="R117" s="164" t="s">
        <v>74</v>
      </c>
      <c r="S117" s="164"/>
      <c r="T117" s="165">
        <v>225054205</v>
      </c>
      <c r="U117" s="165">
        <v>96853</v>
      </c>
      <c r="V117" s="191"/>
      <c r="W117" s="165"/>
      <c r="X117" s="166" t="s">
        <v>74</v>
      </c>
      <c r="Y117" s="167"/>
      <c r="Z117" s="168">
        <v>250110113</v>
      </c>
      <c r="AA117" s="189">
        <v>72451</v>
      </c>
      <c r="AB117" s="166"/>
      <c r="AC117" s="167"/>
      <c r="AD117" s="221"/>
      <c r="AE117" s="221"/>
      <c r="AF117" s="141"/>
      <c r="AG117" s="141"/>
      <c r="AH117" s="141"/>
      <c r="AI117" s="141"/>
      <c r="AJ117" s="169"/>
      <c r="AK117" s="169"/>
      <c r="AL117" s="169"/>
      <c r="AM117" s="169"/>
      <c r="AN117" s="169"/>
      <c r="AO117" s="169"/>
      <c r="AP117" s="176"/>
      <c r="AQ117" s="170" t="s">
        <v>136</v>
      </c>
      <c r="AR117" s="170"/>
      <c r="AS117" s="171">
        <v>2941745</v>
      </c>
      <c r="AT117" s="216" t="s">
        <v>2517</v>
      </c>
      <c r="AU117" s="171"/>
      <c r="AV117" s="171"/>
      <c r="AW117" s="171"/>
      <c r="AX117" s="172"/>
      <c r="AY117" s="172"/>
      <c r="AZ117" s="172"/>
      <c r="BA117" s="173"/>
      <c r="BB117" s="173"/>
      <c r="BC117" s="173"/>
      <c r="BD117" s="174"/>
    </row>
    <row r="118" spans="1:56" ht="15.75" customHeight="1">
      <c r="A118" s="71">
        <v>2025117</v>
      </c>
      <c r="B118" s="62" t="s">
        <v>2430</v>
      </c>
      <c r="C118" s="44" t="s">
        <v>96</v>
      </c>
      <c r="D118" s="61" t="s">
        <v>62</v>
      </c>
      <c r="E118" s="62" t="s">
        <v>4</v>
      </c>
      <c r="F118" s="159" t="s">
        <v>74</v>
      </c>
      <c r="G118" s="160">
        <v>0</v>
      </c>
      <c r="H118" s="160">
        <v>231153724</v>
      </c>
      <c r="I118" s="160">
        <v>42384</v>
      </c>
      <c r="J118" s="160" t="s">
        <v>747</v>
      </c>
      <c r="K118" s="160" t="s">
        <v>248</v>
      </c>
      <c r="L118" s="161" t="s">
        <v>74</v>
      </c>
      <c r="M118" s="161"/>
      <c r="N118" s="161" t="s">
        <v>2518</v>
      </c>
      <c r="O118" s="163"/>
      <c r="P118" s="163"/>
      <c r="Q118" s="163"/>
      <c r="R118" s="164" t="s">
        <v>74</v>
      </c>
      <c r="S118" s="164"/>
      <c r="T118" s="165">
        <v>225054172</v>
      </c>
      <c r="U118" s="165">
        <v>48325</v>
      </c>
      <c r="V118" s="165"/>
      <c r="W118" s="165"/>
      <c r="X118" s="166" t="s">
        <v>74</v>
      </c>
      <c r="Y118" s="167"/>
      <c r="Z118" s="168">
        <v>250083353</v>
      </c>
      <c r="AA118" s="189">
        <v>76152</v>
      </c>
      <c r="AB118" s="167"/>
      <c r="AC118" s="167"/>
      <c r="AD118" s="141"/>
      <c r="AE118" s="141"/>
      <c r="AF118" s="141"/>
      <c r="AG118" s="141"/>
      <c r="AH118" s="141"/>
      <c r="AI118" s="141"/>
      <c r="AJ118" s="169"/>
      <c r="AK118" s="169"/>
      <c r="AL118" s="169"/>
      <c r="AM118" s="169"/>
      <c r="AN118" s="169"/>
      <c r="AO118" s="169"/>
      <c r="AP118" s="176"/>
      <c r="AQ118" s="170"/>
      <c r="AR118" s="170"/>
      <c r="AS118" s="199"/>
      <c r="AT118" s="199"/>
      <c r="AU118" s="199"/>
      <c r="AV118" s="199"/>
      <c r="AW118" s="199"/>
      <c r="AX118" s="172"/>
      <c r="AY118" s="200"/>
      <c r="AZ118" s="200"/>
      <c r="BA118" s="173"/>
      <c r="BB118" s="201"/>
      <c r="BC118" s="201"/>
      <c r="BD118" s="49"/>
    </row>
    <row r="119" spans="1:56" ht="15.75" customHeight="1">
      <c r="A119" s="71">
        <v>2025118</v>
      </c>
      <c r="B119" s="62" t="s">
        <v>2430</v>
      </c>
      <c r="C119" s="44" t="s">
        <v>82</v>
      </c>
      <c r="D119" s="61" t="s">
        <v>62</v>
      </c>
      <c r="E119" s="62" t="s">
        <v>4</v>
      </c>
      <c r="F119" s="159" t="s">
        <v>74</v>
      </c>
      <c r="G119" s="160">
        <v>0</v>
      </c>
      <c r="H119" s="160">
        <v>231154488</v>
      </c>
      <c r="I119" s="160">
        <v>19152</v>
      </c>
      <c r="J119" s="160" t="s">
        <v>289</v>
      </c>
      <c r="K119" s="160" t="s">
        <v>290</v>
      </c>
      <c r="L119" s="161" t="s">
        <v>74</v>
      </c>
      <c r="M119" s="161"/>
      <c r="N119" s="161" t="s">
        <v>2519</v>
      </c>
      <c r="O119" s="163"/>
      <c r="P119" s="163"/>
      <c r="Q119" s="163"/>
      <c r="R119" s="164" t="s">
        <v>74</v>
      </c>
      <c r="S119" s="164"/>
      <c r="T119" s="165">
        <v>225054133</v>
      </c>
      <c r="U119" s="165">
        <v>26715</v>
      </c>
      <c r="V119" s="165"/>
      <c r="W119" s="165"/>
      <c r="X119" s="166" t="s">
        <v>74</v>
      </c>
      <c r="Y119" s="167"/>
      <c r="Z119" s="168">
        <v>250082543</v>
      </c>
      <c r="AA119" s="189">
        <v>84372</v>
      </c>
      <c r="AB119" s="167"/>
      <c r="AC119" s="167"/>
      <c r="AD119" s="141"/>
      <c r="AE119" s="141"/>
      <c r="AF119" s="141"/>
      <c r="AG119" s="141"/>
      <c r="AH119" s="141"/>
      <c r="AI119" s="141"/>
      <c r="AJ119" s="169"/>
      <c r="AK119" s="169"/>
      <c r="AL119" s="169"/>
      <c r="AM119" s="169"/>
      <c r="AN119" s="169"/>
      <c r="AO119" s="169"/>
      <c r="AP119" s="176"/>
      <c r="AQ119" s="170"/>
      <c r="AR119" s="170"/>
      <c r="AS119" s="199"/>
      <c r="AT119" s="199"/>
      <c r="AU119" s="199"/>
      <c r="AV119" s="199"/>
      <c r="AW119" s="199"/>
      <c r="AX119" s="172"/>
      <c r="AY119" s="200"/>
      <c r="AZ119" s="200"/>
      <c r="BA119" s="173"/>
      <c r="BB119" s="201"/>
      <c r="BC119" s="201"/>
      <c r="BD119" s="49"/>
    </row>
    <row r="120" spans="1:56" ht="15.75" customHeight="1">
      <c r="A120" s="71">
        <v>2025119</v>
      </c>
      <c r="B120" s="62" t="s">
        <v>2430</v>
      </c>
      <c r="C120" s="44" t="s">
        <v>82</v>
      </c>
      <c r="D120" s="61" t="s">
        <v>62</v>
      </c>
      <c r="E120" s="62" t="s">
        <v>4</v>
      </c>
      <c r="F120" s="159" t="s">
        <v>74</v>
      </c>
      <c r="G120" s="160">
        <v>0</v>
      </c>
      <c r="H120" s="160">
        <v>231154275</v>
      </c>
      <c r="I120" s="160">
        <v>40621</v>
      </c>
      <c r="J120" s="160" t="s">
        <v>929</v>
      </c>
      <c r="K120" s="160" t="s">
        <v>248</v>
      </c>
      <c r="L120" s="162" t="s">
        <v>74</v>
      </c>
      <c r="M120" s="162"/>
      <c r="N120" s="162" t="s">
        <v>2520</v>
      </c>
      <c r="O120" s="190"/>
      <c r="P120" s="163"/>
      <c r="Q120" s="163"/>
      <c r="R120" s="164" t="s">
        <v>74</v>
      </c>
      <c r="S120" s="164"/>
      <c r="T120" s="165">
        <v>225054103</v>
      </c>
      <c r="U120" s="165">
        <v>47823</v>
      </c>
      <c r="V120" s="165"/>
      <c r="W120" s="165"/>
      <c r="X120" s="166" t="s">
        <v>74</v>
      </c>
      <c r="Y120" s="167"/>
      <c r="Z120" s="168">
        <v>250052563</v>
      </c>
      <c r="AA120" s="189">
        <v>32874</v>
      </c>
      <c r="AB120" s="167"/>
      <c r="AC120" s="167"/>
      <c r="AD120" s="141"/>
      <c r="AE120" s="141"/>
      <c r="AF120" s="141"/>
      <c r="AG120" s="141"/>
      <c r="AH120" s="141"/>
      <c r="AI120" s="141"/>
      <c r="AJ120" s="169"/>
      <c r="AK120" s="169"/>
      <c r="AL120" s="169"/>
      <c r="AM120" s="169"/>
      <c r="AN120" s="169"/>
      <c r="AO120" s="169"/>
      <c r="AP120" s="176"/>
      <c r="AQ120" s="170"/>
      <c r="AR120" s="170"/>
      <c r="AS120" s="199"/>
      <c r="AT120" s="199"/>
      <c r="AU120" s="199"/>
      <c r="AV120" s="199"/>
      <c r="AW120" s="199"/>
      <c r="AX120" s="172"/>
      <c r="AY120" s="200"/>
      <c r="AZ120" s="200"/>
      <c r="BA120" s="173"/>
      <c r="BB120" s="201"/>
      <c r="BC120" s="201"/>
      <c r="BD120" s="174"/>
    </row>
    <row r="121" spans="1:56" ht="15.75" customHeight="1">
      <c r="A121" s="71">
        <v>2025120</v>
      </c>
      <c r="B121" s="62" t="s">
        <v>2430</v>
      </c>
      <c r="C121" s="44" t="s">
        <v>102</v>
      </c>
      <c r="D121" s="61" t="s">
        <v>56</v>
      </c>
      <c r="E121" s="62" t="s">
        <v>4</v>
      </c>
      <c r="F121" s="159" t="s">
        <v>74</v>
      </c>
      <c r="G121" s="160">
        <v>0</v>
      </c>
      <c r="H121" s="160">
        <v>231232500</v>
      </c>
      <c r="I121" s="160">
        <v>79215</v>
      </c>
      <c r="J121" s="160" t="s">
        <v>1075</v>
      </c>
      <c r="K121" s="160">
        <v>0</v>
      </c>
      <c r="L121" s="162" t="s">
        <v>74</v>
      </c>
      <c r="M121" s="162"/>
      <c r="N121" s="162" t="s">
        <v>2521</v>
      </c>
      <c r="O121" s="190"/>
      <c r="P121" s="163"/>
      <c r="Q121" s="163"/>
      <c r="R121" s="164" t="s">
        <v>74</v>
      </c>
      <c r="S121" s="164"/>
      <c r="T121" s="165">
        <v>225070472</v>
      </c>
      <c r="U121" s="165">
        <v>83942</v>
      </c>
      <c r="V121" s="165"/>
      <c r="W121" s="165"/>
      <c r="X121" s="166" t="s">
        <v>74</v>
      </c>
      <c r="Y121" s="167"/>
      <c r="Z121" s="168">
        <v>250236680</v>
      </c>
      <c r="AA121" s="189">
        <v>56974</v>
      </c>
      <c r="AB121" s="167"/>
      <c r="AC121" s="167"/>
      <c r="AD121" s="141"/>
      <c r="AE121" s="141"/>
      <c r="AF121" s="141"/>
      <c r="AG121" s="141"/>
      <c r="AH121" s="141"/>
      <c r="AI121" s="141"/>
      <c r="AJ121" s="169"/>
      <c r="AK121" s="169"/>
      <c r="AL121" s="169"/>
      <c r="AM121" s="169"/>
      <c r="AN121" s="169"/>
      <c r="AO121" s="169"/>
      <c r="AP121" s="176"/>
      <c r="AQ121" s="170"/>
      <c r="AR121" s="170"/>
      <c r="AS121" s="199"/>
      <c r="AT121" s="199"/>
      <c r="AU121" s="199"/>
      <c r="AV121" s="199"/>
      <c r="AW121" s="199"/>
      <c r="AX121" s="172"/>
      <c r="AY121" s="200"/>
      <c r="AZ121" s="200"/>
      <c r="BA121" s="173"/>
      <c r="BB121" s="201"/>
      <c r="BC121" s="201"/>
      <c r="BD121" s="177"/>
    </row>
    <row r="122" spans="1:56" ht="15.75" customHeight="1">
      <c r="A122" s="71">
        <v>2025121</v>
      </c>
      <c r="B122" s="62" t="s">
        <v>2430</v>
      </c>
      <c r="C122" s="44" t="s">
        <v>102</v>
      </c>
      <c r="D122" s="61" t="s">
        <v>56</v>
      </c>
      <c r="E122" s="62" t="s">
        <v>4</v>
      </c>
      <c r="F122" s="159" t="s">
        <v>74</v>
      </c>
      <c r="G122" s="160">
        <v>0</v>
      </c>
      <c r="H122" s="160">
        <v>231233396</v>
      </c>
      <c r="I122" s="160">
        <v>46895</v>
      </c>
      <c r="J122" s="160" t="s">
        <v>612</v>
      </c>
      <c r="K122" s="160" t="s">
        <v>248</v>
      </c>
      <c r="L122" s="162" t="s">
        <v>74</v>
      </c>
      <c r="M122" s="162"/>
      <c r="N122" s="162" t="s">
        <v>2522</v>
      </c>
      <c r="O122" s="190"/>
      <c r="P122" s="163"/>
      <c r="Q122" s="163"/>
      <c r="R122" s="164" t="s">
        <v>74</v>
      </c>
      <c r="S122" s="164"/>
      <c r="T122" s="165">
        <v>225070390</v>
      </c>
      <c r="U122" s="165">
        <v>12149</v>
      </c>
      <c r="V122" s="165"/>
      <c r="W122" s="165"/>
      <c r="X122" s="166" t="s">
        <v>74</v>
      </c>
      <c r="Y122" s="167"/>
      <c r="Z122" s="168">
        <v>250235625</v>
      </c>
      <c r="AA122" s="189">
        <v>73698</v>
      </c>
      <c r="AB122" s="167"/>
      <c r="AC122" s="167"/>
      <c r="AD122" s="141"/>
      <c r="AE122" s="141"/>
      <c r="AF122" s="141"/>
      <c r="AG122" s="141"/>
      <c r="AH122" s="141"/>
      <c r="AI122" s="141"/>
      <c r="AJ122" s="169"/>
      <c r="AK122" s="169"/>
      <c r="AL122" s="169"/>
      <c r="AM122" s="169"/>
      <c r="AN122" s="169"/>
      <c r="AO122" s="169"/>
      <c r="AP122" s="176"/>
      <c r="AQ122" s="170"/>
      <c r="AR122" s="170"/>
      <c r="AS122" s="199"/>
      <c r="AT122" s="199"/>
      <c r="AU122" s="199"/>
      <c r="AV122" s="199"/>
      <c r="AW122" s="199"/>
      <c r="AX122" s="172"/>
      <c r="AY122" s="200"/>
      <c r="AZ122" s="200"/>
      <c r="BA122" s="173"/>
      <c r="BB122" s="201"/>
      <c r="BC122" s="201"/>
      <c r="BD122" s="177"/>
    </row>
    <row r="123" spans="1:56" ht="15.75" customHeight="1">
      <c r="A123" s="71">
        <v>2025122</v>
      </c>
      <c r="B123" s="62" t="s">
        <v>2430</v>
      </c>
      <c r="C123" s="44" t="s">
        <v>105</v>
      </c>
      <c r="D123" s="61" t="s">
        <v>62</v>
      </c>
      <c r="E123" s="62" t="s">
        <v>4</v>
      </c>
      <c r="F123" s="159" t="s">
        <v>74</v>
      </c>
      <c r="G123" s="160">
        <v>0</v>
      </c>
      <c r="H123" s="160">
        <v>231143869</v>
      </c>
      <c r="I123" s="160">
        <v>37191</v>
      </c>
      <c r="J123" s="160" t="s">
        <v>3174</v>
      </c>
      <c r="K123" s="160" t="s">
        <v>248</v>
      </c>
      <c r="L123" s="161" t="s">
        <v>74</v>
      </c>
      <c r="M123" s="161"/>
      <c r="N123" s="161" t="s">
        <v>2523</v>
      </c>
      <c r="O123" s="163"/>
      <c r="P123" s="163"/>
      <c r="Q123" s="163"/>
      <c r="R123" s="164" t="s">
        <v>74</v>
      </c>
      <c r="S123" s="164"/>
      <c r="T123" s="165">
        <v>225054242</v>
      </c>
      <c r="U123" s="165">
        <v>19273</v>
      </c>
      <c r="V123" s="165"/>
      <c r="W123" s="165"/>
      <c r="X123" s="166" t="s">
        <v>74</v>
      </c>
      <c r="Y123" s="167"/>
      <c r="Z123" s="168">
        <v>250110504</v>
      </c>
      <c r="AA123" s="189">
        <v>54683</v>
      </c>
      <c r="AB123" s="167"/>
      <c r="AC123" s="167"/>
      <c r="AD123" s="141"/>
      <c r="AE123" s="141"/>
      <c r="AF123" s="219"/>
      <c r="AG123" s="141"/>
      <c r="AH123" s="141"/>
      <c r="AI123" s="141"/>
      <c r="AJ123" s="169"/>
      <c r="AK123" s="169"/>
      <c r="AL123" s="169"/>
      <c r="AM123" s="169"/>
      <c r="AN123" s="169"/>
      <c r="AO123" s="169"/>
      <c r="AP123" s="176"/>
      <c r="AQ123" s="170"/>
      <c r="AR123" s="170"/>
      <c r="AS123" s="199"/>
      <c r="AT123" s="199"/>
      <c r="AU123" s="199"/>
      <c r="AV123" s="199"/>
      <c r="AW123" s="199"/>
      <c r="AX123" s="172"/>
      <c r="AY123" s="200"/>
      <c r="AZ123" s="200"/>
      <c r="BA123" s="173"/>
      <c r="BB123" s="201"/>
      <c r="BC123" s="201"/>
      <c r="BD123" s="177"/>
    </row>
    <row r="124" spans="1:56" ht="15.75" customHeight="1">
      <c r="A124" s="71">
        <v>2025123</v>
      </c>
      <c r="B124" s="62" t="s">
        <v>2430</v>
      </c>
      <c r="C124" s="44" t="s">
        <v>105</v>
      </c>
      <c r="D124" s="61" t="s">
        <v>62</v>
      </c>
      <c r="E124" s="62" t="s">
        <v>4</v>
      </c>
      <c r="F124" s="159" t="s">
        <v>74</v>
      </c>
      <c r="G124" s="160">
        <v>0</v>
      </c>
      <c r="H124" s="160">
        <v>231234244</v>
      </c>
      <c r="I124" s="160">
        <v>30963</v>
      </c>
      <c r="J124" s="160" t="s">
        <v>1051</v>
      </c>
      <c r="K124" s="160" t="s">
        <v>290</v>
      </c>
      <c r="L124" s="162" t="s">
        <v>74</v>
      </c>
      <c r="M124" s="162"/>
      <c r="N124" s="162" t="s">
        <v>2524</v>
      </c>
      <c r="O124" s="190"/>
      <c r="P124" s="163"/>
      <c r="Q124" s="163"/>
      <c r="R124" s="164" t="s">
        <v>74</v>
      </c>
      <c r="S124" s="164"/>
      <c r="T124" s="165">
        <v>225054277</v>
      </c>
      <c r="U124" s="165">
        <v>36914</v>
      </c>
      <c r="V124" s="165"/>
      <c r="W124" s="165"/>
      <c r="X124" s="166" t="s">
        <v>74</v>
      </c>
      <c r="Y124" s="167"/>
      <c r="Z124" s="168">
        <v>250496038</v>
      </c>
      <c r="AA124" s="189">
        <v>57281</v>
      </c>
      <c r="AB124" s="167"/>
      <c r="AC124" s="167"/>
      <c r="AD124" s="141"/>
      <c r="AE124" s="141"/>
      <c r="AF124" s="141"/>
      <c r="AG124" s="141"/>
      <c r="AH124" s="141"/>
      <c r="AI124" s="141"/>
      <c r="AJ124" s="169"/>
      <c r="AK124" s="169"/>
      <c r="AL124" s="169"/>
      <c r="AM124" s="169"/>
      <c r="AN124" s="169"/>
      <c r="AO124" s="169"/>
      <c r="AP124" s="176"/>
      <c r="AQ124" s="170" t="s">
        <v>136</v>
      </c>
      <c r="AR124" s="170"/>
      <c r="AS124" s="199">
        <v>2954760</v>
      </c>
      <c r="AT124" s="204" t="s">
        <v>2525</v>
      </c>
      <c r="AU124" s="199"/>
      <c r="AV124" s="199"/>
      <c r="AW124" s="199"/>
      <c r="AX124" s="172"/>
      <c r="AY124" s="200"/>
      <c r="AZ124" s="200"/>
      <c r="BA124" s="173"/>
      <c r="BB124" s="201"/>
      <c r="BC124" s="201"/>
      <c r="BD124" s="177"/>
    </row>
    <row r="125" spans="1:56" ht="15.75" customHeight="1">
      <c r="A125" s="71">
        <v>2025124</v>
      </c>
      <c r="B125" s="62" t="s">
        <v>2430</v>
      </c>
      <c r="C125" s="44" t="s">
        <v>113</v>
      </c>
      <c r="D125" s="61" t="s">
        <v>60</v>
      </c>
      <c r="E125" s="62" t="s">
        <v>4</v>
      </c>
      <c r="F125" s="159" t="s">
        <v>74</v>
      </c>
      <c r="G125" s="160">
        <v>0</v>
      </c>
      <c r="H125" s="160">
        <v>231106289</v>
      </c>
      <c r="I125" s="160">
        <v>40728</v>
      </c>
      <c r="J125" s="160" t="s">
        <v>3175</v>
      </c>
      <c r="K125" s="160" t="s">
        <v>248</v>
      </c>
      <c r="L125" s="161" t="s">
        <v>74</v>
      </c>
      <c r="M125" s="161"/>
      <c r="N125" s="161" t="s">
        <v>2526</v>
      </c>
      <c r="O125" s="193"/>
      <c r="P125" s="163"/>
      <c r="Q125" s="220"/>
      <c r="R125" s="164" t="s">
        <v>74</v>
      </c>
      <c r="S125" s="164"/>
      <c r="T125" s="165">
        <v>225028304</v>
      </c>
      <c r="U125" s="165">
        <v>75843</v>
      </c>
      <c r="V125" s="191"/>
      <c r="W125" s="165"/>
      <c r="X125" s="166" t="s">
        <v>74</v>
      </c>
      <c r="Y125" s="167"/>
      <c r="Z125" s="168">
        <v>250049945</v>
      </c>
      <c r="AA125" s="189">
        <v>68347</v>
      </c>
      <c r="AB125" s="166"/>
      <c r="AC125" s="167"/>
      <c r="AD125" s="221"/>
      <c r="AE125" s="221"/>
      <c r="AF125" s="141"/>
      <c r="AG125" s="141"/>
      <c r="AH125" s="141"/>
      <c r="AI125" s="141"/>
      <c r="AJ125" s="169"/>
      <c r="AK125" s="169"/>
      <c r="AL125" s="169"/>
      <c r="AM125" s="169"/>
      <c r="AN125" s="169"/>
      <c r="AO125" s="169"/>
      <c r="AP125" s="176"/>
      <c r="AQ125" s="170" t="s">
        <v>136</v>
      </c>
      <c r="AR125" s="170"/>
      <c r="AS125" s="171">
        <v>2948603</v>
      </c>
      <c r="AT125" s="216" t="s">
        <v>2527</v>
      </c>
      <c r="AU125" s="171"/>
      <c r="AV125" s="171"/>
      <c r="AW125" s="171"/>
      <c r="AX125" s="172" t="s">
        <v>136</v>
      </c>
      <c r="AY125" s="172"/>
      <c r="AZ125" s="172" t="s">
        <v>2528</v>
      </c>
      <c r="BA125" s="173"/>
      <c r="BB125" s="173"/>
      <c r="BC125" s="173"/>
      <c r="BD125" s="177"/>
    </row>
    <row r="126" spans="1:56" ht="15.75" customHeight="1">
      <c r="A126" s="71">
        <v>2025125</v>
      </c>
      <c r="B126" s="62" t="s">
        <v>2430</v>
      </c>
      <c r="C126" s="44" t="s">
        <v>110</v>
      </c>
      <c r="D126" s="61" t="s">
        <v>62</v>
      </c>
      <c r="E126" s="62" t="s">
        <v>4</v>
      </c>
      <c r="F126" s="159" t="s">
        <v>137</v>
      </c>
      <c r="G126" s="160" t="s">
        <v>390</v>
      </c>
      <c r="H126" s="160">
        <v>0</v>
      </c>
      <c r="I126" s="160">
        <v>0</v>
      </c>
      <c r="J126" s="160">
        <v>0</v>
      </c>
      <c r="K126" s="160">
        <v>0</v>
      </c>
      <c r="L126" s="161" t="s">
        <v>136</v>
      </c>
      <c r="M126" s="161"/>
      <c r="N126" s="161"/>
      <c r="O126" s="163"/>
      <c r="P126" s="163"/>
      <c r="Q126" s="163"/>
      <c r="R126" s="164" t="s">
        <v>74</v>
      </c>
      <c r="S126" s="164"/>
      <c r="T126" s="165"/>
      <c r="U126" s="165"/>
      <c r="V126" s="165"/>
      <c r="W126" s="165"/>
      <c r="X126" s="166"/>
      <c r="Y126" s="167"/>
      <c r="Z126" s="168"/>
      <c r="AA126" s="189"/>
      <c r="AB126" s="167"/>
      <c r="AC126" s="167"/>
      <c r="AD126" s="141"/>
      <c r="AE126" s="141"/>
      <c r="AF126" s="219"/>
      <c r="AG126" s="141"/>
      <c r="AH126" s="141"/>
      <c r="AI126" s="141"/>
      <c r="AJ126" s="169"/>
      <c r="AK126" s="169"/>
      <c r="AL126" s="169"/>
      <c r="AM126" s="169"/>
      <c r="AN126" s="169"/>
      <c r="AO126" s="169"/>
      <c r="AP126" s="176"/>
      <c r="AQ126" s="170"/>
      <c r="AR126" s="170"/>
      <c r="AS126" s="199"/>
      <c r="AT126" s="199"/>
      <c r="AU126" s="199"/>
      <c r="AV126" s="199"/>
      <c r="AW126" s="199"/>
      <c r="AX126" s="172"/>
      <c r="AY126" s="200"/>
      <c r="AZ126" s="200"/>
      <c r="BA126" s="173"/>
      <c r="BB126" s="201"/>
      <c r="BC126" s="201"/>
      <c r="BD126" s="177"/>
    </row>
    <row r="127" spans="1:56" ht="15.75" customHeight="1">
      <c r="A127" s="71">
        <v>2025126</v>
      </c>
      <c r="B127" s="62" t="s">
        <v>2430</v>
      </c>
      <c r="C127" s="44" t="s">
        <v>110</v>
      </c>
      <c r="D127" s="61" t="s">
        <v>62</v>
      </c>
      <c r="E127" s="62" t="s">
        <v>4</v>
      </c>
      <c r="F127" s="159" t="s">
        <v>137</v>
      </c>
      <c r="G127" s="160" t="s">
        <v>390</v>
      </c>
      <c r="H127" s="160">
        <v>0</v>
      </c>
      <c r="I127" s="160">
        <v>0</v>
      </c>
      <c r="J127" s="160">
        <v>0</v>
      </c>
      <c r="K127" s="160">
        <v>0</v>
      </c>
      <c r="L127" s="162" t="s">
        <v>74</v>
      </c>
      <c r="M127" s="162"/>
      <c r="N127" s="162"/>
      <c r="O127" s="190"/>
      <c r="P127" s="163"/>
      <c r="Q127" s="163"/>
      <c r="R127" s="164" t="s">
        <v>74</v>
      </c>
      <c r="S127" s="164"/>
      <c r="T127" s="165"/>
      <c r="U127" s="165"/>
      <c r="V127" s="165"/>
      <c r="W127" s="165"/>
      <c r="X127" s="166"/>
      <c r="Y127" s="167"/>
      <c r="Z127" s="168"/>
      <c r="AA127" s="189"/>
      <c r="AB127" s="167"/>
      <c r="AC127" s="167"/>
      <c r="AD127" s="141"/>
      <c r="AE127" s="141"/>
      <c r="AF127" s="141"/>
      <c r="AG127" s="141"/>
      <c r="AH127" s="141"/>
      <c r="AI127" s="141"/>
      <c r="AJ127" s="169"/>
      <c r="AK127" s="169"/>
      <c r="AL127" s="169"/>
      <c r="AM127" s="169"/>
      <c r="AN127" s="169"/>
      <c r="AO127" s="169"/>
      <c r="AP127" s="176"/>
      <c r="AQ127" s="170"/>
      <c r="AR127" s="170"/>
      <c r="AS127" s="199"/>
      <c r="AT127" s="199"/>
      <c r="AU127" s="199"/>
      <c r="AV127" s="199"/>
      <c r="AW127" s="199"/>
      <c r="AX127" s="172"/>
      <c r="AY127" s="200"/>
      <c r="AZ127" s="200"/>
      <c r="BA127" s="173"/>
      <c r="BB127" s="201"/>
      <c r="BC127" s="201"/>
      <c r="BD127" s="177"/>
    </row>
    <row r="128" spans="1:56" ht="15.75" customHeight="1">
      <c r="A128" s="71">
        <v>2025127</v>
      </c>
      <c r="B128" s="62" t="s">
        <v>2430</v>
      </c>
      <c r="C128" s="44" t="s">
        <v>110</v>
      </c>
      <c r="D128" s="61" t="s">
        <v>62</v>
      </c>
      <c r="E128" s="62" t="s">
        <v>4</v>
      </c>
      <c r="F128" s="159" t="s">
        <v>137</v>
      </c>
      <c r="G128" s="160" t="s">
        <v>390</v>
      </c>
      <c r="H128" s="160">
        <v>0</v>
      </c>
      <c r="I128" s="160">
        <v>0</v>
      </c>
      <c r="J128" s="160">
        <v>0</v>
      </c>
      <c r="K128" s="160">
        <v>0</v>
      </c>
      <c r="L128" s="161" t="s">
        <v>136</v>
      </c>
      <c r="M128" s="161"/>
      <c r="N128" s="161"/>
      <c r="O128" s="193"/>
      <c r="P128" s="163"/>
      <c r="Q128" s="220"/>
      <c r="R128" s="164" t="s">
        <v>136</v>
      </c>
      <c r="S128" s="164"/>
      <c r="T128" s="165"/>
      <c r="U128" s="165"/>
      <c r="V128" s="191"/>
      <c r="W128" s="165"/>
      <c r="X128" s="166"/>
      <c r="Y128" s="167"/>
      <c r="Z128" s="168"/>
      <c r="AA128" s="189"/>
      <c r="AB128" s="166"/>
      <c r="AC128" s="167"/>
      <c r="AD128" s="221"/>
      <c r="AE128" s="221"/>
      <c r="AF128" s="141"/>
      <c r="AG128" s="141"/>
      <c r="AH128" s="141"/>
      <c r="AI128" s="141"/>
      <c r="AJ128" s="169"/>
      <c r="AK128" s="169"/>
      <c r="AL128" s="169"/>
      <c r="AM128" s="169"/>
      <c r="AN128" s="169"/>
      <c r="AO128" s="169"/>
      <c r="AP128" s="176"/>
      <c r="AQ128" s="170" t="s">
        <v>136</v>
      </c>
      <c r="AR128" s="170"/>
      <c r="AS128" s="171">
        <v>2949163</v>
      </c>
      <c r="AT128" s="216" t="s">
        <v>2529</v>
      </c>
      <c r="AU128" s="171"/>
      <c r="AV128" s="171"/>
      <c r="AW128" s="171"/>
      <c r="AX128" s="172"/>
      <c r="AY128" s="172"/>
      <c r="AZ128" s="172"/>
      <c r="BA128" s="173"/>
      <c r="BB128" s="173"/>
      <c r="BC128" s="173"/>
      <c r="BD128" s="177"/>
    </row>
    <row r="129" spans="1:56" ht="15.75" customHeight="1">
      <c r="A129" s="71">
        <v>2025128</v>
      </c>
      <c r="B129" s="62" t="s">
        <v>2430</v>
      </c>
      <c r="C129" s="44" t="s">
        <v>110</v>
      </c>
      <c r="D129" s="61" t="s">
        <v>62</v>
      </c>
      <c r="E129" s="62" t="s">
        <v>4</v>
      </c>
      <c r="F129" s="159" t="s">
        <v>136</v>
      </c>
      <c r="G129" s="160">
        <v>0</v>
      </c>
      <c r="H129" s="160">
        <v>231657021</v>
      </c>
      <c r="I129" s="160">
        <v>50312</v>
      </c>
      <c r="J129" s="160" t="s">
        <v>3176</v>
      </c>
      <c r="K129" s="160" t="s">
        <v>248</v>
      </c>
      <c r="L129" s="162" t="s">
        <v>136</v>
      </c>
      <c r="M129" s="162"/>
      <c r="N129" s="162" t="s">
        <v>2530</v>
      </c>
      <c r="O129" s="190"/>
      <c r="P129" s="163"/>
      <c r="Q129" s="163"/>
      <c r="R129" s="164" t="s">
        <v>136</v>
      </c>
      <c r="S129" s="164"/>
      <c r="T129" s="194">
        <v>225006892</v>
      </c>
      <c r="U129" s="165"/>
      <c r="V129" s="165"/>
      <c r="W129" s="165"/>
      <c r="X129" s="166" t="s">
        <v>74</v>
      </c>
      <c r="Y129" s="167"/>
      <c r="Z129" s="225">
        <v>250116146</v>
      </c>
      <c r="AA129" s="189">
        <v>68247</v>
      </c>
      <c r="AB129" s="167"/>
      <c r="AC129" s="167"/>
      <c r="AD129" s="141"/>
      <c r="AE129" s="141"/>
      <c r="AF129" s="219"/>
      <c r="AG129" s="141"/>
      <c r="AH129" s="141"/>
      <c r="AI129" s="141"/>
      <c r="AJ129" s="169"/>
      <c r="AK129" s="169"/>
      <c r="AL129" s="169"/>
      <c r="AM129" s="169"/>
      <c r="AN129" s="169"/>
      <c r="AO129" s="169"/>
      <c r="AP129" s="176"/>
      <c r="AQ129" s="170"/>
      <c r="AR129" s="170"/>
      <c r="AS129" s="199"/>
      <c r="AT129" s="199"/>
      <c r="AU129" s="199"/>
      <c r="AV129" s="199"/>
      <c r="AW129" s="199"/>
      <c r="AX129" s="172"/>
      <c r="AY129" s="200"/>
      <c r="AZ129" s="200"/>
      <c r="BA129" s="173"/>
      <c r="BB129" s="201"/>
      <c r="BC129" s="201"/>
      <c r="BD129" s="177"/>
    </row>
    <row r="130" spans="1:56" ht="15.75" customHeight="1">
      <c r="A130" s="71">
        <v>2025129</v>
      </c>
      <c r="B130" s="62" t="s">
        <v>2430</v>
      </c>
      <c r="C130" s="44" t="s">
        <v>110</v>
      </c>
      <c r="D130" s="61" t="s">
        <v>62</v>
      </c>
      <c r="E130" s="62" t="s">
        <v>4</v>
      </c>
      <c r="F130" s="159" t="s">
        <v>137</v>
      </c>
      <c r="G130" s="160" t="s">
        <v>390</v>
      </c>
      <c r="H130" s="160">
        <v>0</v>
      </c>
      <c r="I130" s="160">
        <v>0</v>
      </c>
      <c r="J130" s="160">
        <v>0</v>
      </c>
      <c r="K130" s="160">
        <v>0</v>
      </c>
      <c r="L130" s="161" t="s">
        <v>136</v>
      </c>
      <c r="M130" s="161"/>
      <c r="N130" s="161"/>
      <c r="O130" s="163"/>
      <c r="P130" s="163"/>
      <c r="Q130" s="163"/>
      <c r="R130" s="164" t="s">
        <v>136</v>
      </c>
      <c r="S130" s="164"/>
      <c r="T130" s="165"/>
      <c r="U130" s="202"/>
      <c r="V130" s="165"/>
      <c r="W130" s="165"/>
      <c r="X130" s="166"/>
      <c r="Y130" s="167"/>
      <c r="Z130" s="189"/>
      <c r="AA130" s="189"/>
      <c r="AB130" s="166"/>
      <c r="AC130" s="166"/>
      <c r="AD130" s="141"/>
      <c r="AE130" s="141"/>
      <c r="AF130" s="141"/>
      <c r="AG130" s="141"/>
      <c r="AH130" s="141"/>
      <c r="AI130" s="141"/>
      <c r="AJ130" s="169"/>
      <c r="AK130" s="169"/>
      <c r="AL130" s="169"/>
      <c r="AM130" s="169"/>
      <c r="AN130" s="169"/>
      <c r="AO130" s="169"/>
      <c r="AP130" s="176"/>
      <c r="AQ130" s="170"/>
      <c r="AR130" s="170"/>
      <c r="AS130" s="171"/>
      <c r="AT130" s="171"/>
      <c r="AU130" s="171"/>
      <c r="AV130" s="171"/>
      <c r="AW130" s="171"/>
      <c r="AX130" s="172"/>
      <c r="AY130" s="172"/>
      <c r="AZ130" s="172"/>
      <c r="BA130" s="173"/>
      <c r="BB130" s="173"/>
      <c r="BC130" s="173"/>
      <c r="BD130" s="177"/>
    </row>
    <row r="131" spans="1:56" ht="15.75" customHeight="1">
      <c r="A131" s="71">
        <v>2025130</v>
      </c>
      <c r="B131" s="62" t="s">
        <v>2430</v>
      </c>
      <c r="C131" s="44" t="s">
        <v>110</v>
      </c>
      <c r="D131" s="61" t="s">
        <v>62</v>
      </c>
      <c r="E131" s="62" t="s">
        <v>4</v>
      </c>
      <c r="F131" s="159" t="s">
        <v>74</v>
      </c>
      <c r="G131" s="160">
        <v>0</v>
      </c>
      <c r="H131" s="160">
        <v>231208219</v>
      </c>
      <c r="I131" s="160">
        <v>27417</v>
      </c>
      <c r="J131" s="160" t="s">
        <v>786</v>
      </c>
      <c r="K131" s="160" t="s">
        <v>570</v>
      </c>
      <c r="L131" s="161" t="s">
        <v>136</v>
      </c>
      <c r="M131" s="161"/>
      <c r="N131" s="161" t="s">
        <v>2531</v>
      </c>
      <c r="O131" s="163"/>
      <c r="P131" s="163"/>
      <c r="Q131" s="163"/>
      <c r="R131" s="164" t="s">
        <v>74</v>
      </c>
      <c r="S131" s="164"/>
      <c r="T131" s="165">
        <v>225054752</v>
      </c>
      <c r="U131" s="202">
        <v>12643</v>
      </c>
      <c r="V131" s="165"/>
      <c r="W131" s="165"/>
      <c r="X131" s="166" t="s">
        <v>74</v>
      </c>
      <c r="Y131" s="167"/>
      <c r="Z131" s="189">
        <v>250253437</v>
      </c>
      <c r="AA131" s="189">
        <v>59841</v>
      </c>
      <c r="AB131" s="166"/>
      <c r="AC131" s="166"/>
      <c r="AD131" s="141"/>
      <c r="AE131" s="141"/>
      <c r="AF131" s="141"/>
      <c r="AG131" s="141"/>
      <c r="AH131" s="141"/>
      <c r="AI131" s="141"/>
      <c r="AJ131" s="169"/>
      <c r="AK131" s="169"/>
      <c r="AL131" s="169"/>
      <c r="AM131" s="169"/>
      <c r="AN131" s="169"/>
      <c r="AO131" s="169"/>
      <c r="AP131" s="176"/>
      <c r="AQ131" s="170"/>
      <c r="AR131" s="170"/>
      <c r="AS131" s="171"/>
      <c r="AT131" s="171"/>
      <c r="AU131" s="171"/>
      <c r="AV131" s="171"/>
      <c r="AW131" s="171"/>
      <c r="AX131" s="172"/>
      <c r="AY131" s="172"/>
      <c r="AZ131" s="172"/>
      <c r="BA131" s="173"/>
      <c r="BB131" s="173"/>
      <c r="BC131" s="173"/>
      <c r="BD131" s="177"/>
    </row>
    <row r="132" spans="1:56" ht="15.75" customHeight="1">
      <c r="A132" s="71">
        <v>2025131</v>
      </c>
      <c r="B132" s="62" t="s">
        <v>2430</v>
      </c>
      <c r="C132" s="44" t="s">
        <v>110</v>
      </c>
      <c r="D132" s="61" t="s">
        <v>62</v>
      </c>
      <c r="E132" s="62" t="s">
        <v>4</v>
      </c>
      <c r="F132" s="159" t="s">
        <v>74</v>
      </c>
      <c r="G132" s="160">
        <v>0</v>
      </c>
      <c r="H132" s="160">
        <v>231219369</v>
      </c>
      <c r="I132" s="160">
        <v>17367</v>
      </c>
      <c r="J132" s="160" t="s">
        <v>289</v>
      </c>
      <c r="K132" s="160" t="s">
        <v>241</v>
      </c>
      <c r="L132" s="161" t="s">
        <v>74</v>
      </c>
      <c r="M132" s="161"/>
      <c r="N132" s="161" t="s">
        <v>2532</v>
      </c>
      <c r="O132" s="163"/>
      <c r="P132" s="163"/>
      <c r="Q132" s="163"/>
      <c r="R132" s="164" t="s">
        <v>136</v>
      </c>
      <c r="S132" s="164"/>
      <c r="T132" s="165"/>
      <c r="U132" s="202"/>
      <c r="V132" s="165"/>
      <c r="W132" s="165"/>
      <c r="X132" s="166" t="s">
        <v>74</v>
      </c>
      <c r="Y132" s="167"/>
      <c r="Z132" s="168">
        <v>250211254</v>
      </c>
      <c r="AA132" s="189">
        <v>28453</v>
      </c>
      <c r="AB132" s="167"/>
      <c r="AC132" s="167"/>
      <c r="AD132" s="141"/>
      <c r="AE132" s="141"/>
      <c r="AF132" s="141"/>
      <c r="AG132" s="141"/>
      <c r="AH132" s="141"/>
      <c r="AI132" s="141"/>
      <c r="AJ132" s="169"/>
      <c r="AK132" s="169"/>
      <c r="AL132" s="169"/>
      <c r="AM132" s="169"/>
      <c r="AN132" s="169"/>
      <c r="AO132" s="169"/>
      <c r="AP132" s="176"/>
      <c r="AQ132" s="170"/>
      <c r="AR132" s="170"/>
      <c r="AS132" s="171"/>
      <c r="AT132" s="171"/>
      <c r="AU132" s="171"/>
      <c r="AV132" s="171"/>
      <c r="AW132" s="171"/>
      <c r="AX132" s="172"/>
      <c r="AY132" s="172"/>
      <c r="AZ132" s="172"/>
      <c r="BA132" s="173"/>
      <c r="BB132" s="173"/>
      <c r="BC132" s="173"/>
      <c r="BD132" s="174"/>
    </row>
    <row r="133" spans="1:56" ht="15.75" customHeight="1">
      <c r="A133" s="71">
        <v>2025132</v>
      </c>
      <c r="B133" s="62" t="s">
        <v>2430</v>
      </c>
      <c r="C133" s="44" t="s">
        <v>110</v>
      </c>
      <c r="D133" s="61" t="s">
        <v>62</v>
      </c>
      <c r="E133" s="62" t="s">
        <v>4</v>
      </c>
      <c r="F133" s="159" t="s">
        <v>137</v>
      </c>
      <c r="G133" s="160" t="s">
        <v>390</v>
      </c>
      <c r="H133" s="160">
        <v>0</v>
      </c>
      <c r="I133" s="160">
        <v>0</v>
      </c>
      <c r="J133" s="160">
        <v>0</v>
      </c>
      <c r="K133" s="160">
        <v>0</v>
      </c>
      <c r="L133" s="161" t="s">
        <v>74</v>
      </c>
      <c r="M133" s="161" t="s">
        <v>3169</v>
      </c>
      <c r="N133" s="161"/>
      <c r="O133" s="163"/>
      <c r="P133" s="163"/>
      <c r="Q133" s="163"/>
      <c r="R133" s="164" t="s">
        <v>136</v>
      </c>
      <c r="S133" s="164"/>
      <c r="T133" s="165"/>
      <c r="U133" s="202"/>
      <c r="V133" s="165"/>
      <c r="W133" s="165"/>
      <c r="X133" s="166"/>
      <c r="Y133" s="167"/>
      <c r="Z133" s="189"/>
      <c r="AA133" s="189"/>
      <c r="AB133" s="166"/>
      <c r="AC133" s="166"/>
      <c r="AD133" s="141"/>
      <c r="AE133" s="141"/>
      <c r="AF133" s="141"/>
      <c r="AG133" s="141"/>
      <c r="AH133" s="141"/>
      <c r="AI133" s="141"/>
      <c r="AJ133" s="169"/>
      <c r="AK133" s="169"/>
      <c r="AL133" s="169"/>
      <c r="AM133" s="169"/>
      <c r="AN133" s="169"/>
      <c r="AO133" s="169"/>
      <c r="AP133" s="176"/>
      <c r="AQ133" s="170"/>
      <c r="AR133" s="170"/>
      <c r="AS133" s="171"/>
      <c r="AT133" s="171"/>
      <c r="AU133" s="171"/>
      <c r="AV133" s="171"/>
      <c r="AW133" s="171"/>
      <c r="AX133" s="172"/>
      <c r="AY133" s="172"/>
      <c r="AZ133" s="172"/>
      <c r="BA133" s="173"/>
      <c r="BB133" s="173"/>
      <c r="BC133" s="173"/>
      <c r="BD133" s="82"/>
    </row>
    <row r="134" spans="1:56" ht="15.75" customHeight="1">
      <c r="A134" s="71">
        <v>2025133</v>
      </c>
      <c r="B134" s="62" t="s">
        <v>2430</v>
      </c>
      <c r="C134" s="44" t="s">
        <v>110</v>
      </c>
      <c r="D134" s="61" t="s">
        <v>62</v>
      </c>
      <c r="E134" s="62" t="s">
        <v>4</v>
      </c>
      <c r="F134" s="159" t="s">
        <v>74</v>
      </c>
      <c r="G134" s="160">
        <v>0</v>
      </c>
      <c r="H134" s="160">
        <v>231192681</v>
      </c>
      <c r="I134" s="160">
        <v>61426</v>
      </c>
      <c r="J134" s="160" t="s">
        <v>984</v>
      </c>
      <c r="K134" s="160" t="s">
        <v>248</v>
      </c>
      <c r="L134" s="161" t="s">
        <v>74</v>
      </c>
      <c r="M134" s="161"/>
      <c r="N134" s="161" t="s">
        <v>2533</v>
      </c>
      <c r="O134" s="163"/>
      <c r="P134" s="163"/>
      <c r="Q134" s="163"/>
      <c r="R134" s="164" t="s">
        <v>74</v>
      </c>
      <c r="S134" s="164"/>
      <c r="T134" s="165">
        <v>225055702</v>
      </c>
      <c r="U134" s="202">
        <v>93862</v>
      </c>
      <c r="V134" s="165"/>
      <c r="W134" s="165"/>
      <c r="X134" s="166" t="s">
        <v>74</v>
      </c>
      <c r="Y134" s="167"/>
      <c r="Z134" s="189">
        <v>250111926</v>
      </c>
      <c r="AA134" s="189">
        <v>57138</v>
      </c>
      <c r="AB134" s="166"/>
      <c r="AC134" s="166"/>
      <c r="AD134" s="141"/>
      <c r="AE134" s="141"/>
      <c r="AF134" s="141"/>
      <c r="AG134" s="141"/>
      <c r="AH134" s="141"/>
      <c r="AI134" s="141"/>
      <c r="AJ134" s="169"/>
      <c r="AK134" s="169"/>
      <c r="AL134" s="169"/>
      <c r="AM134" s="169"/>
      <c r="AN134" s="169"/>
      <c r="AO134" s="169"/>
      <c r="AP134" s="176"/>
      <c r="AQ134" s="170"/>
      <c r="AR134" s="170"/>
      <c r="AS134" s="171"/>
      <c r="AT134" s="171"/>
      <c r="AU134" s="171"/>
      <c r="AV134" s="171"/>
      <c r="AW134" s="171"/>
      <c r="AX134" s="172"/>
      <c r="AY134" s="172"/>
      <c r="AZ134" s="172"/>
      <c r="BA134" s="173"/>
      <c r="BB134" s="173"/>
      <c r="BC134" s="173"/>
      <c r="BD134" s="82"/>
    </row>
    <row r="135" spans="1:56" ht="15.75" customHeight="1">
      <c r="A135" s="71">
        <v>2025134</v>
      </c>
      <c r="B135" s="62" t="s">
        <v>2430</v>
      </c>
      <c r="C135" s="44" t="s">
        <v>110</v>
      </c>
      <c r="D135" s="61" t="s">
        <v>62</v>
      </c>
      <c r="E135" s="62" t="s">
        <v>4</v>
      </c>
      <c r="F135" s="159" t="s">
        <v>136</v>
      </c>
      <c r="G135" s="160">
        <v>0</v>
      </c>
      <c r="H135" s="160">
        <v>231289421</v>
      </c>
      <c r="I135" s="160">
        <v>78725</v>
      </c>
      <c r="J135" s="160" t="s">
        <v>783</v>
      </c>
      <c r="K135" s="160" t="s">
        <v>241</v>
      </c>
      <c r="L135" s="161" t="s">
        <v>136</v>
      </c>
      <c r="M135" s="161"/>
      <c r="N135" s="161" t="s">
        <v>2534</v>
      </c>
      <c r="O135" s="163"/>
      <c r="P135" s="163"/>
      <c r="Q135" s="163"/>
      <c r="R135" s="164" t="s">
        <v>136</v>
      </c>
      <c r="S135" s="164"/>
      <c r="T135" s="165">
        <v>225035894</v>
      </c>
      <c r="U135" s="202">
        <v>23242</v>
      </c>
      <c r="V135" s="165"/>
      <c r="W135" s="165"/>
      <c r="X135" s="166" t="s">
        <v>74</v>
      </c>
      <c r="Y135" s="167"/>
      <c r="Z135" s="189">
        <v>250116952</v>
      </c>
      <c r="AA135" s="189">
        <v>58279</v>
      </c>
      <c r="AB135" s="166"/>
      <c r="AC135" s="166"/>
      <c r="AD135" s="141"/>
      <c r="AE135" s="141"/>
      <c r="AF135" s="141"/>
      <c r="AG135" s="141"/>
      <c r="AH135" s="141"/>
      <c r="AI135" s="141"/>
      <c r="AJ135" s="169"/>
      <c r="AK135" s="169"/>
      <c r="AL135" s="169"/>
      <c r="AM135" s="169"/>
      <c r="AN135" s="169"/>
      <c r="AO135" s="169"/>
      <c r="AP135" s="176"/>
      <c r="AQ135" s="170"/>
      <c r="AR135" s="170"/>
      <c r="AS135" s="171"/>
      <c r="AT135" s="171"/>
      <c r="AU135" s="171"/>
      <c r="AV135" s="171"/>
      <c r="AW135" s="171"/>
      <c r="AX135" s="172"/>
      <c r="AY135" s="172"/>
      <c r="AZ135" s="172"/>
      <c r="BA135" s="173"/>
      <c r="BB135" s="173"/>
      <c r="BC135" s="173"/>
      <c r="BD135" s="1"/>
    </row>
    <row r="136" spans="1:56" ht="15.75" customHeight="1">
      <c r="A136" s="71">
        <v>2025135</v>
      </c>
      <c r="B136" s="62" t="s">
        <v>2430</v>
      </c>
      <c r="C136" s="44" t="s">
        <v>110</v>
      </c>
      <c r="D136" s="61" t="s">
        <v>62</v>
      </c>
      <c r="E136" s="62" t="s">
        <v>4</v>
      </c>
      <c r="F136" s="159" t="s">
        <v>136</v>
      </c>
      <c r="G136" s="160">
        <v>0</v>
      </c>
      <c r="H136" s="160">
        <v>231651074</v>
      </c>
      <c r="I136" s="160">
        <v>10404</v>
      </c>
      <c r="J136" s="160" t="s">
        <v>3177</v>
      </c>
      <c r="K136" s="160" t="s">
        <v>248</v>
      </c>
      <c r="L136" s="161" t="s">
        <v>136</v>
      </c>
      <c r="M136" s="161"/>
      <c r="N136" s="161" t="s">
        <v>2535</v>
      </c>
      <c r="O136" s="163"/>
      <c r="P136" s="163"/>
      <c r="Q136" s="163"/>
      <c r="R136" s="164" t="s">
        <v>136</v>
      </c>
      <c r="S136" s="164"/>
      <c r="T136" s="165">
        <v>225002185</v>
      </c>
      <c r="U136" s="202">
        <v>84625</v>
      </c>
      <c r="V136" s="165"/>
      <c r="W136" s="165"/>
      <c r="X136" s="166" t="s">
        <v>74</v>
      </c>
      <c r="Y136" s="167"/>
      <c r="Z136" s="189">
        <v>250187205</v>
      </c>
      <c r="AA136" s="189">
        <v>82541</v>
      </c>
      <c r="AB136" s="166"/>
      <c r="AC136" s="166"/>
      <c r="AD136" s="141"/>
      <c r="AE136" s="141"/>
      <c r="AF136" s="141"/>
      <c r="AG136" s="141"/>
      <c r="AH136" s="141"/>
      <c r="AI136" s="141"/>
      <c r="AJ136" s="169"/>
      <c r="AK136" s="169"/>
      <c r="AL136" s="169"/>
      <c r="AM136" s="169"/>
      <c r="AN136" s="169"/>
      <c r="AO136" s="169"/>
      <c r="AP136" s="176"/>
      <c r="AQ136" s="170"/>
      <c r="AR136" s="170"/>
      <c r="AS136" s="171"/>
      <c r="AT136" s="171"/>
      <c r="AU136" s="171"/>
      <c r="AV136" s="171"/>
      <c r="AW136" s="171"/>
      <c r="AX136" s="172"/>
      <c r="AY136" s="172"/>
      <c r="AZ136" s="172"/>
      <c r="BA136" s="173"/>
      <c r="BB136" s="173"/>
      <c r="BC136" s="173"/>
      <c r="BD136" s="1"/>
    </row>
    <row r="137" spans="1:56" ht="15.75" customHeight="1">
      <c r="A137" s="71">
        <v>2025136</v>
      </c>
      <c r="B137" s="62" t="s">
        <v>2430</v>
      </c>
      <c r="C137" s="44" t="s">
        <v>110</v>
      </c>
      <c r="D137" s="61" t="s">
        <v>62</v>
      </c>
      <c r="E137" s="62" t="s">
        <v>4</v>
      </c>
      <c r="F137" s="159" t="s">
        <v>74</v>
      </c>
      <c r="G137" s="160">
        <v>0</v>
      </c>
      <c r="H137" s="160">
        <v>231223331</v>
      </c>
      <c r="I137" s="160">
        <v>49232</v>
      </c>
      <c r="J137" s="160" t="s">
        <v>3178</v>
      </c>
      <c r="K137" s="160" t="s">
        <v>248</v>
      </c>
      <c r="L137" s="161" t="s">
        <v>74</v>
      </c>
      <c r="M137" s="161"/>
      <c r="N137" s="161" t="s">
        <v>2536</v>
      </c>
      <c r="O137" s="193"/>
      <c r="P137" s="163"/>
      <c r="Q137" s="220"/>
      <c r="R137" s="164" t="s">
        <v>74</v>
      </c>
      <c r="S137" s="164"/>
      <c r="T137" s="165">
        <v>225055948</v>
      </c>
      <c r="U137" s="165">
        <v>69245</v>
      </c>
      <c r="V137" s="165"/>
      <c r="W137" s="165"/>
      <c r="X137" s="166" t="s">
        <v>74</v>
      </c>
      <c r="Y137" s="167"/>
      <c r="Z137" s="168">
        <v>250238551</v>
      </c>
      <c r="AA137" s="189">
        <v>71538</v>
      </c>
      <c r="AB137" s="166"/>
      <c r="AC137" s="167"/>
      <c r="AD137" s="221"/>
      <c r="AE137" s="221"/>
      <c r="AF137" s="141"/>
      <c r="AG137" s="141"/>
      <c r="AH137" s="141"/>
      <c r="AI137" s="141"/>
      <c r="AJ137" s="169"/>
      <c r="AK137" s="169"/>
      <c r="AL137" s="169"/>
      <c r="AM137" s="169"/>
      <c r="AN137" s="169"/>
      <c r="AO137" s="169"/>
      <c r="AP137" s="176"/>
      <c r="AQ137" s="170" t="s">
        <v>136</v>
      </c>
      <c r="AR137" s="170"/>
      <c r="AS137" s="171">
        <v>2944088</v>
      </c>
      <c r="AT137" s="216" t="s">
        <v>2537</v>
      </c>
      <c r="AU137" s="171"/>
      <c r="AV137" s="171"/>
      <c r="AW137" s="171"/>
      <c r="AX137" s="172"/>
      <c r="AY137" s="172"/>
      <c r="AZ137" s="172"/>
      <c r="BA137" s="173"/>
      <c r="BB137" s="173"/>
      <c r="BC137" s="173"/>
      <c r="BD137" s="177"/>
    </row>
    <row r="138" spans="1:56" ht="15.75" customHeight="1">
      <c r="A138" s="71">
        <v>2025137</v>
      </c>
      <c r="B138" s="62" t="s">
        <v>2430</v>
      </c>
      <c r="C138" s="44" t="s">
        <v>110</v>
      </c>
      <c r="D138" s="61" t="s">
        <v>62</v>
      </c>
      <c r="E138" s="62" t="s">
        <v>4</v>
      </c>
      <c r="F138" s="159" t="s">
        <v>74</v>
      </c>
      <c r="G138" s="160">
        <v>0</v>
      </c>
      <c r="H138" s="160">
        <v>231355521</v>
      </c>
      <c r="I138" s="160">
        <v>37351</v>
      </c>
      <c r="J138" s="160" t="s">
        <v>3179</v>
      </c>
      <c r="K138" s="160" t="s">
        <v>248</v>
      </c>
      <c r="L138" s="161" t="s">
        <v>74</v>
      </c>
      <c r="M138" s="161"/>
      <c r="N138" s="161" t="s">
        <v>2538</v>
      </c>
      <c r="O138" s="163"/>
      <c r="P138" s="163"/>
      <c r="Q138" s="163"/>
      <c r="R138" s="164" t="s">
        <v>136</v>
      </c>
      <c r="S138" s="164"/>
      <c r="T138" s="165">
        <v>225052954</v>
      </c>
      <c r="U138" s="202">
        <v>15057</v>
      </c>
      <c r="V138" s="165"/>
      <c r="W138" s="165"/>
      <c r="X138" s="166" t="s">
        <v>136</v>
      </c>
      <c r="Y138" s="167"/>
      <c r="Z138" s="189">
        <v>250072866</v>
      </c>
      <c r="AA138" s="189">
        <v>15057</v>
      </c>
      <c r="AB138" s="166"/>
      <c r="AC138" s="166"/>
      <c r="AD138" s="141"/>
      <c r="AE138" s="141"/>
      <c r="AF138" s="141"/>
      <c r="AG138" s="141"/>
      <c r="AH138" s="141"/>
      <c r="AI138" s="141"/>
      <c r="AJ138" s="169"/>
      <c r="AK138" s="169"/>
      <c r="AL138" s="169"/>
      <c r="AM138" s="169"/>
      <c r="AN138" s="169"/>
      <c r="AO138" s="169"/>
      <c r="AP138" s="176"/>
      <c r="AQ138" s="170"/>
      <c r="AR138" s="170"/>
      <c r="AS138" s="171"/>
      <c r="AT138" s="171"/>
      <c r="AU138" s="171"/>
      <c r="AV138" s="171"/>
      <c r="AW138" s="171"/>
      <c r="AX138" s="172"/>
      <c r="AY138" s="172"/>
      <c r="AZ138" s="172"/>
      <c r="BA138" s="173"/>
      <c r="BB138" s="173"/>
      <c r="BC138" s="173"/>
      <c r="BD138" s="1"/>
    </row>
    <row r="139" spans="1:56" ht="15.75" customHeight="1">
      <c r="A139" s="71">
        <v>2025138</v>
      </c>
      <c r="B139" s="62" t="s">
        <v>2430</v>
      </c>
      <c r="C139" s="44" t="s">
        <v>110</v>
      </c>
      <c r="D139" s="61" t="s">
        <v>62</v>
      </c>
      <c r="E139" s="62" t="s">
        <v>4</v>
      </c>
      <c r="F139" s="159" t="s">
        <v>74</v>
      </c>
      <c r="G139" s="160">
        <v>0</v>
      </c>
      <c r="H139" s="160">
        <v>231295685</v>
      </c>
      <c r="I139" s="160">
        <v>54017</v>
      </c>
      <c r="J139" s="160" t="s">
        <v>3180</v>
      </c>
      <c r="K139" s="160" t="s">
        <v>241</v>
      </c>
      <c r="L139" s="161" t="s">
        <v>136</v>
      </c>
      <c r="M139" s="161"/>
      <c r="N139" s="161" t="s">
        <v>2539</v>
      </c>
      <c r="O139" s="193"/>
      <c r="P139" s="163"/>
      <c r="Q139" s="220"/>
      <c r="R139" s="164" t="s">
        <v>74</v>
      </c>
      <c r="S139" s="164"/>
      <c r="T139" s="165">
        <v>225054326</v>
      </c>
      <c r="U139" s="202">
        <v>19453</v>
      </c>
      <c r="V139" s="165"/>
      <c r="W139" s="165"/>
      <c r="X139" s="166" t="s">
        <v>74</v>
      </c>
      <c r="Y139" s="167"/>
      <c r="Z139" s="168">
        <v>250254212</v>
      </c>
      <c r="AA139" s="189">
        <v>28761</v>
      </c>
      <c r="AB139" s="166"/>
      <c r="AC139" s="167"/>
      <c r="AD139" s="221"/>
      <c r="AE139" s="221"/>
      <c r="AF139" s="141"/>
      <c r="AG139" s="141"/>
      <c r="AH139" s="141"/>
      <c r="AI139" s="141"/>
      <c r="AJ139" s="169"/>
      <c r="AK139" s="169"/>
      <c r="AL139" s="169"/>
      <c r="AM139" s="169"/>
      <c r="AN139" s="169"/>
      <c r="AO139" s="169"/>
      <c r="AP139" s="176"/>
      <c r="AQ139" s="170" t="s">
        <v>136</v>
      </c>
      <c r="AR139" s="170"/>
      <c r="AS139" s="171">
        <v>2956494</v>
      </c>
      <c r="AT139" s="216" t="s">
        <v>2540</v>
      </c>
      <c r="AU139" s="171"/>
      <c r="AV139" s="171"/>
      <c r="AW139" s="171"/>
      <c r="AX139" s="172"/>
      <c r="AY139" s="172"/>
      <c r="AZ139" s="172"/>
      <c r="BA139" s="173"/>
      <c r="BB139" s="173"/>
      <c r="BC139" s="173"/>
      <c r="BD139" s="1"/>
    </row>
    <row r="140" spans="1:56" ht="15.75" customHeight="1">
      <c r="A140" s="71">
        <v>2025139</v>
      </c>
      <c r="B140" s="62" t="s">
        <v>2430</v>
      </c>
      <c r="C140" s="44" t="s">
        <v>110</v>
      </c>
      <c r="D140" s="61" t="s">
        <v>62</v>
      </c>
      <c r="E140" s="62" t="s">
        <v>4</v>
      </c>
      <c r="F140" s="159" t="s">
        <v>74</v>
      </c>
      <c r="G140" s="160">
        <v>0</v>
      </c>
      <c r="H140" s="160">
        <v>231303424</v>
      </c>
      <c r="I140" s="160">
        <v>90936</v>
      </c>
      <c r="J140" s="160" t="s">
        <v>3181</v>
      </c>
      <c r="K140" s="160" t="s">
        <v>570</v>
      </c>
      <c r="L140" s="161" t="s">
        <v>74</v>
      </c>
      <c r="M140" s="161"/>
      <c r="N140" s="161" t="s">
        <v>2541</v>
      </c>
      <c r="O140" s="193"/>
      <c r="P140" s="163"/>
      <c r="Q140" s="220"/>
      <c r="R140" s="164" t="s">
        <v>74</v>
      </c>
      <c r="S140" s="164"/>
      <c r="T140" s="165">
        <v>225060711</v>
      </c>
      <c r="U140" s="165">
        <v>92653</v>
      </c>
      <c r="V140" s="165"/>
      <c r="W140" s="165"/>
      <c r="X140" s="166" t="s">
        <v>74</v>
      </c>
      <c r="Y140" s="167"/>
      <c r="Z140" s="168">
        <v>250237717</v>
      </c>
      <c r="AA140" s="189">
        <v>81374</v>
      </c>
      <c r="AB140" s="166"/>
      <c r="AC140" s="167"/>
      <c r="AD140" s="221"/>
      <c r="AE140" s="221"/>
      <c r="AF140" s="141"/>
      <c r="AG140" s="141"/>
      <c r="AH140" s="141"/>
      <c r="AI140" s="141"/>
      <c r="AJ140" s="169"/>
      <c r="AK140" s="169"/>
      <c r="AL140" s="169"/>
      <c r="AM140" s="169"/>
      <c r="AN140" s="169"/>
      <c r="AO140" s="169"/>
      <c r="AP140" s="176"/>
      <c r="AQ140" s="170"/>
      <c r="AR140" s="170"/>
      <c r="AS140" s="171"/>
      <c r="AT140" s="171"/>
      <c r="AU140" s="171"/>
      <c r="AV140" s="171"/>
      <c r="AW140" s="171"/>
      <c r="AX140" s="172"/>
      <c r="AY140" s="172"/>
      <c r="AZ140" s="172"/>
      <c r="BA140" s="173"/>
      <c r="BB140" s="173"/>
      <c r="BC140" s="173"/>
      <c r="BD140" s="1"/>
    </row>
    <row r="141" spans="1:56" ht="15.75" customHeight="1">
      <c r="A141" s="71">
        <v>2025140</v>
      </c>
      <c r="B141" s="62" t="s">
        <v>2430</v>
      </c>
      <c r="C141" s="44" t="s">
        <v>110</v>
      </c>
      <c r="D141" s="61" t="s">
        <v>62</v>
      </c>
      <c r="E141" s="62" t="s">
        <v>4</v>
      </c>
      <c r="F141" s="159" t="s">
        <v>136</v>
      </c>
      <c r="G141" s="160">
        <v>0</v>
      </c>
      <c r="H141" s="160">
        <v>231133073</v>
      </c>
      <c r="I141" s="160">
        <v>79208</v>
      </c>
      <c r="J141" s="160" t="s">
        <v>1051</v>
      </c>
      <c r="K141" s="160" t="s">
        <v>241</v>
      </c>
      <c r="L141" s="161" t="s">
        <v>136</v>
      </c>
      <c r="M141" s="161"/>
      <c r="N141" s="161" t="s">
        <v>2542</v>
      </c>
      <c r="O141" s="163"/>
      <c r="P141" s="163"/>
      <c r="Q141" s="163"/>
      <c r="R141" s="164" t="s">
        <v>136</v>
      </c>
      <c r="S141" s="164"/>
      <c r="T141" s="165">
        <v>225040741</v>
      </c>
      <c r="U141" s="202">
        <v>20121</v>
      </c>
      <c r="V141" s="165"/>
      <c r="W141" s="165"/>
      <c r="X141" s="166" t="s">
        <v>74</v>
      </c>
      <c r="Y141" s="167"/>
      <c r="Z141" s="189">
        <v>250187949</v>
      </c>
      <c r="AA141" s="189">
        <v>76248</v>
      </c>
      <c r="AB141" s="166"/>
      <c r="AC141" s="166"/>
      <c r="AD141" s="141"/>
      <c r="AE141" s="141"/>
      <c r="AF141" s="141"/>
      <c r="AG141" s="141"/>
      <c r="AH141" s="141"/>
      <c r="AI141" s="141"/>
      <c r="AJ141" s="169"/>
      <c r="AK141" s="169"/>
      <c r="AL141" s="169"/>
      <c r="AM141" s="169"/>
      <c r="AN141" s="169"/>
      <c r="AO141" s="169"/>
      <c r="AP141" s="176"/>
      <c r="AQ141" s="170"/>
      <c r="AR141" s="170"/>
      <c r="AS141" s="171"/>
      <c r="AT141" s="171"/>
      <c r="AU141" s="171"/>
      <c r="AV141" s="171"/>
      <c r="AW141" s="171"/>
      <c r="AX141" s="172"/>
      <c r="AY141" s="172"/>
      <c r="AZ141" s="172"/>
      <c r="BA141" s="173"/>
      <c r="BB141" s="173"/>
      <c r="BC141" s="173"/>
      <c r="BD141" s="177"/>
    </row>
    <row r="142" spans="1:56" ht="15.75" customHeight="1">
      <c r="A142" s="71">
        <v>2025141</v>
      </c>
      <c r="B142" s="62" t="s">
        <v>2430</v>
      </c>
      <c r="C142" s="44" t="s">
        <v>110</v>
      </c>
      <c r="D142" s="61" t="s">
        <v>62</v>
      </c>
      <c r="E142" s="62" t="s">
        <v>4</v>
      </c>
      <c r="F142" s="159" t="s">
        <v>74</v>
      </c>
      <c r="G142" s="160">
        <v>0</v>
      </c>
      <c r="H142" s="160">
        <v>231243081</v>
      </c>
      <c r="I142" s="160">
        <v>40409</v>
      </c>
      <c r="J142" s="160" t="s">
        <v>3182</v>
      </c>
      <c r="K142" s="160" t="s">
        <v>248</v>
      </c>
      <c r="L142" s="161" t="s">
        <v>74</v>
      </c>
      <c r="M142" s="161"/>
      <c r="N142" s="161" t="s">
        <v>2543</v>
      </c>
      <c r="O142" s="163"/>
      <c r="P142" s="163"/>
      <c r="Q142" s="163"/>
      <c r="R142" s="164" t="s">
        <v>74</v>
      </c>
      <c r="S142" s="164"/>
      <c r="T142" s="165">
        <v>225055751</v>
      </c>
      <c r="U142" s="202">
        <v>12956</v>
      </c>
      <c r="V142" s="165"/>
      <c r="W142" s="165"/>
      <c r="X142" s="166" t="s">
        <v>74</v>
      </c>
      <c r="Y142" s="167"/>
      <c r="Z142" s="168">
        <v>250232839</v>
      </c>
      <c r="AA142" s="189">
        <v>37428</v>
      </c>
      <c r="AB142" s="167"/>
      <c r="AC142" s="167"/>
      <c r="AD142" s="141"/>
      <c r="AE142" s="141"/>
      <c r="AF142" s="141"/>
      <c r="AG142" s="141"/>
      <c r="AH142" s="141"/>
      <c r="AI142" s="141"/>
      <c r="AJ142" s="169"/>
      <c r="AK142" s="169"/>
      <c r="AL142" s="169"/>
      <c r="AM142" s="169"/>
      <c r="AN142" s="169"/>
      <c r="AO142" s="169"/>
      <c r="AP142" s="176"/>
      <c r="AQ142" s="170"/>
      <c r="AR142" s="170"/>
      <c r="AS142" s="171"/>
      <c r="AT142" s="171"/>
      <c r="AU142" s="171"/>
      <c r="AV142" s="171"/>
      <c r="AW142" s="171"/>
      <c r="AX142" s="172"/>
      <c r="AY142" s="172"/>
      <c r="AZ142" s="172"/>
      <c r="BA142" s="173"/>
      <c r="BB142" s="173"/>
      <c r="BC142" s="173"/>
      <c r="BD142" s="1"/>
    </row>
    <row r="143" spans="1:56" ht="15.75" customHeight="1">
      <c r="A143" s="71">
        <v>2025142</v>
      </c>
      <c r="B143" s="62" t="s">
        <v>2430</v>
      </c>
      <c r="C143" s="44" t="s">
        <v>110</v>
      </c>
      <c r="D143" s="61" t="s">
        <v>62</v>
      </c>
      <c r="E143" s="62" t="s">
        <v>4</v>
      </c>
      <c r="F143" s="159" t="s">
        <v>74</v>
      </c>
      <c r="G143" s="160">
        <v>0</v>
      </c>
      <c r="H143" s="160">
        <v>231303548</v>
      </c>
      <c r="I143" s="160">
        <v>15624</v>
      </c>
      <c r="J143" s="160" t="s">
        <v>984</v>
      </c>
      <c r="K143" s="160" t="s">
        <v>248</v>
      </c>
      <c r="L143" s="161" t="s">
        <v>74</v>
      </c>
      <c r="M143" s="161"/>
      <c r="N143" s="161" t="s">
        <v>2544</v>
      </c>
      <c r="O143" s="163"/>
      <c r="P143" s="163"/>
      <c r="Q143" s="163"/>
      <c r="R143" s="164" t="s">
        <v>74</v>
      </c>
      <c r="S143" s="164"/>
      <c r="T143" s="165">
        <v>225060738</v>
      </c>
      <c r="U143" s="202">
        <v>26431</v>
      </c>
      <c r="V143" s="165"/>
      <c r="W143" s="165"/>
      <c r="X143" s="166" t="s">
        <v>74</v>
      </c>
      <c r="Y143" s="167"/>
      <c r="Z143" s="189">
        <v>250234629</v>
      </c>
      <c r="AA143" s="189">
        <v>98274</v>
      </c>
      <c r="AB143" s="166"/>
      <c r="AC143" s="166"/>
      <c r="AD143" s="141"/>
      <c r="AE143" s="141"/>
      <c r="AF143" s="141"/>
      <c r="AG143" s="141"/>
      <c r="AH143" s="141"/>
      <c r="AI143" s="141"/>
      <c r="AJ143" s="169"/>
      <c r="AK143" s="169"/>
      <c r="AL143" s="169"/>
      <c r="AM143" s="169"/>
      <c r="AN143" s="169"/>
      <c r="AO143" s="169"/>
      <c r="AP143" s="176"/>
      <c r="AQ143" s="170"/>
      <c r="AR143" s="170"/>
      <c r="AS143" s="171"/>
      <c r="AT143" s="171"/>
      <c r="AU143" s="171"/>
      <c r="AV143" s="171"/>
      <c r="AW143" s="171"/>
      <c r="AX143" s="172"/>
      <c r="AY143" s="172"/>
      <c r="AZ143" s="172"/>
      <c r="BA143" s="173"/>
      <c r="BB143" s="173"/>
      <c r="BC143" s="173"/>
      <c r="BD143" s="1"/>
    </row>
    <row r="144" spans="1:56" ht="15.75" customHeight="1">
      <c r="A144" s="71">
        <v>2025143</v>
      </c>
      <c r="B144" s="62" t="s">
        <v>2430</v>
      </c>
      <c r="C144" s="44" t="s">
        <v>110</v>
      </c>
      <c r="D144" s="61" t="s">
        <v>62</v>
      </c>
      <c r="E144" s="62" t="s">
        <v>4</v>
      </c>
      <c r="F144" s="159" t="s">
        <v>74</v>
      </c>
      <c r="G144" s="160">
        <v>0</v>
      </c>
      <c r="H144" s="160">
        <v>231223579</v>
      </c>
      <c r="I144" s="160">
        <v>17208</v>
      </c>
      <c r="J144" s="160" t="s">
        <v>612</v>
      </c>
      <c r="K144" s="160" t="s">
        <v>248</v>
      </c>
      <c r="L144" s="161" t="s">
        <v>74</v>
      </c>
      <c r="M144" s="161"/>
      <c r="N144" s="161" t="s">
        <v>2545</v>
      </c>
      <c r="O144" s="163"/>
      <c r="P144" s="163"/>
      <c r="Q144" s="163"/>
      <c r="R144" s="164" t="s">
        <v>74</v>
      </c>
      <c r="S144" s="164"/>
      <c r="T144" s="165">
        <v>225056022</v>
      </c>
      <c r="U144" s="202">
        <v>31826</v>
      </c>
      <c r="V144" s="165"/>
      <c r="W144" s="165"/>
      <c r="X144" s="166" t="s">
        <v>74</v>
      </c>
      <c r="Y144" s="167"/>
      <c r="Z144" s="189">
        <v>250234149</v>
      </c>
      <c r="AA144" s="189">
        <v>54982</v>
      </c>
      <c r="AB144" s="166"/>
      <c r="AC144" s="166"/>
      <c r="AD144" s="141"/>
      <c r="AE144" s="141"/>
      <c r="AF144" s="141"/>
      <c r="AG144" s="141"/>
      <c r="AH144" s="141"/>
      <c r="AI144" s="141"/>
      <c r="AJ144" s="169"/>
      <c r="AK144" s="169"/>
      <c r="AL144" s="169"/>
      <c r="AM144" s="169"/>
      <c r="AN144" s="169"/>
      <c r="AO144" s="169"/>
      <c r="AP144" s="176"/>
      <c r="AQ144" s="170"/>
      <c r="AR144" s="170"/>
      <c r="AS144" s="171"/>
      <c r="AT144" s="171"/>
      <c r="AU144" s="171"/>
      <c r="AV144" s="171"/>
      <c r="AW144" s="171"/>
      <c r="AX144" s="172"/>
      <c r="AY144" s="172"/>
      <c r="AZ144" s="172"/>
      <c r="BA144" s="173"/>
      <c r="BB144" s="173"/>
      <c r="BC144" s="173"/>
      <c r="BD144" s="1"/>
    </row>
    <row r="145" spans="1:56" ht="15.75" customHeight="1">
      <c r="A145" s="71">
        <v>2025144</v>
      </c>
      <c r="B145" s="62" t="s">
        <v>2430</v>
      </c>
      <c r="C145" s="44" t="s">
        <v>110</v>
      </c>
      <c r="D145" s="61" t="s">
        <v>62</v>
      </c>
      <c r="E145" s="62" t="s">
        <v>4</v>
      </c>
      <c r="F145" s="159" t="s">
        <v>74</v>
      </c>
      <c r="G145" s="160">
        <v>0</v>
      </c>
      <c r="H145" s="160">
        <v>231222432</v>
      </c>
      <c r="I145" s="160">
        <v>23749</v>
      </c>
      <c r="J145" s="160" t="s">
        <v>893</v>
      </c>
      <c r="K145" s="160" t="s">
        <v>248</v>
      </c>
      <c r="L145" s="161" t="s">
        <v>74</v>
      </c>
      <c r="M145" s="161"/>
      <c r="N145" s="161" t="s">
        <v>2546</v>
      </c>
      <c r="O145" s="163"/>
      <c r="P145" s="163"/>
      <c r="Q145" s="220"/>
      <c r="R145" s="164" t="s">
        <v>136</v>
      </c>
      <c r="S145" s="164"/>
      <c r="T145" s="165">
        <v>225011631</v>
      </c>
      <c r="U145" s="165">
        <v>13507</v>
      </c>
      <c r="V145" s="191"/>
      <c r="W145" s="165"/>
      <c r="X145" s="166" t="s">
        <v>74</v>
      </c>
      <c r="Y145" s="167"/>
      <c r="Z145" s="168">
        <v>250209837</v>
      </c>
      <c r="AA145" s="189">
        <v>34851</v>
      </c>
      <c r="AB145" s="166"/>
      <c r="AC145" s="167"/>
      <c r="AD145" s="221"/>
      <c r="AE145" s="221"/>
      <c r="AF145" s="141"/>
      <c r="AG145" s="141"/>
      <c r="AH145" s="141"/>
      <c r="AI145" s="141"/>
      <c r="AJ145" s="169"/>
      <c r="AK145" s="169"/>
      <c r="AL145" s="169"/>
      <c r="AM145" s="169"/>
      <c r="AN145" s="169"/>
      <c r="AO145" s="169"/>
      <c r="AP145" s="176"/>
      <c r="AQ145" s="170"/>
      <c r="AR145" s="170"/>
      <c r="AS145" s="171"/>
      <c r="AT145" s="171"/>
      <c r="AU145" s="171"/>
      <c r="AV145" s="171"/>
      <c r="AW145" s="171"/>
      <c r="AX145" s="172"/>
      <c r="AY145" s="172"/>
      <c r="AZ145" s="172"/>
      <c r="BA145" s="173"/>
      <c r="BB145" s="173"/>
      <c r="BC145" s="173"/>
      <c r="BD145" s="49"/>
    </row>
    <row r="146" spans="1:56" ht="15.75" customHeight="1">
      <c r="A146" s="71">
        <v>2025145</v>
      </c>
      <c r="B146" s="62" t="s">
        <v>2430</v>
      </c>
      <c r="C146" s="44" t="s">
        <v>110</v>
      </c>
      <c r="D146" s="61" t="s">
        <v>62</v>
      </c>
      <c r="E146" s="62" t="s">
        <v>4</v>
      </c>
      <c r="F146" s="159" t="s">
        <v>136</v>
      </c>
      <c r="G146" s="160">
        <v>0</v>
      </c>
      <c r="H146" s="160">
        <v>231032331</v>
      </c>
      <c r="I146" s="160">
        <v>21282</v>
      </c>
      <c r="J146" s="160">
        <v>0</v>
      </c>
      <c r="K146" s="160">
        <v>0</v>
      </c>
      <c r="L146" s="161" t="s">
        <v>136</v>
      </c>
      <c r="M146" s="161"/>
      <c r="N146" s="161" t="s">
        <v>2547</v>
      </c>
      <c r="O146" s="163"/>
      <c r="P146" s="163"/>
      <c r="Q146" s="163"/>
      <c r="R146" s="164" t="s">
        <v>136</v>
      </c>
      <c r="S146" s="164"/>
      <c r="T146" s="165">
        <v>225026944</v>
      </c>
      <c r="U146" s="165"/>
      <c r="V146" s="165"/>
      <c r="W146" s="165"/>
      <c r="X146" s="166" t="s">
        <v>136</v>
      </c>
      <c r="Y146" s="167"/>
      <c r="Z146" s="189"/>
      <c r="AA146" s="189"/>
      <c r="AB146" s="166"/>
      <c r="AC146" s="166"/>
      <c r="AD146" s="141"/>
      <c r="AE146" s="141"/>
      <c r="AF146" s="141"/>
      <c r="AG146" s="141"/>
      <c r="AH146" s="141"/>
      <c r="AI146" s="141"/>
      <c r="AJ146" s="169"/>
      <c r="AK146" s="169"/>
      <c r="AL146" s="169"/>
      <c r="AM146" s="169"/>
      <c r="AN146" s="169"/>
      <c r="AO146" s="169"/>
      <c r="AP146" s="176"/>
      <c r="AQ146" s="170"/>
      <c r="AR146" s="170"/>
      <c r="AS146" s="171"/>
      <c r="AT146" s="171"/>
      <c r="AU146" s="171"/>
      <c r="AV146" s="171"/>
      <c r="AW146" s="171"/>
      <c r="AX146" s="172"/>
      <c r="AY146" s="172"/>
      <c r="AZ146" s="172"/>
      <c r="BA146" s="173"/>
      <c r="BB146" s="173"/>
      <c r="BC146" s="173"/>
      <c r="BD146" s="1"/>
    </row>
    <row r="147" spans="1:56" ht="15.75" customHeight="1">
      <c r="A147" s="71">
        <v>2025146</v>
      </c>
      <c r="B147" s="62" t="s">
        <v>2430</v>
      </c>
      <c r="C147" s="44" t="s">
        <v>110</v>
      </c>
      <c r="D147" s="61" t="s">
        <v>62</v>
      </c>
      <c r="E147" s="62" t="s">
        <v>4</v>
      </c>
      <c r="F147" s="159" t="s">
        <v>136</v>
      </c>
      <c r="G147" s="160">
        <v>0</v>
      </c>
      <c r="H147" s="160">
        <v>231355696</v>
      </c>
      <c r="I147" s="160">
        <v>49029</v>
      </c>
      <c r="J147" s="160" t="s">
        <v>1281</v>
      </c>
      <c r="K147" s="160" t="s">
        <v>248</v>
      </c>
      <c r="L147" s="162" t="s">
        <v>74</v>
      </c>
      <c r="M147" s="162"/>
      <c r="N147" s="162" t="s">
        <v>2548</v>
      </c>
      <c r="O147" s="190"/>
      <c r="P147" s="163"/>
      <c r="Q147" s="163"/>
      <c r="R147" s="164" t="s">
        <v>74</v>
      </c>
      <c r="S147" s="164"/>
      <c r="T147" s="165">
        <v>225056185</v>
      </c>
      <c r="U147" s="165">
        <v>64279</v>
      </c>
      <c r="V147" s="165"/>
      <c r="W147" s="165"/>
      <c r="X147" s="166" t="s">
        <v>74</v>
      </c>
      <c r="Y147" s="167"/>
      <c r="Z147" s="168">
        <v>250256282</v>
      </c>
      <c r="AA147" s="189">
        <v>51836</v>
      </c>
      <c r="AB147" s="167"/>
      <c r="AC147" s="167"/>
      <c r="AD147" s="141"/>
      <c r="AE147" s="141"/>
      <c r="AF147" s="219"/>
      <c r="AG147" s="141"/>
      <c r="AH147" s="141"/>
      <c r="AI147" s="141"/>
      <c r="AJ147" s="169"/>
      <c r="AK147" s="169"/>
      <c r="AL147" s="169"/>
      <c r="AM147" s="169"/>
      <c r="AN147" s="169"/>
      <c r="AO147" s="169"/>
      <c r="AP147" s="176"/>
      <c r="AQ147" s="170"/>
      <c r="AR147" s="170"/>
      <c r="AS147" s="199"/>
      <c r="AT147" s="199"/>
      <c r="AU147" s="199"/>
      <c r="AV147" s="199"/>
      <c r="AW147" s="199"/>
      <c r="AX147" s="172"/>
      <c r="AY147" s="200"/>
      <c r="AZ147" s="200"/>
      <c r="BA147" s="173"/>
      <c r="BB147" s="201"/>
      <c r="BC147" s="201"/>
      <c r="BD147" s="49"/>
    </row>
    <row r="148" spans="1:56" ht="15.75" customHeight="1">
      <c r="A148" s="71">
        <v>2025147</v>
      </c>
      <c r="B148" s="62" t="s">
        <v>2430</v>
      </c>
      <c r="C148" s="44" t="s">
        <v>110</v>
      </c>
      <c r="D148" s="61" t="s">
        <v>62</v>
      </c>
      <c r="E148" s="62" t="s">
        <v>4</v>
      </c>
      <c r="F148" s="159" t="s">
        <v>74</v>
      </c>
      <c r="G148" s="160">
        <v>0</v>
      </c>
      <c r="H148" s="160">
        <v>231355769</v>
      </c>
      <c r="I148" s="160">
        <v>14072</v>
      </c>
      <c r="J148" s="160" t="s">
        <v>3183</v>
      </c>
      <c r="K148" s="160" t="s">
        <v>248</v>
      </c>
      <c r="L148" s="161" t="s">
        <v>136</v>
      </c>
      <c r="M148" s="161"/>
      <c r="N148" s="161" t="s">
        <v>2549</v>
      </c>
      <c r="O148" s="163"/>
      <c r="P148" s="163"/>
      <c r="Q148" s="163"/>
      <c r="R148" s="164" t="s">
        <v>74</v>
      </c>
      <c r="S148" s="164"/>
      <c r="T148" s="165">
        <v>225057069</v>
      </c>
      <c r="U148" s="202">
        <v>71582</v>
      </c>
      <c r="V148" s="165"/>
      <c r="W148" s="165"/>
      <c r="X148" s="166" t="s">
        <v>74</v>
      </c>
      <c r="Y148" s="167"/>
      <c r="Z148" s="189">
        <v>250112388</v>
      </c>
      <c r="AA148" s="189">
        <v>39485</v>
      </c>
      <c r="AB148" s="166"/>
      <c r="AC148" s="166"/>
      <c r="AD148" s="141"/>
      <c r="AE148" s="141"/>
      <c r="AF148" s="141"/>
      <c r="AG148" s="141"/>
      <c r="AH148" s="141"/>
      <c r="AI148" s="141"/>
      <c r="AJ148" s="169"/>
      <c r="AK148" s="169"/>
      <c r="AL148" s="169"/>
      <c r="AM148" s="169"/>
      <c r="AN148" s="169"/>
      <c r="AO148" s="169"/>
      <c r="AP148" s="176"/>
      <c r="AQ148" s="170"/>
      <c r="AR148" s="170"/>
      <c r="AS148" s="171"/>
      <c r="AT148" s="171"/>
      <c r="AU148" s="171"/>
      <c r="AV148" s="171"/>
      <c r="AW148" s="171"/>
      <c r="AX148" s="172"/>
      <c r="AY148" s="172"/>
      <c r="AZ148" s="172"/>
      <c r="BA148" s="173"/>
      <c r="BB148" s="173"/>
      <c r="BC148" s="173"/>
      <c r="BD148" s="49"/>
    </row>
    <row r="149" spans="1:56" ht="15.75" customHeight="1">
      <c r="A149" s="71">
        <v>2025148</v>
      </c>
      <c r="B149" s="62" t="s">
        <v>2430</v>
      </c>
      <c r="C149" s="44" t="s">
        <v>110</v>
      </c>
      <c r="D149" s="61" t="s">
        <v>62</v>
      </c>
      <c r="E149" s="62" t="s">
        <v>4</v>
      </c>
      <c r="F149" s="159" t="s">
        <v>136</v>
      </c>
      <c r="G149" s="160">
        <v>0</v>
      </c>
      <c r="H149" s="160">
        <v>231230680</v>
      </c>
      <c r="I149" s="160">
        <v>79151</v>
      </c>
      <c r="J149" s="160" t="s">
        <v>929</v>
      </c>
      <c r="K149" s="160" t="s">
        <v>248</v>
      </c>
      <c r="L149" s="161" t="s">
        <v>136</v>
      </c>
      <c r="M149" s="161"/>
      <c r="N149" s="161" t="s">
        <v>2550</v>
      </c>
      <c r="O149" s="163"/>
      <c r="P149" s="163"/>
      <c r="Q149" s="163"/>
      <c r="R149" s="164" t="s">
        <v>74</v>
      </c>
      <c r="S149" s="164"/>
      <c r="T149" s="165">
        <v>225056101</v>
      </c>
      <c r="U149" s="202">
        <v>79151</v>
      </c>
      <c r="V149" s="165"/>
      <c r="W149" s="165"/>
      <c r="X149" s="166" t="s">
        <v>74</v>
      </c>
      <c r="Y149" s="167"/>
      <c r="Z149" s="189">
        <v>250211920</v>
      </c>
      <c r="AA149" s="189">
        <v>83275</v>
      </c>
      <c r="AB149" s="166"/>
      <c r="AC149" s="166"/>
      <c r="AD149" s="141"/>
      <c r="AE149" s="141"/>
      <c r="AF149" s="141"/>
      <c r="AG149" s="141"/>
      <c r="AH149" s="141"/>
      <c r="AI149" s="141"/>
      <c r="AJ149" s="169"/>
      <c r="AK149" s="169"/>
      <c r="AL149" s="169"/>
      <c r="AM149" s="169"/>
      <c r="AN149" s="169"/>
      <c r="AO149" s="169"/>
      <c r="AP149" s="176"/>
      <c r="AQ149" s="170"/>
      <c r="AR149" s="170"/>
      <c r="AS149" s="171"/>
      <c r="AT149" s="171"/>
      <c r="AU149" s="171"/>
      <c r="AV149" s="171"/>
      <c r="AW149" s="171"/>
      <c r="AX149" s="172"/>
      <c r="AY149" s="172"/>
      <c r="AZ149" s="172"/>
      <c r="BA149" s="173"/>
      <c r="BB149" s="173"/>
      <c r="BC149" s="173"/>
      <c r="BD149" s="1"/>
    </row>
    <row r="150" spans="1:56" ht="15.75" customHeight="1">
      <c r="A150" s="71">
        <v>2025149</v>
      </c>
      <c r="B150" s="62" t="s">
        <v>2430</v>
      </c>
      <c r="C150" s="44" t="s">
        <v>110</v>
      </c>
      <c r="D150" s="61" t="s">
        <v>62</v>
      </c>
      <c r="E150" s="62" t="s">
        <v>4</v>
      </c>
      <c r="F150" s="159" t="s">
        <v>136</v>
      </c>
      <c r="G150" s="160">
        <v>0</v>
      </c>
      <c r="H150" s="160">
        <v>231033206</v>
      </c>
      <c r="I150" s="160">
        <v>38509</v>
      </c>
      <c r="J150" s="160" t="s">
        <v>783</v>
      </c>
      <c r="K150" s="160" t="s">
        <v>241</v>
      </c>
      <c r="L150" s="161" t="s">
        <v>74</v>
      </c>
      <c r="M150" s="161"/>
      <c r="N150" s="161" t="s">
        <v>2551</v>
      </c>
      <c r="O150" s="163"/>
      <c r="P150" s="163"/>
      <c r="Q150" s="163"/>
      <c r="R150" s="164" t="s">
        <v>136</v>
      </c>
      <c r="S150" s="164"/>
      <c r="T150" s="165">
        <v>225016795</v>
      </c>
      <c r="U150" s="165"/>
      <c r="V150" s="165"/>
      <c r="W150" s="165"/>
      <c r="X150" s="166" t="s">
        <v>74</v>
      </c>
      <c r="Y150" s="167"/>
      <c r="Z150" s="189">
        <v>250209020</v>
      </c>
      <c r="AA150" s="189">
        <v>84397</v>
      </c>
      <c r="AB150" s="166"/>
      <c r="AC150" s="166"/>
      <c r="AD150" s="141"/>
      <c r="AE150" s="141"/>
      <c r="AF150" s="141"/>
      <c r="AG150" s="141"/>
      <c r="AH150" s="141"/>
      <c r="AI150" s="141"/>
      <c r="AJ150" s="169"/>
      <c r="AK150" s="169"/>
      <c r="AL150" s="169"/>
      <c r="AM150" s="169"/>
      <c r="AN150" s="169"/>
      <c r="AO150" s="169"/>
      <c r="AP150" s="176"/>
      <c r="AQ150" s="170"/>
      <c r="AR150" s="170"/>
      <c r="AS150" s="171"/>
      <c r="AT150" s="171"/>
      <c r="AU150" s="171"/>
      <c r="AV150" s="171"/>
      <c r="AW150" s="171"/>
      <c r="AX150" s="172"/>
      <c r="AY150" s="172"/>
      <c r="AZ150" s="172"/>
      <c r="BA150" s="173"/>
      <c r="BB150" s="173"/>
      <c r="BC150" s="173"/>
      <c r="BD150" s="49"/>
    </row>
    <row r="151" spans="1:56" ht="15.75" customHeight="1">
      <c r="A151" s="71">
        <v>2025150</v>
      </c>
      <c r="B151" s="62" t="s">
        <v>2430</v>
      </c>
      <c r="C151" s="44" t="s">
        <v>110</v>
      </c>
      <c r="D151" s="61" t="s">
        <v>62</v>
      </c>
      <c r="E151" s="62" t="s">
        <v>4</v>
      </c>
      <c r="F151" s="159" t="s">
        <v>74</v>
      </c>
      <c r="G151" s="160">
        <v>0</v>
      </c>
      <c r="H151" s="160">
        <v>231209576</v>
      </c>
      <c r="I151" s="160">
        <v>75173</v>
      </c>
      <c r="J151" s="160" t="s">
        <v>3171</v>
      </c>
      <c r="K151" s="160" t="s">
        <v>241</v>
      </c>
      <c r="L151" s="161" t="s">
        <v>74</v>
      </c>
      <c r="M151" s="161"/>
      <c r="N151" s="161" t="s">
        <v>2552</v>
      </c>
      <c r="O151" s="163"/>
      <c r="P151" s="163"/>
      <c r="Q151" s="163"/>
      <c r="R151" s="164" t="s">
        <v>74</v>
      </c>
      <c r="S151" s="164"/>
      <c r="T151" s="165">
        <v>225054677</v>
      </c>
      <c r="U151" s="202">
        <v>31268</v>
      </c>
      <c r="V151" s="165"/>
      <c r="W151" s="165"/>
      <c r="X151" s="166" t="s">
        <v>74</v>
      </c>
      <c r="Y151" s="167"/>
      <c r="Z151" s="189">
        <v>250231786</v>
      </c>
      <c r="AA151" s="189">
        <v>49365</v>
      </c>
      <c r="AB151" s="166"/>
      <c r="AC151" s="166"/>
      <c r="AD151" s="141"/>
      <c r="AE151" s="141"/>
      <c r="AF151" s="141"/>
      <c r="AG151" s="141"/>
      <c r="AH151" s="141"/>
      <c r="AI151" s="141"/>
      <c r="AJ151" s="169"/>
      <c r="AK151" s="169"/>
      <c r="AL151" s="169"/>
      <c r="AM151" s="169"/>
      <c r="AN151" s="169"/>
      <c r="AO151" s="169"/>
      <c r="AP151" s="176"/>
      <c r="AQ151" s="170"/>
      <c r="AR151" s="170"/>
      <c r="AS151" s="171"/>
      <c r="AT151" s="171"/>
      <c r="AU151" s="171"/>
      <c r="AV151" s="171"/>
      <c r="AW151" s="171"/>
      <c r="AX151" s="172"/>
      <c r="AY151" s="172"/>
      <c r="AZ151" s="172"/>
      <c r="BA151" s="173"/>
      <c r="BB151" s="173"/>
      <c r="BC151" s="173"/>
      <c r="BD151" s="49"/>
    </row>
    <row r="152" spans="1:56" ht="15.75" customHeight="1">
      <c r="A152" s="71">
        <v>2025151</v>
      </c>
      <c r="B152" s="62" t="s">
        <v>2430</v>
      </c>
      <c r="C152" s="44" t="s">
        <v>110</v>
      </c>
      <c r="D152" s="61" t="s">
        <v>62</v>
      </c>
      <c r="E152" s="62" t="s">
        <v>4</v>
      </c>
      <c r="F152" s="159" t="s">
        <v>136</v>
      </c>
      <c r="G152" s="160">
        <v>0</v>
      </c>
      <c r="H152" s="160">
        <v>231569440</v>
      </c>
      <c r="I152" s="160">
        <v>39783</v>
      </c>
      <c r="J152" s="160" t="s">
        <v>1075</v>
      </c>
      <c r="K152" s="160" t="s">
        <v>248</v>
      </c>
      <c r="L152" s="161" t="s">
        <v>74</v>
      </c>
      <c r="M152" s="161"/>
      <c r="N152" s="161" t="s">
        <v>2553</v>
      </c>
      <c r="O152" s="163"/>
      <c r="P152" s="163"/>
      <c r="Q152" s="163"/>
      <c r="R152" s="164" t="s">
        <v>74</v>
      </c>
      <c r="S152" s="164"/>
      <c r="T152" s="165">
        <v>225057132</v>
      </c>
      <c r="U152" s="202">
        <v>68254</v>
      </c>
      <c r="V152" s="165"/>
      <c r="W152" s="165"/>
      <c r="X152" s="166" t="s">
        <v>74</v>
      </c>
      <c r="Y152" s="167"/>
      <c r="Z152" s="189">
        <v>250254441</v>
      </c>
      <c r="AA152" s="189">
        <v>17392</v>
      </c>
      <c r="AB152" s="166"/>
      <c r="AC152" s="166"/>
      <c r="AD152" s="141"/>
      <c r="AE152" s="141"/>
      <c r="AF152" s="141"/>
      <c r="AG152" s="141"/>
      <c r="AH152" s="141"/>
      <c r="AI152" s="141"/>
      <c r="AJ152" s="169"/>
      <c r="AK152" s="169"/>
      <c r="AL152" s="169"/>
      <c r="AM152" s="169"/>
      <c r="AN152" s="169"/>
      <c r="AO152" s="169"/>
      <c r="AP152" s="176"/>
      <c r="AQ152" s="170"/>
      <c r="AR152" s="170"/>
      <c r="AS152" s="171"/>
      <c r="AT152" s="171"/>
      <c r="AU152" s="171"/>
      <c r="AV152" s="171"/>
      <c r="AW152" s="171"/>
      <c r="AX152" s="172"/>
      <c r="AY152" s="172"/>
      <c r="AZ152" s="172"/>
      <c r="BA152" s="173"/>
      <c r="BB152" s="173"/>
      <c r="BC152" s="173"/>
      <c r="BD152" s="49"/>
    </row>
    <row r="153" spans="1:56" ht="15.75" customHeight="1">
      <c r="A153" s="71">
        <v>2025152</v>
      </c>
      <c r="B153" s="62" t="s">
        <v>2430</v>
      </c>
      <c r="C153" s="44" t="s">
        <v>110</v>
      </c>
      <c r="D153" s="61" t="s">
        <v>62</v>
      </c>
      <c r="E153" s="62" t="s">
        <v>4</v>
      </c>
      <c r="F153" s="159" t="s">
        <v>136</v>
      </c>
      <c r="G153" s="160">
        <v>0</v>
      </c>
      <c r="H153" s="160">
        <v>0</v>
      </c>
      <c r="I153" s="160">
        <v>0</v>
      </c>
      <c r="J153" s="160">
        <v>0</v>
      </c>
      <c r="K153" s="160">
        <v>0</v>
      </c>
      <c r="L153" s="161" t="s">
        <v>136</v>
      </c>
      <c r="M153" s="161"/>
      <c r="N153" s="161" t="s">
        <v>2554</v>
      </c>
      <c r="O153" s="163"/>
      <c r="P153" s="163"/>
      <c r="Q153" s="163"/>
      <c r="R153" s="164" t="s">
        <v>136</v>
      </c>
      <c r="S153" s="164"/>
      <c r="T153" s="165"/>
      <c r="U153" s="202"/>
      <c r="V153" s="165"/>
      <c r="W153" s="165"/>
      <c r="X153" s="166" t="s">
        <v>74</v>
      </c>
      <c r="Y153" s="167"/>
      <c r="Z153" s="189">
        <v>250113392</v>
      </c>
      <c r="AA153" s="189">
        <v>84539</v>
      </c>
      <c r="AB153" s="166"/>
      <c r="AC153" s="166"/>
      <c r="AD153" s="141"/>
      <c r="AE153" s="141"/>
      <c r="AF153" s="141"/>
      <c r="AG153" s="141"/>
      <c r="AH153" s="141"/>
      <c r="AI153" s="141"/>
      <c r="AJ153" s="169"/>
      <c r="AK153" s="169"/>
      <c r="AL153" s="169"/>
      <c r="AM153" s="169"/>
      <c r="AN153" s="169"/>
      <c r="AO153" s="169"/>
      <c r="AP153" s="176"/>
      <c r="AQ153" s="170"/>
      <c r="AR153" s="170"/>
      <c r="AS153" s="171"/>
      <c r="AT153" s="171"/>
      <c r="AU153" s="171"/>
      <c r="AV153" s="171"/>
      <c r="AW153" s="171"/>
      <c r="AX153" s="172"/>
      <c r="AY153" s="172"/>
      <c r="AZ153" s="172"/>
      <c r="BA153" s="173"/>
      <c r="BB153" s="173"/>
      <c r="BC153" s="173"/>
      <c r="BD153" s="1"/>
    </row>
    <row r="154" spans="1:56" ht="15.75" customHeight="1">
      <c r="A154" s="71">
        <v>2025153</v>
      </c>
      <c r="B154" s="62" t="s">
        <v>2430</v>
      </c>
      <c r="C154" s="44" t="s">
        <v>110</v>
      </c>
      <c r="D154" s="61" t="s">
        <v>62</v>
      </c>
      <c r="E154" s="62" t="s">
        <v>4</v>
      </c>
      <c r="F154" s="159" t="s">
        <v>74</v>
      </c>
      <c r="G154" s="160">
        <v>0</v>
      </c>
      <c r="H154" s="160">
        <v>231208979</v>
      </c>
      <c r="I154" s="160">
        <v>19859</v>
      </c>
      <c r="J154" s="160" t="s">
        <v>289</v>
      </c>
      <c r="K154" s="160" t="s">
        <v>241</v>
      </c>
      <c r="L154" s="161" t="s">
        <v>74</v>
      </c>
      <c r="M154" s="161"/>
      <c r="N154" s="161" t="s">
        <v>2555</v>
      </c>
      <c r="O154" s="163"/>
      <c r="P154" s="163"/>
      <c r="Q154" s="163"/>
      <c r="R154" s="164" t="s">
        <v>74</v>
      </c>
      <c r="S154" s="164"/>
      <c r="T154" s="165">
        <v>225054590</v>
      </c>
      <c r="U154" s="202">
        <v>17386</v>
      </c>
      <c r="V154" s="165"/>
      <c r="W154" s="165"/>
      <c r="X154" s="166" t="s">
        <v>74</v>
      </c>
      <c r="Y154" s="167"/>
      <c r="Z154" s="189">
        <v>250233444</v>
      </c>
      <c r="AA154" s="189">
        <v>26348</v>
      </c>
      <c r="AB154" s="166"/>
      <c r="AC154" s="166"/>
      <c r="AD154" s="141"/>
      <c r="AE154" s="141"/>
      <c r="AF154" s="141"/>
      <c r="AG154" s="141"/>
      <c r="AH154" s="141"/>
      <c r="AI154" s="141"/>
      <c r="AJ154" s="169"/>
      <c r="AK154" s="169"/>
      <c r="AL154" s="169"/>
      <c r="AM154" s="169"/>
      <c r="AN154" s="169"/>
      <c r="AO154" s="169"/>
      <c r="AP154" s="176"/>
      <c r="AQ154" s="170"/>
      <c r="AR154" s="170"/>
      <c r="AS154" s="171"/>
      <c r="AT154" s="171"/>
      <c r="AU154" s="171"/>
      <c r="AV154" s="171"/>
      <c r="AW154" s="171"/>
      <c r="AX154" s="172"/>
      <c r="AY154" s="172"/>
      <c r="AZ154" s="172"/>
      <c r="BA154" s="173"/>
      <c r="BB154" s="173"/>
      <c r="BC154" s="173"/>
      <c r="BD154" s="1"/>
    </row>
    <row r="155" spans="1:56" ht="15.75" customHeight="1">
      <c r="A155" s="71">
        <v>2025154</v>
      </c>
      <c r="B155" s="62" t="s">
        <v>2430</v>
      </c>
      <c r="C155" s="44" t="s">
        <v>110</v>
      </c>
      <c r="D155" s="61" t="s">
        <v>62</v>
      </c>
      <c r="E155" s="62" t="s">
        <v>4</v>
      </c>
      <c r="F155" s="159" t="s">
        <v>74</v>
      </c>
      <c r="G155" s="160">
        <v>0</v>
      </c>
      <c r="H155" s="160">
        <v>231551770</v>
      </c>
      <c r="I155" s="160">
        <v>83412</v>
      </c>
      <c r="J155" s="160" t="s">
        <v>3184</v>
      </c>
      <c r="K155" s="160" t="s">
        <v>241</v>
      </c>
      <c r="L155" s="161" t="s">
        <v>74</v>
      </c>
      <c r="M155" s="161"/>
      <c r="N155" s="161" t="s">
        <v>2556</v>
      </c>
      <c r="O155" s="163"/>
      <c r="P155" s="163"/>
      <c r="Q155" s="163"/>
      <c r="R155" s="164" t="s">
        <v>74</v>
      </c>
      <c r="S155" s="164"/>
      <c r="T155" s="165">
        <v>225057318</v>
      </c>
      <c r="U155" s="202">
        <v>73154</v>
      </c>
      <c r="V155" s="165"/>
      <c r="W155" s="165"/>
      <c r="X155" s="166" t="s">
        <v>74</v>
      </c>
      <c r="Y155" s="167"/>
      <c r="Z155" s="189">
        <v>250232251</v>
      </c>
      <c r="AA155" s="189">
        <v>84263</v>
      </c>
      <c r="AB155" s="166"/>
      <c r="AC155" s="166"/>
      <c r="AD155" s="141"/>
      <c r="AE155" s="141"/>
      <c r="AF155" s="141"/>
      <c r="AG155" s="141"/>
      <c r="AH155" s="141"/>
      <c r="AI155" s="141"/>
      <c r="AJ155" s="169"/>
      <c r="AK155" s="169"/>
      <c r="AL155" s="169"/>
      <c r="AM155" s="169"/>
      <c r="AN155" s="169"/>
      <c r="AO155" s="169"/>
      <c r="AP155" s="176"/>
      <c r="AQ155" s="170"/>
      <c r="AR155" s="170"/>
      <c r="AS155" s="171"/>
      <c r="AT155" s="171"/>
      <c r="AU155" s="171"/>
      <c r="AV155" s="171"/>
      <c r="AW155" s="171"/>
      <c r="AX155" s="172"/>
      <c r="AY155" s="172"/>
      <c r="AZ155" s="172"/>
      <c r="BA155" s="173"/>
      <c r="BB155" s="173"/>
      <c r="BC155" s="173"/>
      <c r="BD155" s="1"/>
    </row>
    <row r="156" spans="1:56" ht="15.75" customHeight="1">
      <c r="A156" s="71">
        <v>2025155</v>
      </c>
      <c r="B156" s="62" t="s">
        <v>2430</v>
      </c>
      <c r="C156" s="44" t="s">
        <v>110</v>
      </c>
      <c r="D156" s="61" t="s">
        <v>62</v>
      </c>
      <c r="E156" s="62" t="s">
        <v>4</v>
      </c>
      <c r="F156" s="159" t="s">
        <v>137</v>
      </c>
      <c r="G156" s="160" t="s">
        <v>390</v>
      </c>
      <c r="H156" s="160">
        <v>0</v>
      </c>
      <c r="I156" s="160">
        <v>0</v>
      </c>
      <c r="J156" s="160">
        <v>0</v>
      </c>
      <c r="K156" s="160">
        <v>0</v>
      </c>
      <c r="L156" s="161" t="s">
        <v>136</v>
      </c>
      <c r="M156" s="161"/>
      <c r="N156" s="161"/>
      <c r="O156" s="163"/>
      <c r="P156" s="163"/>
      <c r="Q156" s="163"/>
      <c r="R156" s="164" t="s">
        <v>136</v>
      </c>
      <c r="S156" s="164"/>
      <c r="T156" s="165"/>
      <c r="U156" s="202"/>
      <c r="V156" s="165"/>
      <c r="W156" s="165"/>
      <c r="X156" s="166"/>
      <c r="Y156" s="167"/>
      <c r="Z156" s="189"/>
      <c r="AA156" s="189"/>
      <c r="AB156" s="166"/>
      <c r="AC156" s="166"/>
      <c r="AD156" s="141"/>
      <c r="AE156" s="141"/>
      <c r="AF156" s="141"/>
      <c r="AG156" s="141"/>
      <c r="AH156" s="141"/>
      <c r="AI156" s="141"/>
      <c r="AJ156" s="169"/>
      <c r="AK156" s="169"/>
      <c r="AL156" s="169"/>
      <c r="AM156" s="169"/>
      <c r="AN156" s="169"/>
      <c r="AO156" s="169"/>
      <c r="AP156" s="176"/>
      <c r="AQ156" s="170"/>
      <c r="AR156" s="170"/>
      <c r="AS156" s="171"/>
      <c r="AT156" s="171"/>
      <c r="AU156" s="171"/>
      <c r="AV156" s="171"/>
      <c r="AW156" s="171"/>
      <c r="AX156" s="172"/>
      <c r="AY156" s="172"/>
      <c r="AZ156" s="172"/>
      <c r="BA156" s="173"/>
      <c r="BB156" s="173"/>
      <c r="BC156" s="173"/>
      <c r="BD156" s="49"/>
    </row>
    <row r="157" spans="1:56" ht="15.75" customHeight="1">
      <c r="A157" s="71">
        <v>2025156</v>
      </c>
      <c r="B157" s="62" t="s">
        <v>2430</v>
      </c>
      <c r="C157" s="44" t="s">
        <v>110</v>
      </c>
      <c r="D157" s="61" t="s">
        <v>62</v>
      </c>
      <c r="E157" s="62" t="s">
        <v>4</v>
      </c>
      <c r="F157" s="159" t="s">
        <v>136</v>
      </c>
      <c r="G157" s="160">
        <v>0</v>
      </c>
      <c r="H157" s="160">
        <v>231166524</v>
      </c>
      <c r="I157" s="160">
        <v>93081</v>
      </c>
      <c r="J157" s="160" t="s">
        <v>3185</v>
      </c>
      <c r="K157" s="160" t="s">
        <v>248</v>
      </c>
      <c r="L157" s="161" t="s">
        <v>74</v>
      </c>
      <c r="M157" s="161"/>
      <c r="N157" s="161" t="s">
        <v>2557</v>
      </c>
      <c r="O157" s="163"/>
      <c r="P157" s="163"/>
      <c r="Q157" s="163"/>
      <c r="R157" s="164" t="s">
        <v>136</v>
      </c>
      <c r="S157" s="164"/>
      <c r="T157" s="165">
        <v>225003613</v>
      </c>
      <c r="U157" s="165">
        <v>89021</v>
      </c>
      <c r="V157" s="165"/>
      <c r="W157" s="165"/>
      <c r="X157" s="166" t="s">
        <v>74</v>
      </c>
      <c r="Y157" s="167"/>
      <c r="Z157" s="168">
        <v>250257564</v>
      </c>
      <c r="AA157" s="189">
        <v>18273</v>
      </c>
      <c r="AB157" s="167"/>
      <c r="AC157" s="167"/>
      <c r="AD157" s="141"/>
      <c r="AE157" s="141"/>
      <c r="AF157" s="226"/>
      <c r="AG157" s="227"/>
      <c r="AH157" s="141"/>
      <c r="AI157" s="141"/>
      <c r="AJ157" s="169"/>
      <c r="AK157" s="169"/>
      <c r="AL157" s="169"/>
      <c r="AM157" s="169"/>
      <c r="AN157" s="169"/>
      <c r="AO157" s="169"/>
      <c r="AP157" s="176"/>
      <c r="AQ157" s="170"/>
      <c r="AR157" s="170"/>
      <c r="AS157" s="199"/>
      <c r="AT157" s="199"/>
      <c r="AU157" s="199"/>
      <c r="AV157" s="199"/>
      <c r="AW157" s="199"/>
      <c r="AX157" s="172"/>
      <c r="AY157" s="200"/>
      <c r="AZ157" s="200"/>
      <c r="BA157" s="173"/>
      <c r="BB157" s="201"/>
      <c r="BC157" s="201"/>
      <c r="BD157" s="1"/>
    </row>
    <row r="158" spans="1:56" ht="15.75" customHeight="1">
      <c r="A158" s="71">
        <v>2025157</v>
      </c>
      <c r="B158" s="62" t="s">
        <v>2430</v>
      </c>
      <c r="C158" s="44" t="s">
        <v>110</v>
      </c>
      <c r="D158" s="61" t="s">
        <v>62</v>
      </c>
      <c r="E158" s="62" t="s">
        <v>4</v>
      </c>
      <c r="F158" s="159" t="s">
        <v>136</v>
      </c>
      <c r="G158" s="160">
        <v>0</v>
      </c>
      <c r="H158" s="160">
        <v>231134924</v>
      </c>
      <c r="I158" s="160">
        <v>68351</v>
      </c>
      <c r="J158" s="160" t="s">
        <v>561</v>
      </c>
      <c r="K158" s="160" t="s">
        <v>248</v>
      </c>
      <c r="L158" s="162" t="s">
        <v>136</v>
      </c>
      <c r="M158" s="162"/>
      <c r="N158" s="162" t="s">
        <v>2558</v>
      </c>
      <c r="O158" s="190"/>
      <c r="P158" s="163"/>
      <c r="Q158" s="163"/>
      <c r="R158" s="164" t="s">
        <v>136</v>
      </c>
      <c r="S158" s="164"/>
      <c r="T158" s="165">
        <v>225031819</v>
      </c>
      <c r="U158" s="165">
        <v>19561</v>
      </c>
      <c r="V158" s="165"/>
      <c r="W158" s="165"/>
      <c r="X158" s="166" t="s">
        <v>74</v>
      </c>
      <c r="Y158" s="167"/>
      <c r="Z158" s="168">
        <v>250186063</v>
      </c>
      <c r="AA158" s="189">
        <v>18473</v>
      </c>
      <c r="AB158" s="167"/>
      <c r="AC158" s="167"/>
      <c r="AD158" s="141"/>
      <c r="AE158" s="141"/>
      <c r="AF158" s="141"/>
      <c r="AG158" s="141"/>
      <c r="AH158" s="141"/>
      <c r="AI158" s="141"/>
      <c r="AJ158" s="169"/>
      <c r="AK158" s="169"/>
      <c r="AL158" s="169"/>
      <c r="AM158" s="169"/>
      <c r="AN158" s="169"/>
      <c r="AO158" s="169"/>
      <c r="AP158" s="176"/>
      <c r="AQ158" s="170"/>
      <c r="AR158" s="170"/>
      <c r="AS158" s="199"/>
      <c r="AT158" s="199"/>
      <c r="AU158" s="199"/>
      <c r="AV158" s="199"/>
      <c r="AW158" s="199"/>
      <c r="AX158" s="172" t="s">
        <v>136</v>
      </c>
      <c r="AY158" s="200" t="s">
        <v>2559</v>
      </c>
      <c r="AZ158" s="200" t="s">
        <v>2560</v>
      </c>
      <c r="BA158" s="173"/>
      <c r="BB158" s="201"/>
      <c r="BC158" s="201"/>
      <c r="BD158" s="1"/>
    </row>
    <row r="159" spans="1:56" ht="15.75" customHeight="1">
      <c r="A159" s="71">
        <v>2025158</v>
      </c>
      <c r="B159" s="62" t="s">
        <v>2430</v>
      </c>
      <c r="C159" s="44" t="s">
        <v>110</v>
      </c>
      <c r="D159" s="61" t="s">
        <v>62</v>
      </c>
      <c r="E159" s="62" t="s">
        <v>4</v>
      </c>
      <c r="F159" s="159" t="s">
        <v>136</v>
      </c>
      <c r="G159" s="160">
        <v>0</v>
      </c>
      <c r="H159" s="160">
        <v>231672586</v>
      </c>
      <c r="I159" s="160">
        <v>65197</v>
      </c>
      <c r="J159" s="160">
        <v>0</v>
      </c>
      <c r="K159" s="160">
        <v>0</v>
      </c>
      <c r="L159" s="162" t="s">
        <v>74</v>
      </c>
      <c r="M159" s="162"/>
      <c r="N159" s="162" t="s">
        <v>2561</v>
      </c>
      <c r="O159" s="190"/>
      <c r="P159" s="163"/>
      <c r="Q159" s="163"/>
      <c r="R159" s="164" t="s">
        <v>74</v>
      </c>
      <c r="S159" s="164"/>
      <c r="T159" s="165">
        <v>225057346</v>
      </c>
      <c r="U159" s="165">
        <v>85347</v>
      </c>
      <c r="V159" s="165"/>
      <c r="W159" s="165"/>
      <c r="X159" s="166" t="s">
        <v>74</v>
      </c>
      <c r="Y159" s="167"/>
      <c r="Z159" s="168">
        <v>250257211</v>
      </c>
      <c r="AA159" s="189">
        <v>62935</v>
      </c>
      <c r="AB159" s="167"/>
      <c r="AC159" s="167"/>
      <c r="AD159" s="141"/>
      <c r="AE159" s="141"/>
      <c r="AF159" s="141"/>
      <c r="AG159" s="141"/>
      <c r="AH159" s="141"/>
      <c r="AI159" s="141"/>
      <c r="AJ159" s="169"/>
      <c r="AK159" s="169"/>
      <c r="AL159" s="169"/>
      <c r="AM159" s="169"/>
      <c r="AN159" s="169"/>
      <c r="AO159" s="169"/>
      <c r="AP159" s="176"/>
      <c r="AQ159" s="170"/>
      <c r="AR159" s="170"/>
      <c r="AS159" s="199"/>
      <c r="AT159" s="199"/>
      <c r="AU159" s="199"/>
      <c r="AV159" s="199"/>
      <c r="AW159" s="199"/>
      <c r="AX159" s="172"/>
      <c r="AY159" s="200"/>
      <c r="AZ159" s="200"/>
      <c r="BA159" s="173"/>
      <c r="BB159" s="201"/>
      <c r="BC159" s="201"/>
      <c r="BD159" s="49"/>
    </row>
    <row r="160" spans="1:56" ht="15.75" customHeight="1">
      <c r="A160" s="71">
        <v>2025159</v>
      </c>
      <c r="B160" s="62" t="s">
        <v>2430</v>
      </c>
      <c r="C160" s="44" t="s">
        <v>110</v>
      </c>
      <c r="D160" s="61" t="s">
        <v>62</v>
      </c>
      <c r="E160" s="62" t="s">
        <v>4</v>
      </c>
      <c r="F160" s="159" t="s">
        <v>74</v>
      </c>
      <c r="G160" s="160">
        <v>0</v>
      </c>
      <c r="H160" s="160">
        <v>231222998</v>
      </c>
      <c r="I160" s="160">
        <v>75725</v>
      </c>
      <c r="J160" s="160" t="s">
        <v>910</v>
      </c>
      <c r="K160" s="160" t="s">
        <v>248</v>
      </c>
      <c r="L160" s="162" t="s">
        <v>74</v>
      </c>
      <c r="M160" s="162"/>
      <c r="N160" s="162" t="s">
        <v>2562</v>
      </c>
      <c r="O160" s="190"/>
      <c r="P160" s="163"/>
      <c r="Q160" s="163"/>
      <c r="R160" s="164" t="s">
        <v>74</v>
      </c>
      <c r="S160" s="164"/>
      <c r="T160" s="165">
        <v>225055859</v>
      </c>
      <c r="U160" s="165">
        <v>58491</v>
      </c>
      <c r="V160" s="165"/>
      <c r="W160" s="165"/>
      <c r="X160" s="166" t="s">
        <v>74</v>
      </c>
      <c r="Y160" s="167"/>
      <c r="Z160" s="168">
        <v>250233746</v>
      </c>
      <c r="AA160" s="189">
        <v>63542</v>
      </c>
      <c r="AB160" s="167"/>
      <c r="AC160" s="167"/>
      <c r="AD160" s="141"/>
      <c r="AE160" s="141"/>
      <c r="AF160" s="141"/>
      <c r="AG160" s="141"/>
      <c r="AH160" s="141"/>
      <c r="AI160" s="141"/>
      <c r="AJ160" s="169"/>
      <c r="AK160" s="169"/>
      <c r="AL160" s="169"/>
      <c r="AM160" s="169"/>
      <c r="AN160" s="169"/>
      <c r="AO160" s="169"/>
      <c r="AP160" s="176"/>
      <c r="AQ160" s="170"/>
      <c r="AR160" s="170"/>
      <c r="AS160" s="199"/>
      <c r="AT160" s="199"/>
      <c r="AU160" s="199"/>
      <c r="AV160" s="199"/>
      <c r="AW160" s="199"/>
      <c r="AX160" s="172"/>
      <c r="AY160" s="200"/>
      <c r="AZ160" s="200"/>
      <c r="BA160" s="173"/>
      <c r="BB160" s="201"/>
      <c r="BC160" s="201"/>
      <c r="BD160" s="1"/>
    </row>
    <row r="161" spans="1:56" ht="15.75" customHeight="1">
      <c r="A161" s="71">
        <v>2025160</v>
      </c>
      <c r="B161" s="62" t="s">
        <v>2430</v>
      </c>
      <c r="C161" s="44" t="s">
        <v>110</v>
      </c>
      <c r="D161" s="61" t="s">
        <v>62</v>
      </c>
      <c r="E161" s="62" t="s">
        <v>4</v>
      </c>
      <c r="F161" s="159" t="s">
        <v>137</v>
      </c>
      <c r="G161" s="160" t="s">
        <v>390</v>
      </c>
      <c r="H161" s="160">
        <v>0</v>
      </c>
      <c r="I161" s="160">
        <v>0</v>
      </c>
      <c r="J161" s="160">
        <v>0</v>
      </c>
      <c r="K161" s="160">
        <v>0</v>
      </c>
      <c r="L161" s="162" t="s">
        <v>74</v>
      </c>
      <c r="M161" s="162"/>
      <c r="N161" s="162"/>
      <c r="O161" s="190"/>
      <c r="P161" s="163"/>
      <c r="Q161" s="163"/>
      <c r="R161" s="164" t="s">
        <v>137</v>
      </c>
      <c r="S161" s="164"/>
      <c r="T161" s="165"/>
      <c r="U161" s="165"/>
      <c r="V161" s="165"/>
      <c r="W161" s="165"/>
      <c r="X161" s="166"/>
      <c r="Y161" s="167"/>
      <c r="Z161" s="168"/>
      <c r="AA161" s="189"/>
      <c r="AB161" s="167"/>
      <c r="AC161" s="167"/>
      <c r="AD161" s="141"/>
      <c r="AE161" s="141"/>
      <c r="AF161" s="141"/>
      <c r="AG161" s="141"/>
      <c r="AH161" s="141"/>
      <c r="AI161" s="141"/>
      <c r="AJ161" s="169"/>
      <c r="AK161" s="169"/>
      <c r="AL161" s="169"/>
      <c r="AM161" s="169"/>
      <c r="AN161" s="169"/>
      <c r="AO161" s="169"/>
      <c r="AP161" s="176"/>
      <c r="AQ161" s="170"/>
      <c r="AR161" s="170"/>
      <c r="AS161" s="199"/>
      <c r="AT161" s="199"/>
      <c r="AU161" s="199"/>
      <c r="AV161" s="199"/>
      <c r="AW161" s="199"/>
      <c r="AX161" s="200"/>
      <c r="AY161" s="200"/>
      <c r="AZ161" s="200"/>
      <c r="BA161" s="201"/>
      <c r="BB161" s="201"/>
      <c r="BC161" s="201"/>
      <c r="BD161" s="1"/>
    </row>
    <row r="162" spans="1:56" ht="15.75" customHeight="1">
      <c r="A162" s="71">
        <v>2025161</v>
      </c>
      <c r="B162" s="62" t="s">
        <v>2430</v>
      </c>
      <c r="C162" s="44" t="s">
        <v>110</v>
      </c>
      <c r="D162" s="61" t="s">
        <v>62</v>
      </c>
      <c r="E162" s="62" t="s">
        <v>4</v>
      </c>
      <c r="F162" s="159" t="s">
        <v>136</v>
      </c>
      <c r="G162" s="160">
        <v>0</v>
      </c>
      <c r="H162" s="160">
        <v>0</v>
      </c>
      <c r="I162" s="160">
        <v>0</v>
      </c>
      <c r="J162" s="160">
        <v>0</v>
      </c>
      <c r="K162" s="160">
        <v>0</v>
      </c>
      <c r="L162" s="161" t="s">
        <v>74</v>
      </c>
      <c r="M162" s="161"/>
      <c r="N162" s="161" t="s">
        <v>2563</v>
      </c>
      <c r="O162" s="163"/>
      <c r="P162" s="163"/>
      <c r="Q162" s="163"/>
      <c r="R162" s="164" t="s">
        <v>136</v>
      </c>
      <c r="S162" s="164"/>
      <c r="T162" s="165">
        <v>225011398</v>
      </c>
      <c r="U162" s="202">
        <v>56945</v>
      </c>
      <c r="V162" s="165"/>
      <c r="W162" s="165"/>
      <c r="X162" s="166" t="s">
        <v>74</v>
      </c>
      <c r="Y162" s="167"/>
      <c r="Z162" s="189">
        <v>250194910</v>
      </c>
      <c r="AA162" s="189">
        <v>74386</v>
      </c>
      <c r="AB162" s="166"/>
      <c r="AC162" s="166"/>
      <c r="AD162" s="141"/>
      <c r="AE162" s="141"/>
      <c r="AF162" s="141"/>
      <c r="AG162" s="141"/>
      <c r="AH162" s="141"/>
      <c r="AI162" s="141"/>
      <c r="AJ162" s="169"/>
      <c r="AK162" s="169"/>
      <c r="AL162" s="169"/>
      <c r="AM162" s="169"/>
      <c r="AN162" s="169"/>
      <c r="AO162" s="169"/>
      <c r="AP162" s="176"/>
      <c r="AQ162" s="170"/>
      <c r="AR162" s="170"/>
      <c r="AS162" s="171"/>
      <c r="AT162" s="171"/>
      <c r="AU162" s="171"/>
      <c r="AV162" s="171"/>
      <c r="AW162" s="171"/>
      <c r="AX162" s="172"/>
      <c r="AY162" s="172"/>
      <c r="AZ162" s="172"/>
      <c r="BA162" s="173"/>
      <c r="BB162" s="173"/>
      <c r="BC162" s="173"/>
      <c r="BD162" s="49"/>
    </row>
    <row r="163" spans="1:56" ht="15.75" customHeight="1">
      <c r="A163" s="71">
        <v>2025162</v>
      </c>
      <c r="B163" s="62" t="s">
        <v>2430</v>
      </c>
      <c r="C163" s="44" t="s">
        <v>110</v>
      </c>
      <c r="D163" s="61" t="s">
        <v>62</v>
      </c>
      <c r="E163" s="62" t="s">
        <v>4</v>
      </c>
      <c r="F163" s="159" t="s">
        <v>136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1" t="s">
        <v>74</v>
      </c>
      <c r="M163" s="161"/>
      <c r="N163" s="161" t="s">
        <v>2564</v>
      </c>
      <c r="O163" s="163"/>
      <c r="P163" s="163"/>
      <c r="Q163" s="163"/>
      <c r="R163" s="164" t="s">
        <v>74</v>
      </c>
      <c r="S163" s="164"/>
      <c r="T163" s="165">
        <v>225055673</v>
      </c>
      <c r="U163" s="165">
        <v>64528</v>
      </c>
      <c r="V163" s="165"/>
      <c r="W163" s="165"/>
      <c r="X163" s="166" t="s">
        <v>74</v>
      </c>
      <c r="Y163" s="167"/>
      <c r="Z163" s="168">
        <v>250255804</v>
      </c>
      <c r="AA163" s="189">
        <v>19734</v>
      </c>
      <c r="AB163" s="167"/>
      <c r="AC163" s="167"/>
      <c r="AD163" s="141"/>
      <c r="AE163" s="141"/>
      <c r="AF163" s="141"/>
      <c r="AG163" s="141"/>
      <c r="AH163" s="141"/>
      <c r="AI163" s="141"/>
      <c r="AJ163" s="169"/>
      <c r="AK163" s="169"/>
      <c r="AL163" s="169"/>
      <c r="AM163" s="169"/>
      <c r="AN163" s="169"/>
      <c r="AO163" s="169"/>
      <c r="AP163" s="176"/>
      <c r="AQ163" s="170"/>
      <c r="AR163" s="170"/>
      <c r="AS163" s="199"/>
      <c r="AT163" s="199"/>
      <c r="AU163" s="199"/>
      <c r="AV163" s="199"/>
      <c r="AW163" s="199"/>
      <c r="AX163" s="200"/>
      <c r="AY163" s="200"/>
      <c r="AZ163" s="200"/>
      <c r="BA163" s="201"/>
      <c r="BB163" s="201"/>
      <c r="BC163" s="201"/>
      <c r="BD163" s="49"/>
    </row>
    <row r="164" spans="1:56" ht="15.75" customHeight="1">
      <c r="A164" s="71">
        <v>2025163</v>
      </c>
      <c r="B164" s="62" t="s">
        <v>2430</v>
      </c>
      <c r="C164" s="44" t="s">
        <v>110</v>
      </c>
      <c r="D164" s="61" t="s">
        <v>62</v>
      </c>
      <c r="E164" s="62" t="s">
        <v>4</v>
      </c>
      <c r="F164" s="159" t="s">
        <v>136</v>
      </c>
      <c r="G164" s="160">
        <v>0</v>
      </c>
      <c r="H164" s="160">
        <v>231037961</v>
      </c>
      <c r="I164" s="160">
        <v>15875</v>
      </c>
      <c r="J164" s="160" t="s">
        <v>289</v>
      </c>
      <c r="K164" s="160" t="s">
        <v>290</v>
      </c>
      <c r="L164" s="161" t="s">
        <v>74</v>
      </c>
      <c r="M164" s="161"/>
      <c r="N164" s="161" t="s">
        <v>2565</v>
      </c>
      <c r="O164" s="163"/>
      <c r="P164" s="163"/>
      <c r="Q164" s="163"/>
      <c r="R164" s="164" t="s">
        <v>136</v>
      </c>
      <c r="S164" s="164"/>
      <c r="T164" s="165">
        <v>225003960</v>
      </c>
      <c r="U164" s="165">
        <v>28746</v>
      </c>
      <c r="V164" s="165"/>
      <c r="W164" s="165"/>
      <c r="X164" s="166" t="s">
        <v>74</v>
      </c>
      <c r="Y164" s="167"/>
      <c r="Z164" s="168">
        <v>250189127</v>
      </c>
      <c r="AA164" s="189">
        <v>25387</v>
      </c>
      <c r="AB164" s="167"/>
      <c r="AC164" s="167"/>
      <c r="AD164" s="141"/>
      <c r="AE164" s="141"/>
      <c r="AF164" s="219"/>
      <c r="AG164" s="141"/>
      <c r="AH164" s="141"/>
      <c r="AI164" s="141"/>
      <c r="AJ164" s="169"/>
      <c r="AK164" s="169"/>
      <c r="AL164" s="169"/>
      <c r="AM164" s="169"/>
      <c r="AN164" s="169"/>
      <c r="AO164" s="169"/>
      <c r="AP164" s="176"/>
      <c r="AQ164" s="170"/>
      <c r="AR164" s="170"/>
      <c r="AS164" s="199"/>
      <c r="AT164" s="199"/>
      <c r="AU164" s="199"/>
      <c r="AV164" s="199"/>
      <c r="AW164" s="199"/>
      <c r="AX164" s="172"/>
      <c r="AY164" s="200"/>
      <c r="AZ164" s="200"/>
      <c r="BA164" s="173"/>
      <c r="BB164" s="201"/>
      <c r="BC164" s="201"/>
      <c r="BD164" s="1"/>
    </row>
    <row r="165" spans="1:56" ht="15.75" customHeight="1">
      <c r="A165" s="71">
        <v>2025164</v>
      </c>
      <c r="B165" s="62" t="s">
        <v>2430</v>
      </c>
      <c r="C165" s="44" t="s">
        <v>110</v>
      </c>
      <c r="D165" s="61" t="s">
        <v>62</v>
      </c>
      <c r="E165" s="62" t="s">
        <v>4</v>
      </c>
      <c r="F165" s="159" t="s">
        <v>136</v>
      </c>
      <c r="G165" s="160">
        <v>0</v>
      </c>
      <c r="H165" s="160">
        <v>0</v>
      </c>
      <c r="I165" s="160">
        <v>0</v>
      </c>
      <c r="J165" s="160">
        <v>0</v>
      </c>
      <c r="K165" s="160">
        <v>0</v>
      </c>
      <c r="L165" s="161" t="s">
        <v>136</v>
      </c>
      <c r="M165" s="161"/>
      <c r="N165" s="161" t="s">
        <v>2566</v>
      </c>
      <c r="O165" s="193"/>
      <c r="P165" s="163"/>
      <c r="Q165" s="163"/>
      <c r="R165" s="164" t="s">
        <v>136</v>
      </c>
      <c r="S165" s="164"/>
      <c r="T165" s="202"/>
      <c r="U165" s="202"/>
      <c r="V165" s="205"/>
      <c r="W165" s="205"/>
      <c r="X165" s="166" t="s">
        <v>74</v>
      </c>
      <c r="Y165" s="167"/>
      <c r="Z165" s="168">
        <v>250112809</v>
      </c>
      <c r="AA165" s="189">
        <v>79652</v>
      </c>
      <c r="AB165" s="206"/>
      <c r="AC165" s="206"/>
      <c r="AD165" s="207"/>
      <c r="AE165" s="207"/>
      <c r="AF165" s="207"/>
      <c r="AG165" s="207"/>
      <c r="AH165" s="207"/>
      <c r="AI165" s="207"/>
      <c r="AJ165" s="208"/>
      <c r="AK165" s="208"/>
      <c r="AL165" s="208"/>
      <c r="AM165" s="208"/>
      <c r="AN165" s="208"/>
      <c r="AO165" s="208"/>
      <c r="AP165" s="209"/>
      <c r="AQ165" s="170"/>
      <c r="AR165" s="170"/>
      <c r="AS165" s="211"/>
      <c r="AT165" s="211"/>
      <c r="AU165" s="210"/>
      <c r="AV165" s="211"/>
      <c r="AW165" s="211"/>
      <c r="AX165" s="172"/>
      <c r="AY165" s="212"/>
      <c r="AZ165" s="212"/>
      <c r="BA165" s="173"/>
      <c r="BB165" s="213"/>
      <c r="BC165" s="213"/>
      <c r="BD165" s="1"/>
    </row>
    <row r="166" spans="1:56" ht="15.75" customHeight="1">
      <c r="A166" s="71">
        <v>2025165</v>
      </c>
      <c r="B166" s="62" t="s">
        <v>2430</v>
      </c>
      <c r="C166" s="44" t="s">
        <v>110</v>
      </c>
      <c r="D166" s="61" t="s">
        <v>62</v>
      </c>
      <c r="E166" s="62" t="s">
        <v>4</v>
      </c>
      <c r="F166" s="159" t="s">
        <v>136</v>
      </c>
      <c r="G166" s="160">
        <v>0</v>
      </c>
      <c r="H166" s="160">
        <v>231788614</v>
      </c>
      <c r="I166" s="160">
        <v>84845</v>
      </c>
      <c r="J166" s="160" t="s">
        <v>3176</v>
      </c>
      <c r="K166" s="160" t="s">
        <v>248</v>
      </c>
      <c r="L166" s="161" t="s">
        <v>136</v>
      </c>
      <c r="M166" s="161"/>
      <c r="N166" s="161" t="s">
        <v>2567</v>
      </c>
      <c r="O166" s="193"/>
      <c r="P166" s="163"/>
      <c r="Q166" s="163"/>
      <c r="R166" s="164" t="s">
        <v>136</v>
      </c>
      <c r="S166" s="164"/>
      <c r="T166" s="202">
        <v>225042972</v>
      </c>
      <c r="U166" s="202"/>
      <c r="V166" s="228"/>
      <c r="W166" s="205"/>
      <c r="X166" s="166" t="s">
        <v>74</v>
      </c>
      <c r="Y166" s="167"/>
      <c r="Z166" s="168">
        <v>250115433</v>
      </c>
      <c r="AA166" s="189">
        <v>98347</v>
      </c>
      <c r="AB166" s="214"/>
      <c r="AC166" s="206"/>
      <c r="AD166" s="207"/>
      <c r="AE166" s="207"/>
      <c r="AF166" s="207"/>
      <c r="AG166" s="207"/>
      <c r="AH166" s="207"/>
      <c r="AI166" s="207"/>
      <c r="AJ166" s="208"/>
      <c r="AK166" s="208"/>
      <c r="AL166" s="208"/>
      <c r="AM166" s="208"/>
      <c r="AN166" s="208"/>
      <c r="AO166" s="208"/>
      <c r="AP166" s="209"/>
      <c r="AQ166" s="170"/>
      <c r="AR166" s="170"/>
      <c r="AS166" s="211"/>
      <c r="AT166" s="211"/>
      <c r="AU166" s="215"/>
      <c r="AV166" s="211"/>
      <c r="AW166" s="211"/>
      <c r="AX166" s="172"/>
      <c r="AY166" s="212"/>
      <c r="AZ166" s="212"/>
      <c r="BA166" s="173"/>
      <c r="BB166" s="213"/>
      <c r="BC166" s="213"/>
      <c r="BD166" s="49"/>
    </row>
    <row r="167" spans="1:56" ht="15.75" customHeight="1">
      <c r="A167" s="71">
        <v>2025166</v>
      </c>
      <c r="B167" s="62" t="s">
        <v>2430</v>
      </c>
      <c r="C167" s="44" t="s">
        <v>110</v>
      </c>
      <c r="D167" s="61" t="s">
        <v>62</v>
      </c>
      <c r="E167" s="62" t="s">
        <v>4</v>
      </c>
      <c r="F167" s="159" t="s">
        <v>136</v>
      </c>
      <c r="G167" s="160">
        <v>0</v>
      </c>
      <c r="H167" s="160">
        <v>0</v>
      </c>
      <c r="I167" s="160">
        <v>0</v>
      </c>
      <c r="J167" s="160">
        <v>0</v>
      </c>
      <c r="K167" s="160">
        <v>0</v>
      </c>
      <c r="L167" s="162" t="s">
        <v>74</v>
      </c>
      <c r="M167" s="162"/>
      <c r="N167" s="162" t="s">
        <v>2568</v>
      </c>
      <c r="O167" s="190"/>
      <c r="P167" s="163"/>
      <c r="Q167" s="163"/>
      <c r="R167" s="164" t="s">
        <v>136</v>
      </c>
      <c r="S167" s="164"/>
      <c r="T167" s="175"/>
      <c r="U167" s="165"/>
      <c r="V167" s="218"/>
      <c r="W167" s="165"/>
      <c r="X167" s="166" t="s">
        <v>74</v>
      </c>
      <c r="Y167" s="167"/>
      <c r="Z167" s="168">
        <v>250209225</v>
      </c>
      <c r="AA167" s="189">
        <v>47359</v>
      </c>
      <c r="AB167" s="167"/>
      <c r="AC167" s="167"/>
      <c r="AD167" s="141"/>
      <c r="AE167" s="141"/>
      <c r="AF167" s="141"/>
      <c r="AG167" s="141"/>
      <c r="AH167" s="141"/>
      <c r="AI167" s="141"/>
      <c r="AJ167" s="169"/>
      <c r="AK167" s="169"/>
      <c r="AL167" s="169"/>
      <c r="AM167" s="169"/>
      <c r="AN167" s="169"/>
      <c r="AO167" s="169"/>
      <c r="AP167" s="176"/>
      <c r="AQ167" s="170"/>
      <c r="AR167" s="170"/>
      <c r="AS167" s="171"/>
      <c r="AT167" s="171"/>
      <c r="AU167" s="171"/>
      <c r="AV167" s="171"/>
      <c r="AW167" s="171"/>
      <c r="AX167" s="172"/>
      <c r="AY167" s="172"/>
      <c r="AZ167" s="172"/>
      <c r="BA167" s="173"/>
      <c r="BB167" s="173"/>
      <c r="BC167" s="173"/>
      <c r="BD167" s="1"/>
    </row>
    <row r="168" spans="1:56" ht="15.75" customHeight="1">
      <c r="A168" s="71">
        <v>2025167</v>
      </c>
      <c r="B168" s="62" t="s">
        <v>2430</v>
      </c>
      <c r="C168" s="44" t="s">
        <v>110</v>
      </c>
      <c r="D168" s="61" t="s">
        <v>62</v>
      </c>
      <c r="E168" s="62" t="s">
        <v>4</v>
      </c>
      <c r="F168" s="159" t="s">
        <v>136</v>
      </c>
      <c r="G168" s="160">
        <v>0</v>
      </c>
      <c r="H168" s="160">
        <v>0</v>
      </c>
      <c r="I168" s="160">
        <v>0</v>
      </c>
      <c r="J168" s="160">
        <v>0</v>
      </c>
      <c r="K168" s="160">
        <v>0</v>
      </c>
      <c r="L168" s="162" t="s">
        <v>136</v>
      </c>
      <c r="M168" s="161"/>
      <c r="N168" s="162" t="s">
        <v>2569</v>
      </c>
      <c r="O168" s="190"/>
      <c r="P168" s="163"/>
      <c r="Q168" s="163"/>
      <c r="R168" s="164" t="s">
        <v>136</v>
      </c>
      <c r="S168" s="164"/>
      <c r="T168" s="165"/>
      <c r="U168" s="165"/>
      <c r="V168" s="165"/>
      <c r="W168" s="165"/>
      <c r="X168" s="166" t="s">
        <v>74</v>
      </c>
      <c r="Y168" s="167"/>
      <c r="Z168" s="168">
        <v>250187620</v>
      </c>
      <c r="AA168" s="189">
        <v>17285</v>
      </c>
      <c r="AB168" s="167"/>
      <c r="AC168" s="167"/>
      <c r="AD168" s="141"/>
      <c r="AE168" s="141"/>
      <c r="AF168" s="141"/>
      <c r="AG168" s="141"/>
      <c r="AH168" s="141"/>
      <c r="AI168" s="141"/>
      <c r="AJ168" s="169"/>
      <c r="AK168" s="169"/>
      <c r="AL168" s="169"/>
      <c r="AM168" s="169"/>
      <c r="AN168" s="169"/>
      <c r="AO168" s="169"/>
      <c r="AP168" s="176"/>
      <c r="AQ168" s="170"/>
      <c r="AR168" s="170"/>
      <c r="AS168" s="171"/>
      <c r="AT168" s="171"/>
      <c r="AU168" s="171"/>
      <c r="AV168" s="171"/>
      <c r="AW168" s="171"/>
      <c r="AX168" s="172"/>
      <c r="AY168" s="172"/>
      <c r="AZ168" s="172"/>
      <c r="BA168" s="173"/>
      <c r="BB168" s="173"/>
      <c r="BC168" s="173"/>
      <c r="BD168" s="1"/>
    </row>
    <row r="169" spans="1:56" ht="15.75" customHeight="1">
      <c r="A169" s="71">
        <v>2025168</v>
      </c>
      <c r="B169" s="62" t="s">
        <v>2430</v>
      </c>
      <c r="C169" s="44" t="s">
        <v>110</v>
      </c>
      <c r="D169" s="61" t="s">
        <v>62</v>
      </c>
      <c r="E169" s="62" t="s">
        <v>4</v>
      </c>
      <c r="F169" s="159" t="s">
        <v>136</v>
      </c>
      <c r="G169" s="160">
        <v>0</v>
      </c>
      <c r="H169" s="160">
        <v>231656874</v>
      </c>
      <c r="I169" s="160">
        <v>52895</v>
      </c>
      <c r="J169" s="160" t="s">
        <v>289</v>
      </c>
      <c r="K169" s="160" t="s">
        <v>290</v>
      </c>
      <c r="L169" s="161" t="s">
        <v>74</v>
      </c>
      <c r="M169" s="161"/>
      <c r="N169" s="161" t="s">
        <v>2570</v>
      </c>
      <c r="O169" s="163"/>
      <c r="P169" s="163"/>
      <c r="Q169" s="163"/>
      <c r="R169" s="164" t="s">
        <v>74</v>
      </c>
      <c r="S169" s="164"/>
      <c r="T169" s="165">
        <v>225060626</v>
      </c>
      <c r="U169" s="165">
        <v>62189</v>
      </c>
      <c r="V169" s="165"/>
      <c r="W169" s="165"/>
      <c r="X169" s="166" t="s">
        <v>74</v>
      </c>
      <c r="Y169" s="167"/>
      <c r="Z169" s="168">
        <v>250255413</v>
      </c>
      <c r="AA169" s="189">
        <v>73548</v>
      </c>
      <c r="AB169" s="167"/>
      <c r="AC169" s="167"/>
      <c r="AD169" s="141"/>
      <c r="AE169" s="141"/>
      <c r="AF169" s="141"/>
      <c r="AG169" s="141"/>
      <c r="AH169" s="141"/>
      <c r="AI169" s="141"/>
      <c r="AJ169" s="169"/>
      <c r="AK169" s="169"/>
      <c r="AL169" s="169"/>
      <c r="AM169" s="169"/>
      <c r="AN169" s="169"/>
      <c r="AO169" s="169"/>
      <c r="AP169" s="176"/>
      <c r="AQ169" s="170"/>
      <c r="AR169" s="170"/>
      <c r="AS169" s="199"/>
      <c r="AT169" s="199"/>
      <c r="AU169" s="199"/>
      <c r="AV169" s="199"/>
      <c r="AW169" s="199"/>
      <c r="AX169" s="172"/>
      <c r="AY169" s="200"/>
      <c r="AZ169" s="200"/>
      <c r="BA169" s="201"/>
      <c r="BB169" s="201"/>
      <c r="BC169" s="201"/>
      <c r="BD169" s="1"/>
    </row>
    <row r="170" spans="1:56" ht="15.75" customHeight="1">
      <c r="A170" s="71">
        <v>2025169</v>
      </c>
      <c r="B170" s="62" t="s">
        <v>2430</v>
      </c>
      <c r="C170" s="44" t="s">
        <v>110</v>
      </c>
      <c r="D170" s="61" t="s">
        <v>62</v>
      </c>
      <c r="E170" s="62" t="s">
        <v>4</v>
      </c>
      <c r="F170" s="159" t="s">
        <v>136</v>
      </c>
      <c r="G170" s="160">
        <v>0</v>
      </c>
      <c r="H170" s="160">
        <v>231174799</v>
      </c>
      <c r="I170" s="160">
        <v>59801</v>
      </c>
      <c r="J170" s="160" t="s">
        <v>289</v>
      </c>
      <c r="K170" s="160" t="s">
        <v>290</v>
      </c>
      <c r="L170" s="195" t="s">
        <v>74</v>
      </c>
      <c r="M170" s="195"/>
      <c r="N170" s="195" t="s">
        <v>2571</v>
      </c>
      <c r="O170" s="196"/>
      <c r="P170" s="163"/>
      <c r="Q170" s="163"/>
      <c r="R170" s="164" t="s">
        <v>136</v>
      </c>
      <c r="S170" s="164"/>
      <c r="T170" s="165">
        <v>225010186</v>
      </c>
      <c r="U170" s="165"/>
      <c r="V170" s="165"/>
      <c r="W170" s="165"/>
      <c r="X170" s="166" t="s">
        <v>74</v>
      </c>
      <c r="Y170" s="167"/>
      <c r="Z170" s="168">
        <v>250185857</v>
      </c>
      <c r="AA170" s="189">
        <v>39576</v>
      </c>
      <c r="AB170" s="167"/>
      <c r="AC170" s="167"/>
      <c r="AD170" s="141"/>
      <c r="AE170" s="141"/>
      <c r="AF170" s="141"/>
      <c r="AG170" s="141"/>
      <c r="AH170" s="141"/>
      <c r="AI170" s="141"/>
      <c r="AJ170" s="169"/>
      <c r="AK170" s="169"/>
      <c r="AL170" s="169"/>
      <c r="AM170" s="169"/>
      <c r="AN170" s="169"/>
      <c r="AO170" s="169"/>
      <c r="AP170" s="176"/>
      <c r="AQ170" s="170"/>
      <c r="AR170" s="170"/>
      <c r="AS170" s="199"/>
      <c r="AT170" s="199"/>
      <c r="AU170" s="199"/>
      <c r="AV170" s="199"/>
      <c r="AW170" s="199"/>
      <c r="AX170" s="172"/>
      <c r="AY170" s="200"/>
      <c r="AZ170" s="200"/>
      <c r="BA170" s="201"/>
      <c r="BB170" s="201"/>
      <c r="BC170" s="201"/>
      <c r="BD170" s="49"/>
    </row>
    <row r="171" spans="1:56" ht="15.75" customHeight="1">
      <c r="A171" s="71">
        <v>2025170</v>
      </c>
      <c r="B171" s="62" t="s">
        <v>2430</v>
      </c>
      <c r="C171" s="44" t="s">
        <v>110</v>
      </c>
      <c r="D171" s="61" t="s">
        <v>62</v>
      </c>
      <c r="E171" s="62" t="s">
        <v>4</v>
      </c>
      <c r="F171" s="159" t="s">
        <v>136</v>
      </c>
      <c r="G171" s="160">
        <v>0</v>
      </c>
      <c r="H171" s="160">
        <v>231167032</v>
      </c>
      <c r="I171" s="160">
        <v>43281</v>
      </c>
      <c r="J171" s="160" t="s">
        <v>3178</v>
      </c>
      <c r="K171" s="160" t="s">
        <v>248</v>
      </c>
      <c r="L171" s="161" t="s">
        <v>136</v>
      </c>
      <c r="M171" s="161"/>
      <c r="N171" s="161" t="s">
        <v>2572</v>
      </c>
      <c r="O171" s="193"/>
      <c r="P171" s="163"/>
      <c r="Q171" s="163"/>
      <c r="R171" s="164" t="s">
        <v>136</v>
      </c>
      <c r="S171" s="164"/>
      <c r="T171" s="202">
        <v>225015757</v>
      </c>
      <c r="U171" s="202">
        <v>26148</v>
      </c>
      <c r="V171" s="205"/>
      <c r="W171" s="205"/>
      <c r="X171" s="166" t="s">
        <v>74</v>
      </c>
      <c r="Y171" s="167"/>
      <c r="Z171" s="168">
        <v>250209551</v>
      </c>
      <c r="AA171" s="189">
        <v>39251</v>
      </c>
      <c r="AB171" s="214"/>
      <c r="AC171" s="206"/>
      <c r="AD171" s="207"/>
      <c r="AE171" s="207"/>
      <c r="AF171" s="207"/>
      <c r="AG171" s="207"/>
      <c r="AH171" s="207"/>
      <c r="AI171" s="207"/>
      <c r="AJ171" s="208"/>
      <c r="AK171" s="208"/>
      <c r="AL171" s="208"/>
      <c r="AM171" s="208"/>
      <c r="AN171" s="208"/>
      <c r="AO171" s="208"/>
      <c r="AP171" s="209"/>
      <c r="AQ171" s="170"/>
      <c r="AR171" s="170"/>
      <c r="AS171" s="211"/>
      <c r="AT171" s="211"/>
      <c r="AU171" s="210"/>
      <c r="AV171" s="211"/>
      <c r="AW171" s="211"/>
      <c r="AX171" s="172"/>
      <c r="AY171" s="212"/>
      <c r="AZ171" s="212"/>
      <c r="BA171" s="173"/>
      <c r="BB171" s="213"/>
      <c r="BC171" s="213"/>
      <c r="BD171" s="1"/>
    </row>
    <row r="172" spans="1:56" ht="15.75" customHeight="1">
      <c r="A172" s="71">
        <v>2025171</v>
      </c>
      <c r="B172" s="62" t="s">
        <v>2430</v>
      </c>
      <c r="C172" s="44" t="s">
        <v>110</v>
      </c>
      <c r="D172" s="61" t="s">
        <v>62</v>
      </c>
      <c r="E172" s="62" t="s">
        <v>4</v>
      </c>
      <c r="F172" s="159" t="s">
        <v>136</v>
      </c>
      <c r="G172" s="160">
        <v>0</v>
      </c>
      <c r="H172" s="160">
        <v>0</v>
      </c>
      <c r="I172" s="160">
        <v>0</v>
      </c>
      <c r="J172" s="160">
        <v>0</v>
      </c>
      <c r="K172" s="160">
        <v>0</v>
      </c>
      <c r="L172" s="161" t="s">
        <v>74</v>
      </c>
      <c r="M172" s="161"/>
      <c r="N172" s="161" t="s">
        <v>2573</v>
      </c>
      <c r="O172" s="193"/>
      <c r="P172" s="163"/>
      <c r="Q172" s="163"/>
      <c r="R172" s="164" t="s">
        <v>136</v>
      </c>
      <c r="S172" s="164"/>
      <c r="T172" s="202"/>
      <c r="U172" s="202"/>
      <c r="V172" s="228"/>
      <c r="W172" s="205"/>
      <c r="X172" s="166" t="s">
        <v>74</v>
      </c>
      <c r="Y172" s="167"/>
      <c r="Z172" s="166">
        <v>250186802</v>
      </c>
      <c r="AA172" s="189">
        <v>56943</v>
      </c>
      <c r="AB172" s="214"/>
      <c r="AC172" s="206"/>
      <c r="AD172" s="207"/>
      <c r="AE172" s="207"/>
      <c r="AF172" s="207"/>
      <c r="AG172" s="207"/>
      <c r="AH172" s="207"/>
      <c r="AI172" s="207"/>
      <c r="AJ172" s="208"/>
      <c r="AK172" s="208"/>
      <c r="AL172" s="208"/>
      <c r="AM172" s="208"/>
      <c r="AN172" s="208"/>
      <c r="AO172" s="208"/>
      <c r="AP172" s="209"/>
      <c r="AQ172" s="170"/>
      <c r="AR172" s="170"/>
      <c r="AS172" s="211"/>
      <c r="AT172" s="211"/>
      <c r="AU172" s="210"/>
      <c r="AV172" s="211"/>
      <c r="AW172" s="211"/>
      <c r="AX172" s="172"/>
      <c r="AY172" s="212"/>
      <c r="AZ172" s="212"/>
      <c r="BA172" s="173"/>
      <c r="BB172" s="213"/>
      <c r="BC172" s="213"/>
      <c r="BD172" s="1"/>
    </row>
    <row r="173" spans="1:56" ht="15.75" customHeight="1">
      <c r="A173" s="71">
        <v>2025172</v>
      </c>
      <c r="B173" s="62" t="s">
        <v>2430</v>
      </c>
      <c r="C173" s="44" t="s">
        <v>110</v>
      </c>
      <c r="D173" s="61" t="s">
        <v>62</v>
      </c>
      <c r="E173" s="62" t="s">
        <v>4</v>
      </c>
      <c r="F173" s="159" t="s">
        <v>74</v>
      </c>
      <c r="G173" s="160">
        <v>0</v>
      </c>
      <c r="H173" s="160">
        <v>231230842</v>
      </c>
      <c r="I173" s="160">
        <v>84181</v>
      </c>
      <c r="J173" s="160" t="s">
        <v>910</v>
      </c>
      <c r="K173" s="160" t="s">
        <v>248</v>
      </c>
      <c r="L173" s="161" t="s">
        <v>136</v>
      </c>
      <c r="M173" s="161"/>
      <c r="N173" s="161" t="s">
        <v>2574</v>
      </c>
      <c r="O173" s="193"/>
      <c r="P173" s="163"/>
      <c r="Q173" s="220"/>
      <c r="R173" s="164" t="s">
        <v>136</v>
      </c>
      <c r="S173" s="164"/>
      <c r="T173" s="202">
        <v>225043934</v>
      </c>
      <c r="U173" s="165">
        <v>20126</v>
      </c>
      <c r="V173" s="191"/>
      <c r="W173" s="165"/>
      <c r="X173" s="166" t="s">
        <v>74</v>
      </c>
      <c r="Y173" s="167"/>
      <c r="Z173" s="168">
        <v>250186357</v>
      </c>
      <c r="AA173" s="189">
        <v>95273</v>
      </c>
      <c r="AB173" s="166"/>
      <c r="AC173" s="167"/>
      <c r="AD173" s="221"/>
      <c r="AE173" s="221"/>
      <c r="AF173" s="141"/>
      <c r="AG173" s="141"/>
      <c r="AH173" s="141"/>
      <c r="AI173" s="141"/>
      <c r="AJ173" s="169"/>
      <c r="AK173" s="169"/>
      <c r="AL173" s="169"/>
      <c r="AM173" s="169"/>
      <c r="AN173" s="169"/>
      <c r="AO173" s="169"/>
      <c r="AP173" s="176"/>
      <c r="AQ173" s="170"/>
      <c r="AR173" s="170"/>
      <c r="AS173" s="171"/>
      <c r="AT173" s="171"/>
      <c r="AU173" s="171"/>
      <c r="AV173" s="171"/>
      <c r="AW173" s="171"/>
      <c r="AX173" s="172"/>
      <c r="AY173" s="172"/>
      <c r="AZ173" s="172"/>
      <c r="BA173" s="173"/>
      <c r="BB173" s="173"/>
      <c r="BC173" s="173"/>
      <c r="BD173" s="1"/>
    </row>
    <row r="174" spans="1:56" ht="15.75" customHeight="1">
      <c r="A174" s="71">
        <v>2025173</v>
      </c>
      <c r="B174" s="62" t="s">
        <v>2430</v>
      </c>
      <c r="C174" s="44" t="s">
        <v>110</v>
      </c>
      <c r="D174" s="61" t="s">
        <v>62</v>
      </c>
      <c r="E174" s="62" t="s">
        <v>4</v>
      </c>
      <c r="F174" s="159" t="s">
        <v>137</v>
      </c>
      <c r="G174" s="160" t="s">
        <v>390</v>
      </c>
      <c r="H174" s="160">
        <v>0</v>
      </c>
      <c r="I174" s="160">
        <v>0</v>
      </c>
      <c r="J174" s="160">
        <v>0</v>
      </c>
      <c r="K174" s="160">
        <v>0</v>
      </c>
      <c r="L174" s="161" t="s">
        <v>136</v>
      </c>
      <c r="M174" s="161"/>
      <c r="N174" s="161"/>
      <c r="O174" s="163"/>
      <c r="P174" s="163"/>
      <c r="Q174" s="163"/>
      <c r="R174" s="164" t="s">
        <v>136</v>
      </c>
      <c r="S174" s="164"/>
      <c r="T174" s="165"/>
      <c r="U174" s="165"/>
      <c r="V174" s="165"/>
      <c r="W174" s="165"/>
      <c r="X174" s="166"/>
      <c r="Y174" s="167"/>
      <c r="Z174" s="168"/>
      <c r="AA174" s="189"/>
      <c r="AB174" s="167"/>
      <c r="AC174" s="167"/>
      <c r="AD174" s="141"/>
      <c r="AE174" s="141"/>
      <c r="AF174" s="219"/>
      <c r="AG174" s="141"/>
      <c r="AH174" s="141"/>
      <c r="AI174" s="141"/>
      <c r="AJ174" s="169"/>
      <c r="AK174" s="169"/>
      <c r="AL174" s="169"/>
      <c r="AM174" s="169"/>
      <c r="AN174" s="169"/>
      <c r="AO174" s="169"/>
      <c r="AP174" s="176"/>
      <c r="AQ174" s="170"/>
      <c r="AR174" s="170"/>
      <c r="AS174" s="199"/>
      <c r="AT174" s="199"/>
      <c r="AU174" s="199"/>
      <c r="AV174" s="199"/>
      <c r="AW174" s="199"/>
      <c r="AX174" s="172"/>
      <c r="AY174" s="200"/>
      <c r="AZ174" s="200"/>
      <c r="BA174" s="173"/>
      <c r="BB174" s="201"/>
      <c r="BC174" s="201"/>
      <c r="BD174" s="177"/>
    </row>
    <row r="175" spans="1:56" ht="15.75" customHeight="1">
      <c r="A175" s="71">
        <v>2025174</v>
      </c>
      <c r="B175" s="62" t="s">
        <v>2430</v>
      </c>
      <c r="C175" s="44" t="s">
        <v>110</v>
      </c>
      <c r="D175" s="61" t="s">
        <v>62</v>
      </c>
      <c r="E175" s="62" t="s">
        <v>4</v>
      </c>
      <c r="F175" s="159" t="s">
        <v>137</v>
      </c>
      <c r="G175" s="160" t="s">
        <v>390</v>
      </c>
      <c r="H175" s="160">
        <v>0</v>
      </c>
      <c r="I175" s="160">
        <v>0</v>
      </c>
      <c r="J175" s="160">
        <v>0</v>
      </c>
      <c r="K175" s="160">
        <v>0</v>
      </c>
      <c r="L175" s="161" t="s">
        <v>136</v>
      </c>
      <c r="M175" s="161"/>
      <c r="N175" s="161"/>
      <c r="O175" s="193"/>
      <c r="P175" s="163"/>
      <c r="Q175" s="163"/>
      <c r="R175" s="164" t="s">
        <v>74</v>
      </c>
      <c r="S175" s="164"/>
      <c r="T175" s="229"/>
      <c r="U175" s="230"/>
      <c r="V175" s="205"/>
      <c r="W175" s="205"/>
      <c r="X175" s="166"/>
      <c r="Y175" s="167"/>
      <c r="Z175" s="168"/>
      <c r="AA175" s="189"/>
      <c r="AB175" s="214"/>
      <c r="AC175" s="206"/>
      <c r="AD175" s="207"/>
      <c r="AE175" s="207"/>
      <c r="AF175" s="207"/>
      <c r="AG175" s="207"/>
      <c r="AH175" s="207"/>
      <c r="AI175" s="207"/>
      <c r="AJ175" s="208"/>
      <c r="AK175" s="208"/>
      <c r="AL175" s="208"/>
      <c r="AM175" s="208"/>
      <c r="AN175" s="208"/>
      <c r="AO175" s="208"/>
      <c r="AP175" s="209"/>
      <c r="AQ175" s="170"/>
      <c r="AR175" s="170"/>
      <c r="AS175" s="211"/>
      <c r="AT175" s="211"/>
      <c r="AU175" s="215"/>
      <c r="AV175" s="211"/>
      <c r="AW175" s="211"/>
      <c r="AX175" s="172"/>
      <c r="AY175" s="212"/>
      <c r="AZ175" s="212"/>
      <c r="BA175" s="173"/>
      <c r="BB175" s="213"/>
      <c r="BC175" s="213"/>
      <c r="BD175" s="177"/>
    </row>
    <row r="176" spans="1:56" ht="15.75" customHeight="1">
      <c r="A176" s="71">
        <v>2025175</v>
      </c>
      <c r="B176" s="62" t="s">
        <v>2430</v>
      </c>
      <c r="C176" s="44" t="s">
        <v>110</v>
      </c>
      <c r="D176" s="61" t="s">
        <v>62</v>
      </c>
      <c r="E176" s="62" t="s">
        <v>4</v>
      </c>
      <c r="F176" s="159" t="s">
        <v>74</v>
      </c>
      <c r="G176" s="160">
        <v>0</v>
      </c>
      <c r="H176" s="160">
        <v>231297815</v>
      </c>
      <c r="I176" s="160">
        <v>21932</v>
      </c>
      <c r="J176" s="160" t="s">
        <v>240</v>
      </c>
      <c r="K176" s="160" t="s">
        <v>241</v>
      </c>
      <c r="L176" s="161" t="s">
        <v>74</v>
      </c>
      <c r="M176" s="161"/>
      <c r="N176" s="161" t="s">
        <v>2575</v>
      </c>
      <c r="O176" s="163"/>
      <c r="P176" s="163"/>
      <c r="Q176" s="163"/>
      <c r="R176" s="164" t="s">
        <v>74</v>
      </c>
      <c r="S176" s="164"/>
      <c r="T176" s="165">
        <v>225060671</v>
      </c>
      <c r="U176" s="165">
        <v>72814</v>
      </c>
      <c r="V176" s="165"/>
      <c r="W176" s="165"/>
      <c r="X176" s="166" t="s">
        <v>74</v>
      </c>
      <c r="Y176" s="167"/>
      <c r="Z176" s="168">
        <v>250239353</v>
      </c>
      <c r="AA176" s="189">
        <v>56793</v>
      </c>
      <c r="AB176" s="167"/>
      <c r="AC176" s="167"/>
      <c r="AD176" s="141"/>
      <c r="AE176" s="141"/>
      <c r="AF176" s="219"/>
      <c r="AG176" s="141"/>
      <c r="AH176" s="141"/>
      <c r="AI176" s="141"/>
      <c r="AJ176" s="169"/>
      <c r="AK176" s="169"/>
      <c r="AL176" s="169"/>
      <c r="AM176" s="169"/>
      <c r="AN176" s="169"/>
      <c r="AO176" s="169"/>
      <c r="AP176" s="176"/>
      <c r="AQ176" s="170"/>
      <c r="AR176" s="170"/>
      <c r="AS176" s="199"/>
      <c r="AT176" s="199"/>
      <c r="AU176" s="199"/>
      <c r="AV176" s="199"/>
      <c r="AW176" s="199"/>
      <c r="AX176" s="172"/>
      <c r="AY176" s="200"/>
      <c r="AZ176" s="200"/>
      <c r="BA176" s="173"/>
      <c r="BB176" s="201"/>
      <c r="BC176" s="201"/>
      <c r="BD176" s="177"/>
    </row>
    <row r="177" spans="1:56" ht="15.75" customHeight="1">
      <c r="A177" s="71">
        <v>2025176</v>
      </c>
      <c r="B177" s="62" t="s">
        <v>2430</v>
      </c>
      <c r="C177" s="44" t="s">
        <v>110</v>
      </c>
      <c r="D177" s="61" t="s">
        <v>62</v>
      </c>
      <c r="E177" s="62" t="s">
        <v>4</v>
      </c>
      <c r="F177" s="159" t="s">
        <v>136</v>
      </c>
      <c r="G177" s="160">
        <v>0</v>
      </c>
      <c r="H177" s="160">
        <v>0</v>
      </c>
      <c r="I177" s="160">
        <v>0</v>
      </c>
      <c r="J177" s="160">
        <v>0</v>
      </c>
      <c r="K177" s="160">
        <v>0</v>
      </c>
      <c r="L177" s="161" t="s">
        <v>74</v>
      </c>
      <c r="M177" s="161"/>
      <c r="N177" s="161" t="s">
        <v>2576</v>
      </c>
      <c r="O177" s="163"/>
      <c r="P177" s="163"/>
      <c r="Q177" s="163"/>
      <c r="R177" s="164" t="s">
        <v>136</v>
      </c>
      <c r="S177" s="164"/>
      <c r="T177" s="165"/>
      <c r="U177" s="165"/>
      <c r="V177" s="165"/>
      <c r="W177" s="165"/>
      <c r="X177" s="166" t="s">
        <v>74</v>
      </c>
      <c r="Y177" s="167"/>
      <c r="Z177" s="168">
        <v>250219069</v>
      </c>
      <c r="AA177" s="189">
        <v>91364</v>
      </c>
      <c r="AB177" s="167"/>
      <c r="AC177" s="167"/>
      <c r="AD177" s="141"/>
      <c r="AE177" s="141"/>
      <c r="AF177" s="141"/>
      <c r="AG177" s="141"/>
      <c r="AH177" s="141"/>
      <c r="AI177" s="141"/>
      <c r="AJ177" s="169"/>
      <c r="AK177" s="169"/>
      <c r="AL177" s="169"/>
      <c r="AM177" s="169"/>
      <c r="AN177" s="169"/>
      <c r="AO177" s="169"/>
      <c r="AP177" s="176"/>
      <c r="AQ177" s="170"/>
      <c r="AR177" s="170"/>
      <c r="AS177" s="199"/>
      <c r="AT177" s="199"/>
      <c r="AU177" s="199"/>
      <c r="AV177" s="199"/>
      <c r="AW177" s="199"/>
      <c r="AX177" s="172"/>
      <c r="AY177" s="200"/>
      <c r="AZ177" s="200"/>
      <c r="BA177" s="173"/>
      <c r="BB177" s="201"/>
      <c r="BC177" s="201"/>
      <c r="BD177" s="177"/>
    </row>
    <row r="178" spans="1:56" ht="15.75" customHeight="1">
      <c r="A178" s="71">
        <v>2025177</v>
      </c>
      <c r="B178" s="62" t="s">
        <v>2430</v>
      </c>
      <c r="C178" s="44" t="s">
        <v>110</v>
      </c>
      <c r="D178" s="61" t="s">
        <v>62</v>
      </c>
      <c r="E178" s="62" t="s">
        <v>4</v>
      </c>
      <c r="F178" s="159" t="s">
        <v>136</v>
      </c>
      <c r="G178" s="160">
        <v>0</v>
      </c>
      <c r="H178" s="160">
        <v>0</v>
      </c>
      <c r="I178" s="160">
        <v>0</v>
      </c>
      <c r="J178" s="160">
        <v>0</v>
      </c>
      <c r="K178" s="160">
        <v>0</v>
      </c>
      <c r="L178" s="161" t="s">
        <v>136</v>
      </c>
      <c r="M178" s="161"/>
      <c r="N178" s="161" t="s">
        <v>2577</v>
      </c>
      <c r="O178" s="163"/>
      <c r="P178" s="163"/>
      <c r="Q178" s="163"/>
      <c r="R178" s="164" t="s">
        <v>74</v>
      </c>
      <c r="S178" s="164"/>
      <c r="T178" s="165">
        <v>225055656</v>
      </c>
      <c r="U178" s="165">
        <v>35784</v>
      </c>
      <c r="V178" s="165"/>
      <c r="W178" s="165"/>
      <c r="X178" s="166" t="s">
        <v>74</v>
      </c>
      <c r="Y178" s="167"/>
      <c r="Z178" s="168">
        <v>250254662</v>
      </c>
      <c r="AA178" s="189">
        <v>21938</v>
      </c>
      <c r="AB178" s="167"/>
      <c r="AC178" s="167"/>
      <c r="AD178" s="141"/>
      <c r="AE178" s="141"/>
      <c r="AF178" s="141"/>
      <c r="AG178" s="141"/>
      <c r="AH178" s="141"/>
      <c r="AI178" s="141"/>
      <c r="AJ178" s="169"/>
      <c r="AK178" s="169"/>
      <c r="AL178" s="169"/>
      <c r="AM178" s="169"/>
      <c r="AN178" s="169"/>
      <c r="AO178" s="169"/>
      <c r="AP178" s="176"/>
      <c r="AQ178" s="170"/>
      <c r="AR178" s="170"/>
      <c r="AS178" s="199"/>
      <c r="AT178" s="199"/>
      <c r="AU178" s="199"/>
      <c r="AV178" s="199"/>
      <c r="AW178" s="199"/>
      <c r="AX178" s="172"/>
      <c r="AY178" s="200"/>
      <c r="AZ178" s="200"/>
      <c r="BA178" s="173"/>
      <c r="BB178" s="201"/>
      <c r="BC178" s="201"/>
      <c r="BD178" s="177"/>
    </row>
    <row r="179" spans="1:56" ht="15.75" customHeight="1">
      <c r="A179" s="71">
        <v>2025178</v>
      </c>
      <c r="B179" s="62" t="s">
        <v>2430</v>
      </c>
      <c r="C179" s="44" t="s">
        <v>110</v>
      </c>
      <c r="D179" s="61" t="s">
        <v>62</v>
      </c>
      <c r="E179" s="62" t="s">
        <v>4</v>
      </c>
      <c r="F179" s="159" t="s">
        <v>136</v>
      </c>
      <c r="G179" s="160">
        <v>0</v>
      </c>
      <c r="H179" s="160">
        <v>231133847</v>
      </c>
      <c r="I179" s="160">
        <v>34671</v>
      </c>
      <c r="J179" s="160" t="s">
        <v>1051</v>
      </c>
      <c r="K179" s="160" t="s">
        <v>241</v>
      </c>
      <c r="L179" s="162" t="s">
        <v>136</v>
      </c>
      <c r="M179" s="162"/>
      <c r="N179" s="162" t="s">
        <v>2578</v>
      </c>
      <c r="O179" s="190"/>
      <c r="P179" s="163"/>
      <c r="Q179" s="163"/>
      <c r="R179" s="164" t="s">
        <v>136</v>
      </c>
      <c r="S179" s="164"/>
      <c r="T179" s="165"/>
      <c r="U179" s="165"/>
      <c r="V179" s="165"/>
      <c r="W179" s="165"/>
      <c r="X179" s="166" t="s">
        <v>74</v>
      </c>
      <c r="Y179" s="167"/>
      <c r="Z179" s="168">
        <v>250117827</v>
      </c>
      <c r="AA179" s="189">
        <v>86479</v>
      </c>
      <c r="AB179" s="167"/>
      <c r="AC179" s="167"/>
      <c r="AD179" s="141"/>
      <c r="AE179" s="141"/>
      <c r="AF179" s="141"/>
      <c r="AG179" s="141"/>
      <c r="AH179" s="141"/>
      <c r="AI179" s="141"/>
      <c r="AJ179" s="169"/>
      <c r="AK179" s="169"/>
      <c r="AL179" s="169"/>
      <c r="AM179" s="169"/>
      <c r="AN179" s="169"/>
      <c r="AO179" s="169"/>
      <c r="AP179" s="176"/>
      <c r="AQ179" s="170"/>
      <c r="AR179" s="170"/>
      <c r="AS179" s="199"/>
      <c r="AT179" s="199"/>
      <c r="AU179" s="199"/>
      <c r="AV179" s="199"/>
      <c r="AW179" s="199"/>
      <c r="AX179" s="172"/>
      <c r="AY179" s="200"/>
      <c r="AZ179" s="200"/>
      <c r="BA179" s="173"/>
      <c r="BB179" s="201"/>
      <c r="BC179" s="201"/>
      <c r="BD179" s="177"/>
    </row>
    <row r="180" spans="1:56" ht="15.75" customHeight="1">
      <c r="A180" s="71">
        <v>2025179</v>
      </c>
      <c r="B180" s="62" t="s">
        <v>2430</v>
      </c>
      <c r="C180" s="44" t="s">
        <v>110</v>
      </c>
      <c r="D180" s="61" t="s">
        <v>62</v>
      </c>
      <c r="E180" s="62" t="s">
        <v>4</v>
      </c>
      <c r="F180" s="159" t="s">
        <v>136</v>
      </c>
      <c r="G180" s="160">
        <v>0</v>
      </c>
      <c r="H180" s="160">
        <v>0</v>
      </c>
      <c r="I180" s="160">
        <v>0</v>
      </c>
      <c r="J180" s="160">
        <v>0</v>
      </c>
      <c r="K180" s="160">
        <v>0</v>
      </c>
      <c r="L180" s="161" t="s">
        <v>74</v>
      </c>
      <c r="M180" s="161"/>
      <c r="N180" s="161" t="s">
        <v>2579</v>
      </c>
      <c r="O180" s="163"/>
      <c r="P180" s="163"/>
      <c r="Q180" s="163"/>
      <c r="R180" s="164" t="s">
        <v>136</v>
      </c>
      <c r="S180" s="164"/>
      <c r="T180" s="165"/>
      <c r="U180" s="165"/>
      <c r="V180" s="165"/>
      <c r="W180" s="165"/>
      <c r="X180" s="166" t="s">
        <v>74</v>
      </c>
      <c r="Y180" s="167"/>
      <c r="Z180" s="168">
        <v>250118351</v>
      </c>
      <c r="AA180" s="189">
        <v>82564</v>
      </c>
      <c r="AB180" s="167"/>
      <c r="AC180" s="167"/>
      <c r="AD180" s="141"/>
      <c r="AE180" s="141"/>
      <c r="AF180" s="141"/>
      <c r="AG180" s="141"/>
      <c r="AH180" s="141"/>
      <c r="AI180" s="141"/>
      <c r="AJ180" s="169"/>
      <c r="AK180" s="169"/>
      <c r="AL180" s="169"/>
      <c r="AM180" s="169"/>
      <c r="AN180" s="169"/>
      <c r="AO180" s="169"/>
      <c r="AP180" s="176"/>
      <c r="AQ180" s="170"/>
      <c r="AR180" s="170"/>
      <c r="AS180" s="199"/>
      <c r="AT180" s="199"/>
      <c r="AU180" s="171"/>
      <c r="AV180" s="171"/>
      <c r="AW180" s="171"/>
      <c r="AX180" s="172"/>
      <c r="AY180" s="172"/>
      <c r="AZ180" s="172"/>
      <c r="BA180" s="173"/>
      <c r="BB180" s="173"/>
      <c r="BC180" s="173"/>
      <c r="BD180" s="177"/>
    </row>
    <row r="181" spans="1:56" ht="15.75" customHeight="1">
      <c r="A181" s="71">
        <v>2025180</v>
      </c>
      <c r="B181" s="62" t="s">
        <v>2430</v>
      </c>
      <c r="C181" s="44" t="s">
        <v>110</v>
      </c>
      <c r="D181" s="61" t="s">
        <v>62</v>
      </c>
      <c r="E181" s="62" t="s">
        <v>4</v>
      </c>
      <c r="F181" s="159" t="s">
        <v>74</v>
      </c>
      <c r="G181" s="160">
        <v>0</v>
      </c>
      <c r="H181" s="160">
        <v>231230516</v>
      </c>
      <c r="I181" s="160">
        <v>56717</v>
      </c>
      <c r="J181" s="160" t="s">
        <v>289</v>
      </c>
      <c r="K181" s="160" t="s">
        <v>241</v>
      </c>
      <c r="L181" s="195" t="s">
        <v>74</v>
      </c>
      <c r="M181" s="195"/>
      <c r="N181" s="195" t="s">
        <v>2580</v>
      </c>
      <c r="O181" s="196"/>
      <c r="P181" s="163"/>
      <c r="Q181" s="163"/>
      <c r="R181" s="164" t="s">
        <v>74</v>
      </c>
      <c r="S181" s="164"/>
      <c r="T181" s="165">
        <v>225056067</v>
      </c>
      <c r="U181" s="165">
        <v>61259</v>
      </c>
      <c r="V181" s="165"/>
      <c r="W181" s="165"/>
      <c r="X181" s="166" t="s">
        <v>74</v>
      </c>
      <c r="Y181" s="167"/>
      <c r="Z181" s="168">
        <v>250232553</v>
      </c>
      <c r="AA181" s="189">
        <v>38472</v>
      </c>
      <c r="AB181" s="167"/>
      <c r="AC181" s="167"/>
      <c r="AD181" s="141"/>
      <c r="AE181" s="141"/>
      <c r="AF181" s="141"/>
      <c r="AG181" s="141"/>
      <c r="AH181" s="141"/>
      <c r="AI181" s="141"/>
      <c r="AJ181" s="169"/>
      <c r="AK181" s="169"/>
      <c r="AL181" s="169"/>
      <c r="AM181" s="169"/>
      <c r="AN181" s="169"/>
      <c r="AO181" s="169"/>
      <c r="AP181" s="176"/>
      <c r="AQ181" s="170"/>
      <c r="AR181" s="170"/>
      <c r="AS181" s="199"/>
      <c r="AT181" s="199"/>
      <c r="AU181" s="199"/>
      <c r="AV181" s="199"/>
      <c r="AW181" s="199"/>
      <c r="AX181" s="172"/>
      <c r="AY181" s="200"/>
      <c r="AZ181" s="200"/>
      <c r="BA181" s="201"/>
      <c r="BB181" s="201"/>
      <c r="BC181" s="201"/>
      <c r="BD181" s="177"/>
    </row>
    <row r="182" spans="1:56" ht="15.75" customHeight="1">
      <c r="A182" s="71">
        <v>2025181</v>
      </c>
      <c r="B182" s="62" t="s">
        <v>2430</v>
      </c>
      <c r="C182" s="44" t="s">
        <v>110</v>
      </c>
      <c r="D182" s="61" t="s">
        <v>62</v>
      </c>
      <c r="E182" s="62" t="s">
        <v>4</v>
      </c>
      <c r="F182" s="159" t="s">
        <v>136</v>
      </c>
      <c r="G182" s="160">
        <v>0</v>
      </c>
      <c r="H182" s="160">
        <v>231213999</v>
      </c>
      <c r="I182" s="160">
        <v>95879</v>
      </c>
      <c r="J182" s="160" t="s">
        <v>926</v>
      </c>
      <c r="K182" s="160" t="s">
        <v>248</v>
      </c>
      <c r="L182" s="161" t="s">
        <v>74</v>
      </c>
      <c r="M182" s="161"/>
      <c r="N182" s="161" t="s">
        <v>2581</v>
      </c>
      <c r="O182" s="193"/>
      <c r="P182" s="163"/>
      <c r="Q182" s="163"/>
      <c r="R182" s="164" t="s">
        <v>74</v>
      </c>
      <c r="S182" s="164"/>
      <c r="T182" s="165">
        <v>225057254</v>
      </c>
      <c r="U182" s="165">
        <v>74195</v>
      </c>
      <c r="V182" s="165"/>
      <c r="W182" s="165"/>
      <c r="X182" s="166" t="s">
        <v>74</v>
      </c>
      <c r="Y182" s="167"/>
      <c r="Z182" s="168">
        <v>250231921</v>
      </c>
      <c r="AA182" s="189">
        <v>83267</v>
      </c>
      <c r="AB182" s="167"/>
      <c r="AC182" s="167"/>
      <c r="AD182" s="141"/>
      <c r="AE182" s="141"/>
      <c r="AF182" s="141"/>
      <c r="AG182" s="141"/>
      <c r="AH182" s="141"/>
      <c r="AI182" s="141"/>
      <c r="AJ182" s="169"/>
      <c r="AK182" s="169"/>
      <c r="AL182" s="169"/>
      <c r="AM182" s="169"/>
      <c r="AN182" s="169"/>
      <c r="AO182" s="169"/>
      <c r="AP182" s="176"/>
      <c r="AQ182" s="170"/>
      <c r="AR182" s="170"/>
      <c r="AS182" s="171"/>
      <c r="AT182" s="171"/>
      <c r="AU182" s="171"/>
      <c r="AV182" s="171"/>
      <c r="AW182" s="171"/>
      <c r="AX182" s="172"/>
      <c r="AY182" s="172"/>
      <c r="AZ182" s="172"/>
      <c r="BA182" s="173"/>
      <c r="BB182" s="173"/>
      <c r="BC182" s="173"/>
      <c r="BD182" s="177"/>
    </row>
    <row r="183" spans="1:56" ht="15.75" customHeight="1">
      <c r="A183" s="71">
        <v>2025182</v>
      </c>
      <c r="B183" s="62" t="s">
        <v>2430</v>
      </c>
      <c r="C183" s="44" t="s">
        <v>110</v>
      </c>
      <c r="D183" s="61" t="s">
        <v>62</v>
      </c>
      <c r="E183" s="62" t="s">
        <v>4</v>
      </c>
      <c r="F183" s="159" t="s">
        <v>136</v>
      </c>
      <c r="G183" s="160">
        <v>0</v>
      </c>
      <c r="H183" s="160">
        <v>231246889</v>
      </c>
      <c r="I183" s="160">
        <v>40602</v>
      </c>
      <c r="J183" s="160" t="s">
        <v>289</v>
      </c>
      <c r="K183" s="160" t="s">
        <v>290</v>
      </c>
      <c r="L183" s="161" t="s">
        <v>136</v>
      </c>
      <c r="M183" s="161"/>
      <c r="N183" s="161" t="s">
        <v>2582</v>
      </c>
      <c r="O183" s="163"/>
      <c r="P183" s="163"/>
      <c r="Q183" s="163"/>
      <c r="R183" s="164" t="s">
        <v>136</v>
      </c>
      <c r="S183" s="164"/>
      <c r="T183" s="165">
        <v>225026096</v>
      </c>
      <c r="U183" s="165">
        <v>12091</v>
      </c>
      <c r="V183" s="165"/>
      <c r="W183" s="165"/>
      <c r="X183" s="166" t="s">
        <v>74</v>
      </c>
      <c r="Y183" s="167"/>
      <c r="Z183" s="168">
        <v>250114216</v>
      </c>
      <c r="AA183" s="189">
        <v>27843</v>
      </c>
      <c r="AB183" s="167"/>
      <c r="AC183" s="167"/>
      <c r="AD183" s="141"/>
      <c r="AE183" s="141"/>
      <c r="AF183" s="141"/>
      <c r="AG183" s="141"/>
      <c r="AH183" s="141"/>
      <c r="AI183" s="141"/>
      <c r="AJ183" s="169"/>
      <c r="AK183" s="169"/>
      <c r="AL183" s="169"/>
      <c r="AM183" s="169"/>
      <c r="AN183" s="169"/>
      <c r="AO183" s="169"/>
      <c r="AP183" s="176"/>
      <c r="AQ183" s="170"/>
      <c r="AR183" s="170"/>
      <c r="AS183" s="199"/>
      <c r="AT183" s="199"/>
      <c r="AU183" s="199"/>
      <c r="AV183" s="199"/>
      <c r="AW183" s="199"/>
      <c r="AX183" s="172"/>
      <c r="AY183" s="200"/>
      <c r="AZ183" s="200"/>
      <c r="BA183" s="173"/>
      <c r="BB183" s="201"/>
      <c r="BC183" s="201"/>
      <c r="BD183" s="177"/>
    </row>
    <row r="184" spans="1:56" ht="15.75" customHeight="1">
      <c r="A184" s="71">
        <v>2025183</v>
      </c>
      <c r="B184" s="62" t="s">
        <v>2430</v>
      </c>
      <c r="C184" s="44" t="s">
        <v>110</v>
      </c>
      <c r="D184" s="61" t="s">
        <v>62</v>
      </c>
      <c r="E184" s="62" t="s">
        <v>4</v>
      </c>
      <c r="F184" s="159" t="s">
        <v>74</v>
      </c>
      <c r="G184" s="160">
        <v>0</v>
      </c>
      <c r="H184" s="160">
        <v>231355211</v>
      </c>
      <c r="I184" s="160">
        <v>87474</v>
      </c>
      <c r="J184" s="160" t="s">
        <v>984</v>
      </c>
      <c r="K184" s="160" t="s">
        <v>248</v>
      </c>
      <c r="L184" s="161" t="s">
        <v>136</v>
      </c>
      <c r="M184" s="161"/>
      <c r="N184" s="161" t="s">
        <v>2583</v>
      </c>
      <c r="O184" s="163"/>
      <c r="P184" s="163"/>
      <c r="Q184" s="231"/>
      <c r="R184" s="164" t="s">
        <v>74</v>
      </c>
      <c r="S184" s="164"/>
      <c r="T184" s="165">
        <v>225057224</v>
      </c>
      <c r="U184" s="165">
        <v>71584</v>
      </c>
      <c r="V184" s="165"/>
      <c r="W184" s="165"/>
      <c r="X184" s="166" t="s">
        <v>74</v>
      </c>
      <c r="Y184" s="167"/>
      <c r="Z184" s="168">
        <v>250211661</v>
      </c>
      <c r="AA184" s="189">
        <v>32958</v>
      </c>
      <c r="AB184" s="167"/>
      <c r="AC184" s="167"/>
      <c r="AD184" s="141"/>
      <c r="AE184" s="141"/>
      <c r="AF184" s="219"/>
      <c r="AG184" s="141"/>
      <c r="AH184" s="141"/>
      <c r="AI184" s="141"/>
      <c r="AJ184" s="169"/>
      <c r="AK184" s="169"/>
      <c r="AL184" s="169"/>
      <c r="AM184" s="169"/>
      <c r="AN184" s="169"/>
      <c r="AO184" s="169"/>
      <c r="AP184" s="176"/>
      <c r="AQ184" s="170"/>
      <c r="AR184" s="170"/>
      <c r="AS184" s="199"/>
      <c r="AT184" s="199"/>
      <c r="AU184" s="199"/>
      <c r="AV184" s="199"/>
      <c r="AW184" s="199"/>
      <c r="AX184" s="172"/>
      <c r="AY184" s="200"/>
      <c r="AZ184" s="200"/>
      <c r="BA184" s="173"/>
      <c r="BB184" s="201"/>
      <c r="BC184" s="201"/>
      <c r="BD184" s="1"/>
    </row>
    <row r="185" spans="1:56" ht="15.75" customHeight="1">
      <c r="A185" s="71">
        <v>2025184</v>
      </c>
      <c r="B185" s="62" t="s">
        <v>2430</v>
      </c>
      <c r="C185" s="44" t="s">
        <v>110</v>
      </c>
      <c r="D185" s="61" t="s">
        <v>62</v>
      </c>
      <c r="E185" s="62" t="s">
        <v>4</v>
      </c>
      <c r="F185" s="159" t="s">
        <v>137</v>
      </c>
      <c r="G185" s="160" t="s">
        <v>390</v>
      </c>
      <c r="H185" s="160">
        <v>0</v>
      </c>
      <c r="I185" s="160">
        <v>0</v>
      </c>
      <c r="J185" s="160">
        <v>0</v>
      </c>
      <c r="K185" s="160">
        <v>0</v>
      </c>
      <c r="L185" s="161" t="s">
        <v>74</v>
      </c>
      <c r="M185" s="161"/>
      <c r="N185" s="161"/>
      <c r="O185" s="193"/>
      <c r="P185" s="163"/>
      <c r="Q185" s="163"/>
      <c r="R185" s="164" t="s">
        <v>74</v>
      </c>
      <c r="S185" s="164"/>
      <c r="T185" s="165"/>
      <c r="U185" s="165"/>
      <c r="V185" s="165"/>
      <c r="W185" s="165"/>
      <c r="X185" s="166"/>
      <c r="Y185" s="167"/>
      <c r="Z185" s="168"/>
      <c r="AA185" s="189"/>
      <c r="AB185" s="167"/>
      <c r="AC185" s="167"/>
      <c r="AD185" s="141"/>
      <c r="AE185" s="141"/>
      <c r="AF185" s="141"/>
      <c r="AG185" s="141"/>
      <c r="AH185" s="141"/>
      <c r="AI185" s="141"/>
      <c r="AJ185" s="169"/>
      <c r="AK185" s="169"/>
      <c r="AL185" s="169"/>
      <c r="AM185" s="169"/>
      <c r="AN185" s="169"/>
      <c r="AO185" s="169"/>
      <c r="AP185" s="176"/>
      <c r="AQ185" s="170"/>
      <c r="AR185" s="170"/>
      <c r="AS185" s="199"/>
      <c r="AT185" s="199"/>
      <c r="AU185" s="171"/>
      <c r="AV185" s="171"/>
      <c r="AW185" s="171"/>
      <c r="AX185" s="172"/>
      <c r="AY185" s="172"/>
      <c r="AZ185" s="172"/>
      <c r="BA185" s="173"/>
      <c r="BB185" s="173"/>
      <c r="BC185" s="173"/>
      <c r="BD185" s="232"/>
    </row>
    <row r="186" spans="1:56" ht="15.75" customHeight="1">
      <c r="A186" s="71">
        <v>2025185</v>
      </c>
      <c r="B186" s="62" t="s">
        <v>2430</v>
      </c>
      <c r="C186" s="44" t="s">
        <v>110</v>
      </c>
      <c r="D186" s="61" t="s">
        <v>62</v>
      </c>
      <c r="E186" s="62" t="s">
        <v>4</v>
      </c>
      <c r="F186" s="159" t="s">
        <v>136</v>
      </c>
      <c r="G186" s="160">
        <v>0</v>
      </c>
      <c r="H186" s="160">
        <v>231031688</v>
      </c>
      <c r="I186" s="160">
        <v>75292</v>
      </c>
      <c r="J186" s="160" t="s">
        <v>3186</v>
      </c>
      <c r="K186" s="160" t="s">
        <v>570</v>
      </c>
      <c r="L186" s="161" t="s">
        <v>136</v>
      </c>
      <c r="M186" s="161"/>
      <c r="N186" s="161" t="s">
        <v>2584</v>
      </c>
      <c r="O186" s="163"/>
      <c r="P186" s="163"/>
      <c r="Q186" s="163"/>
      <c r="R186" s="164" t="s">
        <v>74</v>
      </c>
      <c r="S186" s="164"/>
      <c r="T186" s="165">
        <v>225057027</v>
      </c>
      <c r="U186" s="165">
        <v>56398</v>
      </c>
      <c r="V186" s="165"/>
      <c r="W186" s="165"/>
      <c r="X186" s="166" t="s">
        <v>74</v>
      </c>
      <c r="Y186" s="167"/>
      <c r="Z186" s="168">
        <v>250231476</v>
      </c>
      <c r="AA186" s="189">
        <v>47261</v>
      </c>
      <c r="AB186" s="167"/>
      <c r="AC186" s="167"/>
      <c r="AD186" s="141"/>
      <c r="AE186" s="141"/>
      <c r="AF186" s="141"/>
      <c r="AG186" s="141"/>
      <c r="AH186" s="141"/>
      <c r="AI186" s="141"/>
      <c r="AJ186" s="169"/>
      <c r="AK186" s="169"/>
      <c r="AL186" s="169"/>
      <c r="AM186" s="169"/>
      <c r="AN186" s="169"/>
      <c r="AO186" s="169"/>
      <c r="AP186" s="176"/>
      <c r="AQ186" s="170"/>
      <c r="AR186" s="170"/>
      <c r="AS186" s="199"/>
      <c r="AT186" s="199"/>
      <c r="AU186" s="199"/>
      <c r="AV186" s="199"/>
      <c r="AW186" s="199"/>
      <c r="AX186" s="172"/>
      <c r="AY186" s="200"/>
      <c r="AZ186" s="200"/>
      <c r="BA186" s="173"/>
      <c r="BB186" s="201"/>
      <c r="BC186" s="201"/>
      <c r="BD186" s="1"/>
    </row>
    <row r="187" spans="1:56" ht="15.75" customHeight="1">
      <c r="A187" s="71">
        <v>2025186</v>
      </c>
      <c r="B187" s="62" t="s">
        <v>2430</v>
      </c>
      <c r="C187" s="44" t="s">
        <v>110</v>
      </c>
      <c r="D187" s="61" t="s">
        <v>62</v>
      </c>
      <c r="E187" s="62" t="s">
        <v>4</v>
      </c>
      <c r="F187" s="159" t="s">
        <v>136</v>
      </c>
      <c r="G187" s="160">
        <v>0</v>
      </c>
      <c r="H187" s="160">
        <v>231657501</v>
      </c>
      <c r="I187" s="160">
        <v>15481</v>
      </c>
      <c r="J187" s="160" t="s">
        <v>3187</v>
      </c>
      <c r="K187" s="160" t="s">
        <v>248</v>
      </c>
      <c r="L187" s="162" t="s">
        <v>136</v>
      </c>
      <c r="M187" s="162"/>
      <c r="N187" s="162" t="s">
        <v>2585</v>
      </c>
      <c r="O187" s="190"/>
      <c r="P187" s="163"/>
      <c r="Q187" s="163"/>
      <c r="R187" s="164" t="s">
        <v>74</v>
      </c>
      <c r="S187" s="164"/>
      <c r="T187" s="165">
        <v>225060570</v>
      </c>
      <c r="U187" s="165">
        <v>41285</v>
      </c>
      <c r="V187" s="165"/>
      <c r="W187" s="165"/>
      <c r="X187" s="166" t="s">
        <v>74</v>
      </c>
      <c r="Y187" s="167"/>
      <c r="Z187" s="168">
        <v>250185547</v>
      </c>
      <c r="AA187" s="189">
        <v>96371</v>
      </c>
      <c r="AB187" s="167"/>
      <c r="AC187" s="167"/>
      <c r="AD187" s="141"/>
      <c r="AE187" s="141"/>
      <c r="AF187" s="141"/>
      <c r="AG187" s="141"/>
      <c r="AH187" s="141"/>
      <c r="AI187" s="141"/>
      <c r="AJ187" s="169"/>
      <c r="AK187" s="169"/>
      <c r="AL187" s="169"/>
      <c r="AM187" s="169"/>
      <c r="AN187" s="169"/>
      <c r="AO187" s="169"/>
      <c r="AP187" s="176"/>
      <c r="AQ187" s="170"/>
      <c r="AR187" s="170"/>
      <c r="AS187" s="199"/>
      <c r="AT187" s="199"/>
      <c r="AU187" s="171"/>
      <c r="AV187" s="171"/>
      <c r="AW187" s="171"/>
      <c r="AX187" s="172"/>
      <c r="AY187" s="172"/>
      <c r="AZ187" s="172"/>
      <c r="BA187" s="173"/>
      <c r="BB187" s="173"/>
      <c r="BC187" s="173"/>
      <c r="BD187" s="1"/>
    </row>
    <row r="188" spans="1:56" ht="15.75" customHeight="1">
      <c r="A188" s="71">
        <v>2025187</v>
      </c>
      <c r="B188" s="62" t="s">
        <v>2430</v>
      </c>
      <c r="C188" s="44" t="s">
        <v>110</v>
      </c>
      <c r="D188" s="61" t="s">
        <v>62</v>
      </c>
      <c r="E188" s="62" t="s">
        <v>4</v>
      </c>
      <c r="F188" s="159" t="s">
        <v>136</v>
      </c>
      <c r="G188" s="160">
        <v>0</v>
      </c>
      <c r="H188" s="160">
        <v>231650728</v>
      </c>
      <c r="I188" s="160">
        <v>52181</v>
      </c>
      <c r="J188" s="160" t="s">
        <v>3188</v>
      </c>
      <c r="K188" s="160" t="s">
        <v>248</v>
      </c>
      <c r="L188" s="161" t="s">
        <v>136</v>
      </c>
      <c r="M188" s="161"/>
      <c r="N188" s="161" t="s">
        <v>2586</v>
      </c>
      <c r="O188" s="163"/>
      <c r="P188" s="163"/>
      <c r="Q188" s="163"/>
      <c r="R188" s="164" t="s">
        <v>74</v>
      </c>
      <c r="S188" s="164"/>
      <c r="T188" s="165">
        <v>225057093</v>
      </c>
      <c r="U188" s="165">
        <v>78259</v>
      </c>
      <c r="V188" s="165"/>
      <c r="W188" s="165"/>
      <c r="X188" s="166" t="s">
        <v>74</v>
      </c>
      <c r="Y188" s="167"/>
      <c r="Z188" s="168">
        <v>250253984</v>
      </c>
      <c r="AA188" s="189">
        <v>13496</v>
      </c>
      <c r="AB188" s="167"/>
      <c r="AC188" s="167"/>
      <c r="AD188" s="141"/>
      <c r="AE188" s="141"/>
      <c r="AF188" s="141"/>
      <c r="AG188" s="141"/>
      <c r="AH188" s="141"/>
      <c r="AI188" s="141"/>
      <c r="AJ188" s="169"/>
      <c r="AK188" s="169"/>
      <c r="AL188" s="169"/>
      <c r="AM188" s="169"/>
      <c r="AN188" s="169"/>
      <c r="AO188" s="169"/>
      <c r="AP188" s="176"/>
      <c r="AQ188" s="170"/>
      <c r="AR188" s="170"/>
      <c r="AS188" s="199"/>
      <c r="AT188" s="199"/>
      <c r="AU188" s="199"/>
      <c r="AV188" s="199"/>
      <c r="AW188" s="199"/>
      <c r="AX188" s="172"/>
      <c r="AY188" s="200"/>
      <c r="AZ188" s="200"/>
      <c r="BA188" s="173"/>
      <c r="BB188" s="201"/>
      <c r="BC188" s="201"/>
      <c r="BD188" s="1"/>
    </row>
    <row r="189" spans="1:56" ht="15.75" customHeight="1">
      <c r="A189" s="71">
        <v>2025188</v>
      </c>
      <c r="B189" s="62" t="s">
        <v>2430</v>
      </c>
      <c r="C189" s="44" t="s">
        <v>110</v>
      </c>
      <c r="D189" s="61" t="s">
        <v>62</v>
      </c>
      <c r="E189" s="62" t="s">
        <v>4</v>
      </c>
      <c r="F189" s="159" t="s">
        <v>74</v>
      </c>
      <c r="G189" s="160">
        <v>0</v>
      </c>
      <c r="H189" s="160">
        <v>231222653</v>
      </c>
      <c r="I189" s="160">
        <v>28513</v>
      </c>
      <c r="J189" s="160" t="s">
        <v>747</v>
      </c>
      <c r="K189" s="160" t="s">
        <v>248</v>
      </c>
      <c r="L189" s="161" t="s">
        <v>74</v>
      </c>
      <c r="M189" s="161"/>
      <c r="N189" s="161" t="s">
        <v>2587</v>
      </c>
      <c r="O189" s="193"/>
      <c r="P189" s="163"/>
      <c r="Q189" s="163"/>
      <c r="R189" s="164" t="s">
        <v>74</v>
      </c>
      <c r="S189" s="164"/>
      <c r="T189" s="165">
        <v>225055781</v>
      </c>
      <c r="U189" s="165">
        <v>26785</v>
      </c>
      <c r="V189" s="165"/>
      <c r="W189" s="165"/>
      <c r="X189" s="166" t="s">
        <v>74</v>
      </c>
      <c r="Y189" s="167"/>
      <c r="Z189" s="168">
        <v>250233177</v>
      </c>
      <c r="AA189" s="189">
        <v>94821</v>
      </c>
      <c r="AB189" s="167"/>
      <c r="AC189" s="167"/>
      <c r="AD189" s="141"/>
      <c r="AE189" s="141"/>
      <c r="AF189" s="141"/>
      <c r="AG189" s="141"/>
      <c r="AH189" s="141"/>
      <c r="AI189" s="141"/>
      <c r="AJ189" s="169"/>
      <c r="AK189" s="169"/>
      <c r="AL189" s="169"/>
      <c r="AM189" s="169"/>
      <c r="AN189" s="169"/>
      <c r="AO189" s="169"/>
      <c r="AP189" s="176"/>
      <c r="AQ189" s="170"/>
      <c r="AR189" s="170"/>
      <c r="AS189" s="199"/>
      <c r="AT189" s="199"/>
      <c r="AU189" s="171"/>
      <c r="AV189" s="171"/>
      <c r="AW189" s="171"/>
      <c r="AX189" s="172"/>
      <c r="AY189" s="172"/>
      <c r="AZ189" s="172"/>
      <c r="BA189" s="173"/>
      <c r="BB189" s="173"/>
      <c r="BC189" s="173"/>
      <c r="BD189" s="1"/>
    </row>
    <row r="190" spans="1:56" ht="15.75" customHeight="1">
      <c r="A190" s="71">
        <v>2025189</v>
      </c>
      <c r="B190" s="62" t="s">
        <v>2430</v>
      </c>
      <c r="C190" s="44" t="s">
        <v>110</v>
      </c>
      <c r="D190" s="61" t="s">
        <v>62</v>
      </c>
      <c r="E190" s="62" t="s">
        <v>4</v>
      </c>
      <c r="F190" s="159" t="s">
        <v>137</v>
      </c>
      <c r="G190" s="160" t="s">
        <v>390</v>
      </c>
      <c r="H190" s="160">
        <v>0</v>
      </c>
      <c r="I190" s="160">
        <v>0</v>
      </c>
      <c r="J190" s="160">
        <v>0</v>
      </c>
      <c r="K190" s="160">
        <v>0</v>
      </c>
      <c r="L190" s="161" t="s">
        <v>136</v>
      </c>
      <c r="M190" s="161"/>
      <c r="N190" s="161"/>
      <c r="O190" s="163"/>
      <c r="P190" s="163"/>
      <c r="Q190" s="163"/>
      <c r="R190" s="164" t="s">
        <v>74</v>
      </c>
      <c r="S190" s="164"/>
      <c r="T190" s="165"/>
      <c r="U190" s="165"/>
      <c r="V190" s="165"/>
      <c r="W190" s="165"/>
      <c r="X190" s="166"/>
      <c r="Y190" s="167"/>
      <c r="Z190" s="168"/>
      <c r="AA190" s="189"/>
      <c r="AB190" s="167"/>
      <c r="AC190" s="167"/>
      <c r="AD190" s="141"/>
      <c r="AE190" s="141"/>
      <c r="AF190" s="141"/>
      <c r="AG190" s="141"/>
      <c r="AH190" s="141"/>
      <c r="AI190" s="141"/>
      <c r="AJ190" s="169"/>
      <c r="AK190" s="169"/>
      <c r="AL190" s="169"/>
      <c r="AM190" s="169"/>
      <c r="AN190" s="169"/>
      <c r="AO190" s="169"/>
      <c r="AP190" s="176"/>
      <c r="AQ190" s="170"/>
      <c r="AR190" s="170"/>
      <c r="AS190" s="199"/>
      <c r="AT190" s="199"/>
      <c r="AU190" s="199"/>
      <c r="AV190" s="199"/>
      <c r="AW190" s="199"/>
      <c r="AX190" s="172"/>
      <c r="AY190" s="200"/>
      <c r="AZ190" s="200"/>
      <c r="BA190" s="173"/>
      <c r="BB190" s="201"/>
      <c r="BC190" s="201"/>
      <c r="BD190" s="1"/>
    </row>
    <row r="191" spans="1:56" ht="15.75" customHeight="1">
      <c r="A191" s="71">
        <v>2025190</v>
      </c>
      <c r="B191" s="62" t="s">
        <v>2430</v>
      </c>
      <c r="C191" s="44" t="s">
        <v>110</v>
      </c>
      <c r="D191" s="61" t="s">
        <v>62</v>
      </c>
      <c r="E191" s="62" t="s">
        <v>4</v>
      </c>
      <c r="F191" s="159" t="s">
        <v>74</v>
      </c>
      <c r="G191" s="160">
        <v>0</v>
      </c>
      <c r="H191" s="160">
        <v>231197152</v>
      </c>
      <c r="I191" s="160">
        <v>90243</v>
      </c>
      <c r="J191" s="160" t="s">
        <v>3179</v>
      </c>
      <c r="K191" s="160" t="s">
        <v>248</v>
      </c>
      <c r="L191" s="161" t="s">
        <v>74</v>
      </c>
      <c r="M191" s="161"/>
      <c r="N191" s="161" t="s">
        <v>2588</v>
      </c>
      <c r="O191" s="193"/>
      <c r="P191" s="163"/>
      <c r="Q191" s="163"/>
      <c r="R191" s="164" t="s">
        <v>74</v>
      </c>
      <c r="S191" s="164"/>
      <c r="T191" s="165">
        <v>225054523</v>
      </c>
      <c r="U191" s="165">
        <v>16389</v>
      </c>
      <c r="V191" s="165"/>
      <c r="W191" s="165"/>
      <c r="X191" s="166" t="s">
        <v>74</v>
      </c>
      <c r="Y191" s="167"/>
      <c r="Z191" s="168">
        <v>250240963</v>
      </c>
      <c r="AA191" s="189">
        <v>57136</v>
      </c>
      <c r="AB191" s="167"/>
      <c r="AC191" s="167"/>
      <c r="AD191" s="141"/>
      <c r="AE191" s="141"/>
      <c r="AF191" s="141"/>
      <c r="AG191" s="141"/>
      <c r="AH191" s="141"/>
      <c r="AI191" s="141"/>
      <c r="AJ191" s="169"/>
      <c r="AK191" s="169"/>
      <c r="AL191" s="169"/>
      <c r="AM191" s="169"/>
      <c r="AN191" s="169"/>
      <c r="AO191" s="169"/>
      <c r="AP191" s="176"/>
      <c r="AQ191" s="170"/>
      <c r="AR191" s="170"/>
      <c r="AS191" s="199"/>
      <c r="AT191" s="199"/>
      <c r="AU191" s="171"/>
      <c r="AV191" s="171"/>
      <c r="AW191" s="171"/>
      <c r="AX191" s="172"/>
      <c r="AY191" s="172"/>
      <c r="AZ191" s="172"/>
      <c r="BA191" s="173"/>
      <c r="BB191" s="173"/>
      <c r="BC191" s="173"/>
      <c r="BD191" s="232"/>
    </row>
    <row r="192" spans="1:56" ht="15.75" customHeight="1">
      <c r="A192" s="71">
        <v>2025191</v>
      </c>
      <c r="B192" s="62" t="s">
        <v>2430</v>
      </c>
      <c r="C192" s="44" t="s">
        <v>110</v>
      </c>
      <c r="D192" s="61" t="s">
        <v>62</v>
      </c>
      <c r="E192" s="62" t="s">
        <v>4</v>
      </c>
      <c r="F192" s="159" t="s">
        <v>74</v>
      </c>
      <c r="G192" s="160">
        <v>0</v>
      </c>
      <c r="H192" s="160">
        <v>231222092</v>
      </c>
      <c r="I192" s="160">
        <v>43431</v>
      </c>
      <c r="J192" s="160" t="s">
        <v>289</v>
      </c>
      <c r="K192" s="160" t="s">
        <v>241</v>
      </c>
      <c r="L192" s="162" t="s">
        <v>74</v>
      </c>
      <c r="M192" s="161"/>
      <c r="N192" s="162" t="s">
        <v>2589</v>
      </c>
      <c r="O192" s="190"/>
      <c r="P192" s="163"/>
      <c r="Q192" s="163"/>
      <c r="R192" s="164" t="s">
        <v>74</v>
      </c>
      <c r="S192" s="164"/>
      <c r="T192" s="165">
        <v>225055808</v>
      </c>
      <c r="U192" s="165">
        <v>69453</v>
      </c>
      <c r="V192" s="165"/>
      <c r="W192" s="165"/>
      <c r="X192" s="166" t="s">
        <v>74</v>
      </c>
      <c r="Y192" s="167"/>
      <c r="Z192" s="168">
        <v>250195771</v>
      </c>
      <c r="AA192" s="189">
        <v>85271</v>
      </c>
      <c r="AB192" s="167"/>
      <c r="AC192" s="167"/>
      <c r="AD192" s="141"/>
      <c r="AE192" s="141"/>
      <c r="AF192" s="141"/>
      <c r="AG192" s="141"/>
      <c r="AH192" s="141"/>
      <c r="AI192" s="141"/>
      <c r="AJ192" s="169"/>
      <c r="AK192" s="169"/>
      <c r="AL192" s="169"/>
      <c r="AM192" s="169"/>
      <c r="AN192" s="169"/>
      <c r="AO192" s="169"/>
      <c r="AP192" s="176"/>
      <c r="AQ192" s="170"/>
      <c r="AR192" s="170"/>
      <c r="AS192" s="199"/>
      <c r="AT192" s="199"/>
      <c r="AU192" s="199"/>
      <c r="AV192" s="199"/>
      <c r="AW192" s="199"/>
      <c r="AX192" s="172"/>
      <c r="AY192" s="200"/>
      <c r="AZ192" s="200"/>
      <c r="BA192" s="173"/>
      <c r="BB192" s="201"/>
      <c r="BC192" s="201"/>
      <c r="BD192" s="232"/>
    </row>
    <row r="193" spans="1:56" ht="15.75" customHeight="1">
      <c r="A193" s="71">
        <v>2025192</v>
      </c>
      <c r="B193" s="62" t="s">
        <v>134</v>
      </c>
      <c r="C193" s="44" t="s">
        <v>110</v>
      </c>
      <c r="D193" s="61" t="s">
        <v>62</v>
      </c>
      <c r="E193" s="62" t="s">
        <v>4</v>
      </c>
      <c r="F193" s="159"/>
      <c r="G193" s="160"/>
      <c r="H193" s="160"/>
      <c r="I193" s="160"/>
      <c r="J193" s="160"/>
      <c r="K193" s="160"/>
      <c r="L193" s="161" t="s">
        <v>74</v>
      </c>
      <c r="M193" s="161"/>
      <c r="N193" s="161"/>
      <c r="O193" s="193"/>
      <c r="P193" s="163"/>
      <c r="Q193" s="163"/>
      <c r="R193" s="164" t="s">
        <v>74</v>
      </c>
      <c r="S193" s="164"/>
      <c r="T193" s="202"/>
      <c r="U193" s="202"/>
      <c r="V193" s="205"/>
      <c r="W193" s="205"/>
      <c r="X193" s="166"/>
      <c r="Y193" s="167"/>
      <c r="Z193" s="168"/>
      <c r="AA193" s="189"/>
      <c r="AB193" s="214"/>
      <c r="AC193" s="206"/>
      <c r="AD193" s="207"/>
      <c r="AE193" s="207"/>
      <c r="AF193" s="207"/>
      <c r="AG193" s="207"/>
      <c r="AH193" s="207"/>
      <c r="AI193" s="207"/>
      <c r="AJ193" s="208"/>
      <c r="AK193" s="208"/>
      <c r="AL193" s="208"/>
      <c r="AM193" s="208"/>
      <c r="AN193" s="208"/>
      <c r="AO193" s="208"/>
      <c r="AP193" s="209"/>
      <c r="AQ193" s="170"/>
      <c r="AR193" s="170"/>
      <c r="AS193" s="211"/>
      <c r="AT193" s="211"/>
      <c r="AU193" s="215"/>
      <c r="AV193" s="211"/>
      <c r="AW193" s="211"/>
      <c r="AX193" s="172"/>
      <c r="AY193" s="212"/>
      <c r="AZ193" s="212"/>
      <c r="BA193" s="173"/>
      <c r="BB193" s="213"/>
      <c r="BC193" s="213"/>
      <c r="BD193" s="1"/>
    </row>
    <row r="194" spans="1:56" ht="15.75" customHeight="1">
      <c r="A194" s="71">
        <v>2025193</v>
      </c>
      <c r="B194" s="62" t="s">
        <v>2430</v>
      </c>
      <c r="C194" s="44" t="s">
        <v>110</v>
      </c>
      <c r="D194" s="61" t="s">
        <v>62</v>
      </c>
      <c r="E194" s="62" t="s">
        <v>4</v>
      </c>
      <c r="F194" s="159" t="s">
        <v>136</v>
      </c>
      <c r="G194" s="160">
        <v>0</v>
      </c>
      <c r="H194" s="160">
        <v>231152493</v>
      </c>
      <c r="I194" s="160">
        <v>90427</v>
      </c>
      <c r="J194" s="160" t="s">
        <v>289</v>
      </c>
      <c r="K194" s="160" t="s">
        <v>241</v>
      </c>
      <c r="L194" s="161" t="s">
        <v>74</v>
      </c>
      <c r="M194" s="161"/>
      <c r="N194" s="161" t="s">
        <v>2590</v>
      </c>
      <c r="O194" s="163"/>
      <c r="P194" s="163"/>
      <c r="Q194" s="163"/>
      <c r="R194" s="164" t="s">
        <v>136</v>
      </c>
      <c r="S194" s="164"/>
      <c r="T194" s="165"/>
      <c r="U194" s="165"/>
      <c r="V194" s="165"/>
      <c r="W194" s="165"/>
      <c r="X194" s="166" t="s">
        <v>74</v>
      </c>
      <c r="Y194" s="167"/>
      <c r="Z194" s="168">
        <v>250188570</v>
      </c>
      <c r="AA194" s="189">
        <v>81356</v>
      </c>
      <c r="AB194" s="233"/>
      <c r="AC194" s="167"/>
      <c r="AD194" s="141"/>
      <c r="AE194" s="141"/>
      <c r="AF194" s="141"/>
      <c r="AG194" s="141"/>
      <c r="AH194" s="141"/>
      <c r="AI194" s="141"/>
      <c r="AJ194" s="169"/>
      <c r="AK194" s="169"/>
      <c r="AL194" s="169"/>
      <c r="AM194" s="169"/>
      <c r="AN194" s="169"/>
      <c r="AO194" s="169"/>
      <c r="AP194" s="176"/>
      <c r="AQ194" s="170"/>
      <c r="AR194" s="170"/>
      <c r="AS194" s="199"/>
      <c r="AT194" s="199"/>
      <c r="AU194" s="199"/>
      <c r="AV194" s="199"/>
      <c r="AW194" s="199"/>
      <c r="AX194" s="172"/>
      <c r="AY194" s="200"/>
      <c r="AZ194" s="200"/>
      <c r="BA194" s="173"/>
      <c r="BB194" s="201"/>
      <c r="BC194" s="201"/>
      <c r="BD194" s="1"/>
    </row>
    <row r="195" spans="1:56" ht="15.75" customHeight="1">
      <c r="A195" s="71">
        <v>2025194</v>
      </c>
      <c r="B195" s="62" t="s">
        <v>2430</v>
      </c>
      <c r="C195" s="44" t="s">
        <v>110</v>
      </c>
      <c r="D195" s="61" t="s">
        <v>62</v>
      </c>
      <c r="E195" s="62" t="s">
        <v>4</v>
      </c>
      <c r="F195" s="159" t="s">
        <v>74</v>
      </c>
      <c r="G195" s="160">
        <v>0</v>
      </c>
      <c r="H195" s="160">
        <v>231430736</v>
      </c>
      <c r="I195" s="160">
        <v>53989</v>
      </c>
      <c r="J195" s="160" t="s">
        <v>3189</v>
      </c>
      <c r="K195" s="160" t="s">
        <v>248</v>
      </c>
      <c r="L195" s="161" t="s">
        <v>136</v>
      </c>
      <c r="M195" s="161"/>
      <c r="N195" s="161" t="s">
        <v>2591</v>
      </c>
      <c r="O195" s="163"/>
      <c r="P195" s="163"/>
      <c r="Q195" s="163"/>
      <c r="R195" s="164" t="s">
        <v>74</v>
      </c>
      <c r="S195" s="164"/>
      <c r="T195" s="165">
        <v>225057007</v>
      </c>
      <c r="U195" s="165">
        <v>71826</v>
      </c>
      <c r="V195" s="165"/>
      <c r="W195" s="165"/>
      <c r="X195" s="166" t="s">
        <v>74</v>
      </c>
      <c r="Y195" s="167"/>
      <c r="Z195" s="168">
        <v>250110822</v>
      </c>
      <c r="AA195" s="189">
        <v>41725</v>
      </c>
      <c r="AB195" s="167"/>
      <c r="AC195" s="167"/>
      <c r="AD195" s="141"/>
      <c r="AE195" s="141"/>
      <c r="AF195" s="219"/>
      <c r="AG195" s="141"/>
      <c r="AH195" s="141"/>
      <c r="AI195" s="141"/>
      <c r="AJ195" s="169"/>
      <c r="AK195" s="169"/>
      <c r="AL195" s="169"/>
      <c r="AM195" s="169"/>
      <c r="AN195" s="169"/>
      <c r="AO195" s="169"/>
      <c r="AP195" s="176"/>
      <c r="AQ195" s="170"/>
      <c r="AR195" s="170"/>
      <c r="AS195" s="199"/>
      <c r="AT195" s="199"/>
      <c r="AU195" s="199"/>
      <c r="AV195" s="199"/>
      <c r="AW195" s="199"/>
      <c r="AX195" s="172"/>
      <c r="AY195" s="200"/>
      <c r="AZ195" s="200"/>
      <c r="BA195" s="201"/>
      <c r="BB195" s="201"/>
      <c r="BC195" s="201"/>
      <c r="BD195" s="1"/>
    </row>
    <row r="196" spans="1:56" ht="15.75" customHeight="1">
      <c r="A196" s="71">
        <v>2025195</v>
      </c>
      <c r="B196" s="62" t="s">
        <v>2430</v>
      </c>
      <c r="C196" s="44" t="s">
        <v>110</v>
      </c>
      <c r="D196" s="61" t="s">
        <v>62</v>
      </c>
      <c r="E196" s="62" t="s">
        <v>4</v>
      </c>
      <c r="F196" s="159" t="s">
        <v>136</v>
      </c>
      <c r="G196" s="160">
        <v>0</v>
      </c>
      <c r="H196" s="160">
        <v>231583516</v>
      </c>
      <c r="I196" s="160">
        <v>71716</v>
      </c>
      <c r="J196" s="160" t="s">
        <v>3190</v>
      </c>
      <c r="K196" s="160" t="s">
        <v>570</v>
      </c>
      <c r="L196" s="162" t="s">
        <v>136</v>
      </c>
      <c r="M196" s="162"/>
      <c r="N196" s="162" t="s">
        <v>2592</v>
      </c>
      <c r="O196" s="190"/>
      <c r="P196" s="163"/>
      <c r="Q196" s="163"/>
      <c r="R196" s="164" t="s">
        <v>74</v>
      </c>
      <c r="S196" s="164"/>
      <c r="T196" s="165">
        <v>225060527</v>
      </c>
      <c r="U196" s="165">
        <v>69452</v>
      </c>
      <c r="V196" s="165"/>
      <c r="W196" s="165"/>
      <c r="X196" s="166" t="s">
        <v>74</v>
      </c>
      <c r="Y196" s="167"/>
      <c r="Z196" s="168">
        <v>250253690</v>
      </c>
      <c r="AA196" s="189">
        <v>38172</v>
      </c>
      <c r="AB196" s="167"/>
      <c r="AC196" s="167"/>
      <c r="AD196" s="141"/>
      <c r="AE196" s="141"/>
      <c r="AF196" s="141"/>
      <c r="AG196" s="141"/>
      <c r="AH196" s="141"/>
      <c r="AI196" s="141"/>
      <c r="AJ196" s="169"/>
      <c r="AK196" s="169"/>
      <c r="AL196" s="169"/>
      <c r="AM196" s="169"/>
      <c r="AN196" s="169"/>
      <c r="AO196" s="169"/>
      <c r="AP196" s="176"/>
      <c r="AQ196" s="170"/>
      <c r="AR196" s="170"/>
      <c r="AS196" s="171"/>
      <c r="AT196" s="171"/>
      <c r="AU196" s="171"/>
      <c r="AV196" s="171"/>
      <c r="AW196" s="171"/>
      <c r="AX196" s="172"/>
      <c r="AY196" s="172"/>
      <c r="AZ196" s="172"/>
      <c r="BA196" s="173"/>
      <c r="BB196" s="173"/>
      <c r="BC196" s="173"/>
      <c r="BD196" s="232"/>
    </row>
    <row r="197" spans="1:56" ht="15.75" customHeight="1">
      <c r="A197" s="71">
        <v>2025196</v>
      </c>
      <c r="B197" s="62" t="s">
        <v>2430</v>
      </c>
      <c r="C197" s="44" t="s">
        <v>110</v>
      </c>
      <c r="D197" s="61" t="s">
        <v>62</v>
      </c>
      <c r="E197" s="62" t="s">
        <v>4</v>
      </c>
      <c r="F197" s="159" t="s">
        <v>136</v>
      </c>
      <c r="G197" s="160">
        <v>0</v>
      </c>
      <c r="H197" s="160"/>
      <c r="I197" s="160"/>
      <c r="J197" s="160"/>
      <c r="K197" s="160"/>
      <c r="L197" s="161" t="s">
        <v>74</v>
      </c>
      <c r="M197" s="161"/>
      <c r="N197" s="161" t="s">
        <v>2593</v>
      </c>
      <c r="O197" s="163"/>
      <c r="P197" s="163"/>
      <c r="Q197" s="163"/>
      <c r="R197" s="164" t="s">
        <v>74</v>
      </c>
      <c r="S197" s="164"/>
      <c r="T197" s="165">
        <v>225060540</v>
      </c>
      <c r="U197" s="165">
        <v>69423</v>
      </c>
      <c r="V197" s="165"/>
      <c r="W197" s="165"/>
      <c r="X197" s="166" t="s">
        <v>74</v>
      </c>
      <c r="Y197" s="167"/>
      <c r="Z197" s="168">
        <v>250256924</v>
      </c>
      <c r="AA197" s="189">
        <v>78514</v>
      </c>
      <c r="AB197" s="167"/>
      <c r="AC197" s="167"/>
      <c r="AD197" s="141"/>
      <c r="AE197" s="141"/>
      <c r="AF197" s="141"/>
      <c r="AG197" s="141"/>
      <c r="AH197" s="141"/>
      <c r="AI197" s="141"/>
      <c r="AJ197" s="169"/>
      <c r="AK197" s="169"/>
      <c r="AL197" s="169"/>
      <c r="AM197" s="169"/>
      <c r="AN197" s="169"/>
      <c r="AO197" s="169"/>
      <c r="AP197" s="176"/>
      <c r="AQ197" s="170"/>
      <c r="AR197" s="170"/>
      <c r="AS197" s="199"/>
      <c r="AT197" s="199"/>
      <c r="AU197" s="199"/>
      <c r="AV197" s="199"/>
      <c r="AW197" s="199"/>
      <c r="AX197" s="172"/>
      <c r="AY197" s="200"/>
      <c r="AZ197" s="200"/>
      <c r="BA197" s="173"/>
      <c r="BB197" s="201"/>
      <c r="BC197" s="201"/>
      <c r="BD197" s="1"/>
    </row>
    <row r="198" spans="1:56" ht="15.75" customHeight="1">
      <c r="A198" s="71">
        <v>2025197</v>
      </c>
      <c r="B198" s="62" t="s">
        <v>2430</v>
      </c>
      <c r="C198" s="44" t="s">
        <v>110</v>
      </c>
      <c r="D198" s="61" t="s">
        <v>62</v>
      </c>
      <c r="E198" s="62" t="s">
        <v>4</v>
      </c>
      <c r="F198" s="159" t="s">
        <v>137</v>
      </c>
      <c r="G198" s="160" t="s">
        <v>390</v>
      </c>
      <c r="H198" s="160">
        <v>0</v>
      </c>
      <c r="I198" s="160">
        <v>0</v>
      </c>
      <c r="J198" s="160">
        <v>0</v>
      </c>
      <c r="K198" s="160">
        <v>0</v>
      </c>
      <c r="L198" s="161" t="s">
        <v>136</v>
      </c>
      <c r="M198" s="161"/>
      <c r="N198" s="161"/>
      <c r="O198" s="163"/>
      <c r="P198" s="163"/>
      <c r="Q198" s="163"/>
      <c r="R198" s="164" t="s">
        <v>136</v>
      </c>
      <c r="S198" s="164"/>
      <c r="T198" s="165"/>
      <c r="U198" s="165"/>
      <c r="V198" s="165"/>
      <c r="W198" s="165"/>
      <c r="X198" s="166"/>
      <c r="Y198" s="167"/>
      <c r="Z198" s="189"/>
      <c r="AA198" s="189"/>
      <c r="AB198" s="166"/>
      <c r="AC198" s="167"/>
      <c r="AD198" s="141"/>
      <c r="AE198" s="141"/>
      <c r="AF198" s="141"/>
      <c r="AG198" s="141"/>
      <c r="AH198" s="141"/>
      <c r="AI198" s="141"/>
      <c r="AJ198" s="169"/>
      <c r="AK198" s="169"/>
      <c r="AL198" s="169"/>
      <c r="AM198" s="169"/>
      <c r="AN198" s="169"/>
      <c r="AO198" s="169"/>
      <c r="AP198" s="176"/>
      <c r="AQ198" s="170"/>
      <c r="AR198" s="170"/>
      <c r="AS198" s="171"/>
      <c r="AT198" s="171"/>
      <c r="AU198" s="171"/>
      <c r="AV198" s="171"/>
      <c r="AW198" s="171"/>
      <c r="AX198" s="172"/>
      <c r="AY198" s="172"/>
      <c r="AZ198" s="172"/>
      <c r="BA198" s="173"/>
      <c r="BB198" s="173"/>
      <c r="BC198" s="173"/>
      <c r="BD198" s="1"/>
    </row>
    <row r="199" spans="1:56" ht="15.75" customHeight="1">
      <c r="A199" s="71">
        <v>2025198</v>
      </c>
      <c r="B199" s="62" t="s">
        <v>2430</v>
      </c>
      <c r="C199" s="44" t="s">
        <v>110</v>
      </c>
      <c r="D199" s="61" t="s">
        <v>62</v>
      </c>
      <c r="E199" s="62" t="s">
        <v>4</v>
      </c>
      <c r="F199" s="159" t="s">
        <v>74</v>
      </c>
      <c r="G199" s="160">
        <v>0</v>
      </c>
      <c r="H199" s="160">
        <v>231223641</v>
      </c>
      <c r="I199" s="160">
        <v>97041</v>
      </c>
      <c r="J199" s="160" t="s">
        <v>783</v>
      </c>
      <c r="K199" s="160" t="s">
        <v>248</v>
      </c>
      <c r="L199" s="161" t="s">
        <v>136</v>
      </c>
      <c r="M199" s="161"/>
      <c r="N199" s="161" t="s">
        <v>2594</v>
      </c>
      <c r="O199" s="163"/>
      <c r="P199" s="163"/>
      <c r="Q199" s="163"/>
      <c r="R199" s="164" t="s">
        <v>74</v>
      </c>
      <c r="S199" s="164"/>
      <c r="T199" s="165">
        <v>225055724</v>
      </c>
      <c r="U199" s="165">
        <v>61843</v>
      </c>
      <c r="V199" s="165"/>
      <c r="W199" s="165"/>
      <c r="X199" s="166" t="s">
        <v>74</v>
      </c>
      <c r="Y199" s="167"/>
      <c r="Z199" s="168">
        <v>250111284</v>
      </c>
      <c r="AA199" s="189">
        <v>52973</v>
      </c>
      <c r="AB199" s="167"/>
      <c r="AC199" s="167"/>
      <c r="AD199" s="141"/>
      <c r="AE199" s="141"/>
      <c r="AF199" s="226"/>
      <c r="AG199" s="227"/>
      <c r="AH199" s="141"/>
      <c r="AI199" s="141"/>
      <c r="AJ199" s="169"/>
      <c r="AK199" s="169"/>
      <c r="AL199" s="169"/>
      <c r="AM199" s="169"/>
      <c r="AN199" s="169"/>
      <c r="AO199" s="169"/>
      <c r="AP199" s="176"/>
      <c r="AQ199" s="170"/>
      <c r="AR199" s="170"/>
      <c r="AS199" s="199"/>
      <c r="AT199" s="199"/>
      <c r="AU199" s="199"/>
      <c r="AV199" s="199"/>
      <c r="AW199" s="199"/>
      <c r="AX199" s="172"/>
      <c r="AY199" s="200"/>
      <c r="AZ199" s="200"/>
      <c r="BA199" s="173"/>
      <c r="BB199" s="201"/>
      <c r="BC199" s="201"/>
      <c r="BD199" s="1"/>
    </row>
    <row r="200" spans="1:56" ht="15.75" customHeight="1">
      <c r="A200" s="71">
        <v>2025199</v>
      </c>
      <c r="B200" s="62" t="s">
        <v>2430</v>
      </c>
      <c r="C200" s="44" t="s">
        <v>110</v>
      </c>
      <c r="D200" s="61" t="s">
        <v>62</v>
      </c>
      <c r="E200" s="62" t="s">
        <v>4</v>
      </c>
      <c r="F200" s="159" t="s">
        <v>136</v>
      </c>
      <c r="G200" s="160">
        <v>0</v>
      </c>
      <c r="H200" s="160">
        <v>0</v>
      </c>
      <c r="I200" s="160">
        <v>0</v>
      </c>
      <c r="J200" s="160">
        <v>0</v>
      </c>
      <c r="K200" s="160">
        <v>0</v>
      </c>
      <c r="L200" s="161" t="s">
        <v>136</v>
      </c>
      <c r="M200" s="161"/>
      <c r="N200" s="161" t="s">
        <v>2595</v>
      </c>
      <c r="O200" s="163"/>
      <c r="P200" s="163"/>
      <c r="Q200" s="163"/>
      <c r="R200" s="164" t="s">
        <v>136</v>
      </c>
      <c r="S200" s="164"/>
      <c r="T200" s="165"/>
      <c r="U200" s="165"/>
      <c r="V200" s="165"/>
      <c r="W200" s="165"/>
      <c r="X200" s="166" t="s">
        <v>74</v>
      </c>
      <c r="Y200" s="167"/>
      <c r="Z200" s="168">
        <v>250114747</v>
      </c>
      <c r="AA200" s="189">
        <v>74612</v>
      </c>
      <c r="AB200" s="167"/>
      <c r="AC200" s="167"/>
      <c r="AD200" s="141"/>
      <c r="AE200" s="141"/>
      <c r="AF200" s="141"/>
      <c r="AG200" s="141"/>
      <c r="AH200" s="141"/>
      <c r="AI200" s="141"/>
      <c r="AJ200" s="169"/>
      <c r="AK200" s="169"/>
      <c r="AL200" s="169"/>
      <c r="AM200" s="169"/>
      <c r="AN200" s="169"/>
      <c r="AO200" s="169"/>
      <c r="AP200" s="176"/>
      <c r="AQ200" s="170"/>
      <c r="AR200" s="170"/>
      <c r="AS200" s="199"/>
      <c r="AT200" s="199"/>
      <c r="AU200" s="199"/>
      <c r="AV200" s="199"/>
      <c r="AW200" s="199"/>
      <c r="AX200" s="172"/>
      <c r="AY200" s="200"/>
      <c r="AZ200" s="200"/>
      <c r="BA200" s="173"/>
      <c r="BB200" s="201"/>
      <c r="BC200" s="201"/>
      <c r="BD200" s="232"/>
    </row>
    <row r="201" spans="1:56" ht="15.75" customHeight="1">
      <c r="A201" s="71">
        <v>2025200</v>
      </c>
      <c r="B201" s="62" t="s">
        <v>2430</v>
      </c>
      <c r="C201" s="44" t="s">
        <v>110</v>
      </c>
      <c r="D201" s="61" t="s">
        <v>62</v>
      </c>
      <c r="E201" s="62" t="s">
        <v>4</v>
      </c>
      <c r="F201" s="159" t="s">
        <v>136</v>
      </c>
      <c r="G201" s="160">
        <v>0</v>
      </c>
      <c r="H201" s="160">
        <v>231394764</v>
      </c>
      <c r="I201" s="160">
        <v>41698</v>
      </c>
      <c r="J201" s="160" t="s">
        <v>1051</v>
      </c>
      <c r="K201" s="160" t="s">
        <v>241</v>
      </c>
      <c r="L201" s="161" t="s">
        <v>74</v>
      </c>
      <c r="M201" s="161"/>
      <c r="N201" s="161" t="s">
        <v>2596</v>
      </c>
      <c r="O201" s="163"/>
      <c r="P201" s="163"/>
      <c r="Q201" s="163"/>
      <c r="R201" s="164" t="s">
        <v>74</v>
      </c>
      <c r="S201" s="164"/>
      <c r="T201" s="165">
        <v>225060509</v>
      </c>
      <c r="U201" s="165">
        <v>69278</v>
      </c>
      <c r="V201" s="165"/>
      <c r="W201" s="165"/>
      <c r="X201" s="166" t="s">
        <v>74</v>
      </c>
      <c r="Y201" s="167"/>
      <c r="Z201" s="168">
        <v>250255081</v>
      </c>
      <c r="AA201" s="189">
        <v>53471</v>
      </c>
      <c r="AB201" s="167"/>
      <c r="AC201" s="167"/>
      <c r="AD201" s="141"/>
      <c r="AE201" s="141"/>
      <c r="AF201" s="219"/>
      <c r="AG201" s="141"/>
      <c r="AH201" s="141"/>
      <c r="AI201" s="141"/>
      <c r="AJ201" s="169"/>
      <c r="AK201" s="169"/>
      <c r="AL201" s="169"/>
      <c r="AM201" s="169"/>
      <c r="AN201" s="169"/>
      <c r="AO201" s="169"/>
      <c r="AP201" s="176"/>
      <c r="AQ201" s="170"/>
      <c r="AR201" s="170"/>
      <c r="AS201" s="199"/>
      <c r="AT201" s="199"/>
      <c r="AU201" s="199"/>
      <c r="AV201" s="199"/>
      <c r="AW201" s="199"/>
      <c r="AX201" s="172"/>
      <c r="AY201" s="200"/>
      <c r="AZ201" s="200"/>
      <c r="BA201" s="173"/>
      <c r="BB201" s="201"/>
      <c r="BC201" s="201"/>
      <c r="BD201" s="1"/>
    </row>
    <row r="202" spans="1:56" ht="15.75" customHeight="1">
      <c r="A202" s="71">
        <v>2025201</v>
      </c>
      <c r="B202" s="62" t="s">
        <v>2430</v>
      </c>
      <c r="C202" s="44" t="s">
        <v>110</v>
      </c>
      <c r="D202" s="61" t="s">
        <v>62</v>
      </c>
      <c r="E202" s="62" t="s">
        <v>4</v>
      </c>
      <c r="F202" s="159" t="s">
        <v>74</v>
      </c>
      <c r="G202" s="160">
        <v>0</v>
      </c>
      <c r="H202" s="160">
        <v>231222696</v>
      </c>
      <c r="I202" s="160">
        <v>16451</v>
      </c>
      <c r="J202" s="160" t="s">
        <v>783</v>
      </c>
      <c r="K202" s="160" t="s">
        <v>248</v>
      </c>
      <c r="L202" s="161" t="s">
        <v>74</v>
      </c>
      <c r="M202" s="161"/>
      <c r="N202" s="161" t="s">
        <v>2597</v>
      </c>
      <c r="O202" s="193"/>
      <c r="P202" s="163"/>
      <c r="Q202" s="163"/>
      <c r="R202" s="164" t="s">
        <v>74</v>
      </c>
      <c r="S202" s="164"/>
      <c r="T202" s="165">
        <v>225055883</v>
      </c>
      <c r="U202" s="165">
        <v>27968</v>
      </c>
      <c r="V202" s="165"/>
      <c r="W202" s="165"/>
      <c r="X202" s="166" t="s">
        <v>74</v>
      </c>
      <c r="Y202" s="167"/>
      <c r="Z202" s="168">
        <v>250240025</v>
      </c>
      <c r="AA202" s="189">
        <v>31629</v>
      </c>
      <c r="AB202" s="167"/>
      <c r="AC202" s="167"/>
      <c r="AD202" s="141"/>
      <c r="AE202" s="141"/>
      <c r="AF202" s="141"/>
      <c r="AG202" s="141"/>
      <c r="AH202" s="141"/>
      <c r="AI202" s="141"/>
      <c r="AJ202" s="169"/>
      <c r="AK202" s="169"/>
      <c r="AL202" s="169"/>
      <c r="AM202" s="169"/>
      <c r="AN202" s="169"/>
      <c r="AO202" s="169"/>
      <c r="AP202" s="176"/>
      <c r="AQ202" s="170"/>
      <c r="AR202" s="170"/>
      <c r="AS202" s="199"/>
      <c r="AT202" s="199"/>
      <c r="AU202" s="199"/>
      <c r="AV202" s="199"/>
      <c r="AW202" s="199"/>
      <c r="AX202" s="172"/>
      <c r="AY202" s="200"/>
      <c r="AZ202" s="200"/>
      <c r="BA202" s="173"/>
      <c r="BB202" s="201"/>
      <c r="BC202" s="201"/>
      <c r="BD202" s="1"/>
    </row>
    <row r="203" spans="1:56" ht="15.75" customHeight="1">
      <c r="A203" s="71">
        <v>2025202</v>
      </c>
      <c r="B203" s="62" t="s">
        <v>2430</v>
      </c>
      <c r="C203" s="44" t="s">
        <v>110</v>
      </c>
      <c r="D203" s="61" t="s">
        <v>62</v>
      </c>
      <c r="E203" s="62" t="s">
        <v>4</v>
      </c>
      <c r="F203" s="159" t="s">
        <v>74</v>
      </c>
      <c r="G203" s="160">
        <v>0</v>
      </c>
      <c r="H203" s="160">
        <v>231223102</v>
      </c>
      <c r="I203" s="160">
        <v>24943</v>
      </c>
      <c r="J203" s="160" t="s">
        <v>860</v>
      </c>
      <c r="K203" s="160" t="s">
        <v>248</v>
      </c>
      <c r="L203" s="162" t="s">
        <v>74</v>
      </c>
      <c r="M203" s="162"/>
      <c r="N203" s="162" t="s">
        <v>2598</v>
      </c>
      <c r="O203" s="190"/>
      <c r="P203" s="163"/>
      <c r="Q203" s="163"/>
      <c r="R203" s="164" t="s">
        <v>74</v>
      </c>
      <c r="S203" s="164"/>
      <c r="T203" s="165">
        <v>225055913</v>
      </c>
      <c r="U203" s="165">
        <v>34675</v>
      </c>
      <c r="V203" s="164"/>
      <c r="W203" s="165"/>
      <c r="X203" s="166" t="s">
        <v>74</v>
      </c>
      <c r="Y203" s="167"/>
      <c r="Z203" s="168">
        <v>250216191</v>
      </c>
      <c r="AA203" s="189">
        <v>58372</v>
      </c>
      <c r="AB203" s="167"/>
      <c r="AC203" s="167"/>
      <c r="AD203" s="141"/>
      <c r="AE203" s="141"/>
      <c r="AF203" s="141"/>
      <c r="AG203" s="141"/>
      <c r="AH203" s="141"/>
      <c r="AI203" s="141"/>
      <c r="AJ203" s="169"/>
      <c r="AK203" s="169"/>
      <c r="AL203" s="169"/>
      <c r="AM203" s="169"/>
      <c r="AN203" s="169"/>
      <c r="AO203" s="169"/>
      <c r="AP203" s="176"/>
      <c r="AQ203" s="170"/>
      <c r="AR203" s="170"/>
      <c r="AS203" s="199"/>
      <c r="AT203" s="199"/>
      <c r="AU203" s="199"/>
      <c r="AV203" s="199"/>
      <c r="AW203" s="199"/>
      <c r="AX203" s="172"/>
      <c r="AY203" s="200"/>
      <c r="AZ203" s="200"/>
      <c r="BA203" s="173"/>
      <c r="BB203" s="201"/>
      <c r="BC203" s="201"/>
      <c r="BD203" s="1"/>
    </row>
    <row r="204" spans="1:56" ht="15.75" customHeight="1">
      <c r="A204" s="71">
        <v>2025203</v>
      </c>
      <c r="B204" s="62" t="s">
        <v>2430</v>
      </c>
      <c r="C204" s="44" t="s">
        <v>110</v>
      </c>
      <c r="D204" s="61" t="s">
        <v>62</v>
      </c>
      <c r="E204" s="62" t="s">
        <v>4</v>
      </c>
      <c r="F204" s="159" t="s">
        <v>74</v>
      </c>
      <c r="G204" s="160">
        <v>0</v>
      </c>
      <c r="H204" s="160">
        <v>231296827</v>
      </c>
      <c r="I204" s="160">
        <v>67343</v>
      </c>
      <c r="J204" s="160" t="s">
        <v>1051</v>
      </c>
      <c r="K204" s="160" t="s">
        <v>241</v>
      </c>
      <c r="L204" s="161" t="s">
        <v>136</v>
      </c>
      <c r="M204" s="161"/>
      <c r="N204" s="161" t="s">
        <v>2599</v>
      </c>
      <c r="O204" s="163"/>
      <c r="P204" s="163"/>
      <c r="Q204" s="163"/>
      <c r="R204" s="164" t="s">
        <v>74</v>
      </c>
      <c r="S204" s="164"/>
      <c r="T204" s="165">
        <v>225060650</v>
      </c>
      <c r="U204" s="165">
        <v>61238</v>
      </c>
      <c r="V204" s="164"/>
      <c r="W204" s="165"/>
      <c r="X204" s="166" t="s">
        <v>74</v>
      </c>
      <c r="Y204" s="167"/>
      <c r="Z204" s="168">
        <v>250252848</v>
      </c>
      <c r="AA204" s="189">
        <v>95247</v>
      </c>
      <c r="AB204" s="167"/>
      <c r="AC204" s="167"/>
      <c r="AD204" s="141"/>
      <c r="AE204" s="141"/>
      <c r="AF204" s="141"/>
      <c r="AG204" s="141"/>
      <c r="AH204" s="141"/>
      <c r="AI204" s="141"/>
      <c r="AJ204" s="169"/>
      <c r="AK204" s="169"/>
      <c r="AL204" s="169"/>
      <c r="AM204" s="169"/>
      <c r="AN204" s="169"/>
      <c r="AO204" s="169"/>
      <c r="AP204" s="176"/>
      <c r="AQ204" s="170"/>
      <c r="AR204" s="170"/>
      <c r="AS204" s="199"/>
      <c r="AT204" s="199"/>
      <c r="AU204" s="199"/>
      <c r="AV204" s="199"/>
      <c r="AW204" s="199"/>
      <c r="AX204" s="172"/>
      <c r="AY204" s="200"/>
      <c r="AZ204" s="200"/>
      <c r="BA204" s="173"/>
      <c r="BB204" s="201"/>
      <c r="BC204" s="201"/>
      <c r="BD204" s="1"/>
    </row>
    <row r="205" spans="1:56" ht="15.75" customHeight="1">
      <c r="A205" s="71">
        <v>2025204</v>
      </c>
      <c r="B205" s="62" t="s">
        <v>2430</v>
      </c>
      <c r="C205" s="44" t="s">
        <v>110</v>
      </c>
      <c r="D205" s="61" t="s">
        <v>62</v>
      </c>
      <c r="E205" s="62" t="s">
        <v>4</v>
      </c>
      <c r="F205" s="159" t="s">
        <v>136</v>
      </c>
      <c r="G205" s="160">
        <v>0</v>
      </c>
      <c r="H205" s="160">
        <v>0</v>
      </c>
      <c r="I205" s="160">
        <v>0</v>
      </c>
      <c r="J205" s="160">
        <v>0</v>
      </c>
      <c r="K205" s="160">
        <v>0</v>
      </c>
      <c r="L205" s="161" t="s">
        <v>74</v>
      </c>
      <c r="M205" s="161"/>
      <c r="N205" s="161" t="s">
        <v>2600</v>
      </c>
      <c r="O205" s="163"/>
      <c r="P205" s="163"/>
      <c r="Q205" s="163"/>
      <c r="R205" s="164" t="s">
        <v>74</v>
      </c>
      <c r="S205" s="164"/>
      <c r="T205" s="165">
        <v>225057050</v>
      </c>
      <c r="U205" s="165">
        <v>61387</v>
      </c>
      <c r="V205" s="165"/>
      <c r="W205" s="165"/>
      <c r="X205" s="166" t="s">
        <v>74</v>
      </c>
      <c r="Y205" s="167"/>
      <c r="Z205" s="168">
        <v>250253100</v>
      </c>
      <c r="AA205" s="189">
        <v>24953</v>
      </c>
      <c r="AB205" s="167"/>
      <c r="AC205" s="167"/>
      <c r="AD205" s="141"/>
      <c r="AE205" s="141"/>
      <c r="AF205" s="219"/>
      <c r="AG205" s="141"/>
      <c r="AH205" s="141"/>
      <c r="AI205" s="141"/>
      <c r="AJ205" s="169"/>
      <c r="AK205" s="169"/>
      <c r="AL205" s="169"/>
      <c r="AM205" s="169"/>
      <c r="AN205" s="169"/>
      <c r="AO205" s="169"/>
      <c r="AP205" s="176"/>
      <c r="AQ205" s="170"/>
      <c r="AR205" s="170"/>
      <c r="AS205" s="199"/>
      <c r="AT205" s="199"/>
      <c r="AU205" s="199"/>
      <c r="AV205" s="199"/>
      <c r="AW205" s="199"/>
      <c r="AX205" s="172"/>
      <c r="AY205" s="200"/>
      <c r="AZ205" s="200"/>
      <c r="BA205" s="201"/>
      <c r="BB205" s="201"/>
      <c r="BC205" s="201"/>
      <c r="BD205" s="1"/>
    </row>
    <row r="206" spans="1:56" ht="15.75" customHeight="1">
      <c r="A206" s="71">
        <v>2025205</v>
      </c>
      <c r="B206" s="62" t="s">
        <v>2430</v>
      </c>
      <c r="C206" s="44" t="s">
        <v>84</v>
      </c>
      <c r="D206" s="61" t="s">
        <v>56</v>
      </c>
      <c r="E206" s="62" t="s">
        <v>4</v>
      </c>
      <c r="F206" s="159" t="s">
        <v>74</v>
      </c>
      <c r="G206" s="160">
        <v>0</v>
      </c>
      <c r="H206" s="160">
        <v>231293690</v>
      </c>
      <c r="I206" s="160">
        <v>57392</v>
      </c>
      <c r="J206" s="160">
        <v>0</v>
      </c>
      <c r="K206" s="160">
        <v>0</v>
      </c>
      <c r="L206" s="161" t="s">
        <v>74</v>
      </c>
      <c r="M206" s="161"/>
      <c r="N206" s="161" t="s">
        <v>2601</v>
      </c>
      <c r="O206" s="163"/>
      <c r="P206" s="163"/>
      <c r="Q206" s="163"/>
      <c r="R206" s="164" t="s">
        <v>74</v>
      </c>
      <c r="S206" s="164"/>
      <c r="T206" s="194">
        <v>225070717</v>
      </c>
      <c r="U206" s="194">
        <v>78965</v>
      </c>
      <c r="V206" s="165"/>
      <c r="W206" s="165"/>
      <c r="X206" s="166" t="s">
        <v>74</v>
      </c>
      <c r="Y206" s="167"/>
      <c r="Z206" s="189">
        <v>250237644</v>
      </c>
      <c r="AA206" s="189">
        <v>82697</v>
      </c>
      <c r="AB206" s="167"/>
      <c r="AC206" s="167"/>
      <c r="AD206" s="141"/>
      <c r="AE206" s="141"/>
      <c r="AF206" s="141"/>
      <c r="AG206" s="141"/>
      <c r="AH206" s="141"/>
      <c r="AI206" s="141"/>
      <c r="AJ206" s="169"/>
      <c r="AK206" s="169"/>
      <c r="AL206" s="169"/>
      <c r="AM206" s="169"/>
      <c r="AN206" s="169"/>
      <c r="AO206" s="169"/>
      <c r="AP206" s="176"/>
      <c r="AQ206" s="170"/>
      <c r="AR206" s="170"/>
      <c r="AS206" s="199"/>
      <c r="AT206" s="199"/>
      <c r="AU206" s="199"/>
      <c r="AV206" s="199"/>
      <c r="AW206" s="199"/>
      <c r="AX206" s="172"/>
      <c r="AY206" s="200"/>
      <c r="AZ206" s="200"/>
      <c r="BA206" s="173"/>
      <c r="BB206" s="201"/>
      <c r="BC206" s="201"/>
      <c r="BD206" s="1"/>
    </row>
    <row r="207" spans="1:56" ht="15.75" customHeight="1">
      <c r="A207" s="71">
        <v>2025206</v>
      </c>
      <c r="B207" s="62" t="s">
        <v>2430</v>
      </c>
      <c r="C207" s="44" t="s">
        <v>98</v>
      </c>
      <c r="D207" s="61" t="s">
        <v>52</v>
      </c>
      <c r="E207" s="62" t="s">
        <v>4</v>
      </c>
      <c r="F207" s="159" t="s">
        <v>74</v>
      </c>
      <c r="G207" s="160">
        <v>0</v>
      </c>
      <c r="H207" s="160">
        <v>231540833</v>
      </c>
      <c r="I207" s="160">
        <v>76149</v>
      </c>
      <c r="J207" s="160" t="s">
        <v>289</v>
      </c>
      <c r="K207" s="160" t="s">
        <v>290</v>
      </c>
      <c r="L207" s="161" t="s">
        <v>74</v>
      </c>
      <c r="M207" s="161"/>
      <c r="N207" s="161" t="s">
        <v>2602</v>
      </c>
      <c r="O207" s="163"/>
      <c r="P207" s="163"/>
      <c r="Q207" s="163"/>
      <c r="R207" s="164" t="s">
        <v>74</v>
      </c>
      <c r="S207" s="164"/>
      <c r="T207" s="165">
        <v>225056230</v>
      </c>
      <c r="U207" s="165">
        <v>14286</v>
      </c>
      <c r="V207" s="165"/>
      <c r="W207" s="165"/>
      <c r="X207" s="166" t="s">
        <v>74</v>
      </c>
      <c r="Y207" s="167"/>
      <c r="Z207" s="168">
        <v>250114933</v>
      </c>
      <c r="AA207" s="189">
        <v>21091</v>
      </c>
      <c r="AB207" s="167"/>
      <c r="AC207" s="167"/>
      <c r="AD207" s="141"/>
      <c r="AE207" s="141"/>
      <c r="AF207" s="219"/>
      <c r="AG207" s="141"/>
      <c r="AH207" s="141"/>
      <c r="AI207" s="141"/>
      <c r="AJ207" s="169"/>
      <c r="AK207" s="169"/>
      <c r="AL207" s="169"/>
      <c r="AM207" s="169"/>
      <c r="AN207" s="169"/>
      <c r="AO207" s="169"/>
      <c r="AP207" s="176"/>
      <c r="AQ207" s="170"/>
      <c r="AR207" s="170"/>
      <c r="AS207" s="199"/>
      <c r="AT207" s="199"/>
      <c r="AU207" s="199"/>
      <c r="AV207" s="199"/>
      <c r="AW207" s="199"/>
      <c r="AX207" s="172"/>
      <c r="AY207" s="200"/>
      <c r="AZ207" s="200"/>
      <c r="BA207" s="173"/>
      <c r="BB207" s="201"/>
      <c r="BC207" s="201"/>
      <c r="BD207" s="174"/>
    </row>
    <row r="208" spans="1:56" ht="15.75" customHeight="1">
      <c r="A208" s="71">
        <v>2025207</v>
      </c>
      <c r="B208" s="62" t="s">
        <v>2430</v>
      </c>
      <c r="C208" s="44" t="s">
        <v>98</v>
      </c>
      <c r="D208" s="61" t="s">
        <v>52</v>
      </c>
      <c r="E208" s="62" t="s">
        <v>4</v>
      </c>
      <c r="F208" s="159" t="s">
        <v>74</v>
      </c>
      <c r="G208" s="160">
        <v>0</v>
      </c>
      <c r="H208" s="160">
        <v>231431651</v>
      </c>
      <c r="I208" s="160">
        <v>57408</v>
      </c>
      <c r="J208" s="160" t="s">
        <v>487</v>
      </c>
      <c r="K208" s="160" t="s">
        <v>248</v>
      </c>
      <c r="L208" s="161" t="s">
        <v>74</v>
      </c>
      <c r="M208" s="161"/>
      <c r="N208" s="161" t="s">
        <v>2603</v>
      </c>
      <c r="O208" s="163"/>
      <c r="P208" s="163"/>
      <c r="Q208" s="163"/>
      <c r="R208" s="164" t="s">
        <v>74</v>
      </c>
      <c r="S208" s="164"/>
      <c r="T208" s="165">
        <v>225056151</v>
      </c>
      <c r="U208" s="165">
        <v>65287</v>
      </c>
      <c r="V208" s="165"/>
      <c r="W208" s="165"/>
      <c r="X208" s="166" t="s">
        <v>74</v>
      </c>
      <c r="Y208" s="167"/>
      <c r="Z208" s="168">
        <v>250079623</v>
      </c>
      <c r="AA208" s="189">
        <v>25498</v>
      </c>
      <c r="AB208" s="234"/>
      <c r="AC208" s="167"/>
      <c r="AD208" s="141"/>
      <c r="AE208" s="141"/>
      <c r="AF208" s="219"/>
      <c r="AG208" s="141"/>
      <c r="AH208" s="141"/>
      <c r="AI208" s="141"/>
      <c r="AJ208" s="169"/>
      <c r="AK208" s="169"/>
      <c r="AL208" s="169"/>
      <c r="AM208" s="169"/>
      <c r="AN208" s="169"/>
      <c r="AO208" s="169"/>
      <c r="AP208" s="176"/>
      <c r="AQ208" s="170"/>
      <c r="AR208" s="170"/>
      <c r="AS208" s="199"/>
      <c r="AT208" s="199"/>
      <c r="AU208" s="199"/>
      <c r="AV208" s="199"/>
      <c r="AW208" s="199"/>
      <c r="AX208" s="172"/>
      <c r="AY208" s="200"/>
      <c r="AZ208" s="200"/>
      <c r="BA208" s="173"/>
      <c r="BB208" s="201"/>
      <c r="BC208" s="201"/>
      <c r="BD208" s="174"/>
    </row>
    <row r="209" spans="1:56" ht="15.75" customHeight="1">
      <c r="A209" s="71">
        <v>2025208</v>
      </c>
      <c r="B209" s="62" t="s">
        <v>2430</v>
      </c>
      <c r="C209" s="44" t="s">
        <v>100</v>
      </c>
      <c r="D209" s="61" t="s">
        <v>52</v>
      </c>
      <c r="E209" s="62" t="s">
        <v>4</v>
      </c>
      <c r="F209" s="159" t="s">
        <v>74</v>
      </c>
      <c r="G209" s="160">
        <v>0</v>
      </c>
      <c r="H209" s="160">
        <v>231540663</v>
      </c>
      <c r="I209" s="160">
        <v>19434</v>
      </c>
      <c r="J209" s="160" t="s">
        <v>612</v>
      </c>
      <c r="K209" s="160" t="s">
        <v>248</v>
      </c>
      <c r="L209" s="161" t="s">
        <v>74</v>
      </c>
      <c r="M209" s="161"/>
      <c r="N209" s="161"/>
      <c r="O209" s="163"/>
      <c r="P209" s="163"/>
      <c r="Q209" s="163"/>
      <c r="R209" s="164" t="s">
        <v>74</v>
      </c>
      <c r="S209" s="164"/>
      <c r="T209" s="165"/>
      <c r="U209" s="165"/>
      <c r="V209" s="165"/>
      <c r="W209" s="165"/>
      <c r="X209" s="166"/>
      <c r="Y209" s="167"/>
      <c r="Z209" s="168"/>
      <c r="AA209" s="189"/>
      <c r="AB209" s="167"/>
      <c r="AC209" s="167"/>
      <c r="AD209" s="141"/>
      <c r="AE209" s="141"/>
      <c r="AF209" s="219"/>
      <c r="AG209" s="141"/>
      <c r="AH209" s="141"/>
      <c r="AI209" s="141"/>
      <c r="AJ209" s="169"/>
      <c r="AK209" s="169"/>
      <c r="AL209" s="169"/>
      <c r="AM209" s="169"/>
      <c r="AN209" s="169"/>
      <c r="AO209" s="169"/>
      <c r="AP209" s="176"/>
      <c r="AQ209" s="170"/>
      <c r="AR209" s="170"/>
      <c r="AS209" s="199"/>
      <c r="AT209" s="199"/>
      <c r="AU209" s="199"/>
      <c r="AV209" s="199"/>
      <c r="AW209" s="199"/>
      <c r="AX209" s="172"/>
      <c r="AY209" s="200"/>
      <c r="AZ209" s="200"/>
      <c r="BA209" s="173"/>
      <c r="BB209" s="201"/>
      <c r="BC209" s="201"/>
      <c r="BD209" s="174"/>
    </row>
    <row r="210" spans="1:56" ht="15.6">
      <c r="A210" s="71">
        <v>2025209</v>
      </c>
      <c r="B210" s="62" t="s">
        <v>2430</v>
      </c>
      <c r="C210" s="44" t="s">
        <v>100</v>
      </c>
      <c r="D210" s="61" t="s">
        <v>52</v>
      </c>
      <c r="E210" s="62" t="s">
        <v>4</v>
      </c>
      <c r="F210" s="159" t="s">
        <v>74</v>
      </c>
      <c r="G210" s="160">
        <v>0</v>
      </c>
      <c r="H210" s="160">
        <v>231374828</v>
      </c>
      <c r="I210" s="160">
        <v>53195</v>
      </c>
      <c r="J210" s="160" t="s">
        <v>3184</v>
      </c>
      <c r="K210" s="160" t="s">
        <v>290</v>
      </c>
      <c r="L210" s="162" t="s">
        <v>74</v>
      </c>
      <c r="M210" s="161" t="s">
        <v>3169</v>
      </c>
      <c r="N210" s="162"/>
      <c r="O210" s="190"/>
      <c r="P210" s="163"/>
      <c r="Q210" s="163"/>
      <c r="R210" s="164" t="s">
        <v>136</v>
      </c>
      <c r="S210" s="164"/>
      <c r="T210" s="165"/>
      <c r="U210" s="165"/>
      <c r="V210" s="164"/>
      <c r="W210" s="165"/>
      <c r="X210" s="166"/>
      <c r="Y210" s="167"/>
      <c r="Z210" s="168"/>
      <c r="AA210" s="189"/>
      <c r="AB210" s="167"/>
      <c r="AC210" s="167"/>
      <c r="AD210" s="141"/>
      <c r="AE210" s="141"/>
      <c r="AF210" s="141"/>
      <c r="AG210" s="141"/>
      <c r="AH210" s="141"/>
      <c r="AI210" s="141"/>
      <c r="AJ210" s="169"/>
      <c r="AK210" s="169"/>
      <c r="AL210" s="169"/>
      <c r="AM210" s="169"/>
      <c r="AN210" s="169"/>
      <c r="AO210" s="169"/>
      <c r="AP210" s="176"/>
      <c r="AQ210" s="170"/>
      <c r="AR210" s="170"/>
      <c r="AS210" s="199"/>
      <c r="AT210" s="199"/>
      <c r="AU210" s="199"/>
      <c r="AV210" s="199"/>
      <c r="AW210" s="199"/>
      <c r="AX210" s="172"/>
      <c r="AY210" s="200"/>
      <c r="AZ210" s="200"/>
      <c r="BA210" s="173"/>
      <c r="BB210" s="201"/>
      <c r="BC210" s="201"/>
      <c r="BD210" s="232"/>
    </row>
    <row r="211" spans="1:56" ht="17.25" customHeight="1">
      <c r="A211" s="71">
        <v>2025210</v>
      </c>
      <c r="B211" s="62" t="s">
        <v>2430</v>
      </c>
      <c r="C211" s="44" t="s">
        <v>100</v>
      </c>
      <c r="D211" s="61" t="s">
        <v>52</v>
      </c>
      <c r="E211" s="62" t="s">
        <v>4</v>
      </c>
      <c r="F211" s="159" t="s">
        <v>74</v>
      </c>
      <c r="G211" s="160">
        <v>0</v>
      </c>
      <c r="H211" s="160">
        <v>231374240</v>
      </c>
      <c r="I211" s="160">
        <v>15696</v>
      </c>
      <c r="J211" s="160" t="s">
        <v>3182</v>
      </c>
      <c r="K211" s="160" t="s">
        <v>248</v>
      </c>
      <c r="L211" s="161" t="s">
        <v>136</v>
      </c>
      <c r="M211" s="161"/>
      <c r="N211" s="161"/>
      <c r="O211" s="163"/>
      <c r="P211" s="163"/>
      <c r="Q211" s="163"/>
      <c r="R211" s="164" t="s">
        <v>136</v>
      </c>
      <c r="S211" s="164"/>
      <c r="T211" s="165"/>
      <c r="U211" s="165"/>
      <c r="V211" s="165"/>
      <c r="W211" s="165"/>
      <c r="X211" s="166"/>
      <c r="Y211" s="167"/>
      <c r="Z211" s="168"/>
      <c r="AA211" s="189"/>
      <c r="AB211" s="167"/>
      <c r="AC211" s="167"/>
      <c r="AD211" s="141"/>
      <c r="AE211" s="141"/>
      <c r="AF211" s="219"/>
      <c r="AG211" s="141"/>
      <c r="AH211" s="141"/>
      <c r="AI211" s="141"/>
      <c r="AJ211" s="169"/>
      <c r="AK211" s="169"/>
      <c r="AL211" s="169"/>
      <c r="AM211" s="169"/>
      <c r="AN211" s="169"/>
      <c r="AO211" s="169"/>
      <c r="AP211" s="176"/>
      <c r="AQ211" s="170"/>
      <c r="AR211" s="170"/>
      <c r="AS211" s="199"/>
      <c r="AT211" s="199"/>
      <c r="AU211" s="199"/>
      <c r="AV211" s="199"/>
      <c r="AW211" s="199"/>
      <c r="AX211" s="172"/>
      <c r="AY211" s="200"/>
      <c r="AZ211" s="200"/>
      <c r="BA211" s="173"/>
      <c r="BB211" s="201"/>
      <c r="BC211" s="201"/>
      <c r="BD211" s="82"/>
    </row>
    <row r="212" spans="1:56" ht="15.75" customHeight="1">
      <c r="A212" s="71">
        <v>2025211</v>
      </c>
      <c r="B212" s="62" t="s">
        <v>2430</v>
      </c>
      <c r="C212" s="44" t="s">
        <v>100</v>
      </c>
      <c r="D212" s="61" t="s">
        <v>52</v>
      </c>
      <c r="E212" s="62" t="s">
        <v>4</v>
      </c>
      <c r="F212" s="159" t="s">
        <v>74</v>
      </c>
      <c r="G212" s="160">
        <v>0</v>
      </c>
      <c r="H212" s="160">
        <v>231521987</v>
      </c>
      <c r="I212" s="160">
        <v>27896</v>
      </c>
      <c r="J212" s="160" t="s">
        <v>3191</v>
      </c>
      <c r="K212" s="160" t="s">
        <v>248</v>
      </c>
      <c r="L212" s="161" t="s">
        <v>74</v>
      </c>
      <c r="M212" s="161"/>
      <c r="N212" s="161"/>
      <c r="O212" s="163"/>
      <c r="P212" s="163"/>
      <c r="Q212" s="163"/>
      <c r="R212" s="164" t="s">
        <v>136</v>
      </c>
      <c r="S212" s="164"/>
      <c r="T212" s="165"/>
      <c r="U212" s="165"/>
      <c r="V212" s="165"/>
      <c r="W212" s="165"/>
      <c r="X212" s="166"/>
      <c r="Y212" s="167"/>
      <c r="Z212" s="168"/>
      <c r="AA212" s="189"/>
      <c r="AB212" s="167"/>
      <c r="AC212" s="167"/>
      <c r="AD212" s="141"/>
      <c r="AE212" s="141"/>
      <c r="AF212" s="219"/>
      <c r="AG212" s="141"/>
      <c r="AH212" s="141"/>
      <c r="AI212" s="141"/>
      <c r="AJ212" s="169"/>
      <c r="AK212" s="169"/>
      <c r="AL212" s="169"/>
      <c r="AM212" s="169"/>
      <c r="AN212" s="169"/>
      <c r="AO212" s="169"/>
      <c r="AP212" s="176"/>
      <c r="AQ212" s="170"/>
      <c r="AR212" s="170"/>
      <c r="AS212" s="199"/>
      <c r="AT212" s="199"/>
      <c r="AU212" s="199"/>
      <c r="AV212" s="199"/>
      <c r="AW212" s="199"/>
      <c r="AX212" s="172"/>
      <c r="AY212" s="200"/>
      <c r="AZ212" s="200"/>
      <c r="BA212" s="173"/>
      <c r="BB212" s="201"/>
      <c r="BC212" s="201"/>
      <c r="BD212" s="82"/>
    </row>
    <row r="213" spans="1:56" ht="15.75" customHeight="1">
      <c r="A213" s="71">
        <v>2025212</v>
      </c>
      <c r="B213" s="62" t="s">
        <v>2430</v>
      </c>
      <c r="C213" s="44" t="s">
        <v>100</v>
      </c>
      <c r="D213" s="61" t="s">
        <v>52</v>
      </c>
      <c r="E213" s="62" t="s">
        <v>4</v>
      </c>
      <c r="F213" s="159" t="s">
        <v>74</v>
      </c>
      <c r="G213" s="160">
        <v>0</v>
      </c>
      <c r="H213" s="160">
        <v>231374674</v>
      </c>
      <c r="I213" s="160">
        <v>46582</v>
      </c>
      <c r="J213" s="160" t="s">
        <v>289</v>
      </c>
      <c r="K213" s="160" t="s">
        <v>290</v>
      </c>
      <c r="L213" s="161" t="s">
        <v>136</v>
      </c>
      <c r="M213" s="161"/>
      <c r="N213" s="161"/>
      <c r="O213" s="163"/>
      <c r="P213" s="163"/>
      <c r="Q213" s="163"/>
      <c r="R213" s="164" t="s">
        <v>136</v>
      </c>
      <c r="S213" s="164"/>
      <c r="T213" s="165"/>
      <c r="U213" s="165"/>
      <c r="V213" s="165"/>
      <c r="W213" s="165"/>
      <c r="X213" s="166"/>
      <c r="Y213" s="167"/>
      <c r="Z213" s="168"/>
      <c r="AA213" s="189"/>
      <c r="AB213" s="167"/>
      <c r="AC213" s="167"/>
      <c r="AD213" s="141"/>
      <c r="AE213" s="141"/>
      <c r="AF213" s="219"/>
      <c r="AG213" s="141"/>
      <c r="AH213" s="141"/>
      <c r="AI213" s="141"/>
      <c r="AJ213" s="169"/>
      <c r="AK213" s="169"/>
      <c r="AL213" s="169"/>
      <c r="AM213" s="169"/>
      <c r="AN213" s="169"/>
      <c r="AO213" s="169"/>
      <c r="AP213" s="176"/>
      <c r="AQ213" s="170"/>
      <c r="AR213" s="170"/>
      <c r="AS213" s="199"/>
      <c r="AT213" s="199"/>
      <c r="AU213" s="199"/>
      <c r="AV213" s="199"/>
      <c r="AW213" s="199"/>
      <c r="AX213" s="172"/>
      <c r="AY213" s="200"/>
      <c r="AZ213" s="200"/>
      <c r="BA213" s="173"/>
      <c r="BB213" s="201"/>
      <c r="BC213" s="201"/>
      <c r="BD213" s="232"/>
    </row>
    <row r="214" spans="1:56" ht="15.75" customHeight="1">
      <c r="A214" s="71">
        <v>2025213</v>
      </c>
      <c r="B214" s="62" t="s">
        <v>2430</v>
      </c>
      <c r="C214" s="44" t="s">
        <v>100</v>
      </c>
      <c r="D214" s="61" t="s">
        <v>52</v>
      </c>
      <c r="E214" s="62" t="s">
        <v>4</v>
      </c>
      <c r="F214" s="159" t="s">
        <v>74</v>
      </c>
      <c r="G214" s="160">
        <v>0</v>
      </c>
      <c r="H214" s="160">
        <v>231374976</v>
      </c>
      <c r="I214" s="160">
        <v>53836</v>
      </c>
      <c r="J214" s="160" t="s">
        <v>1119</v>
      </c>
      <c r="K214" s="160" t="s">
        <v>248</v>
      </c>
      <c r="L214" s="161" t="s">
        <v>74</v>
      </c>
      <c r="M214" s="161"/>
      <c r="N214" s="161"/>
      <c r="O214" s="163"/>
      <c r="P214" s="163"/>
      <c r="Q214" s="163"/>
      <c r="R214" s="164" t="s">
        <v>74</v>
      </c>
      <c r="S214" s="164"/>
      <c r="T214" s="165"/>
      <c r="U214" s="165"/>
      <c r="V214" s="165"/>
      <c r="W214" s="165"/>
      <c r="X214" s="166"/>
      <c r="Y214" s="167"/>
      <c r="Z214" s="225"/>
      <c r="AA214" s="189"/>
      <c r="AB214" s="167"/>
      <c r="AC214" s="167"/>
      <c r="AD214" s="141"/>
      <c r="AE214" s="141"/>
      <c r="AF214" s="219"/>
      <c r="AG214" s="141"/>
      <c r="AH214" s="141"/>
      <c r="AI214" s="141"/>
      <c r="AJ214" s="169"/>
      <c r="AK214" s="169"/>
      <c r="AL214" s="169"/>
      <c r="AM214" s="169"/>
      <c r="AN214" s="169"/>
      <c r="AO214" s="169"/>
      <c r="AP214" s="176"/>
      <c r="AQ214" s="170"/>
      <c r="AR214" s="170"/>
      <c r="AS214" s="199"/>
      <c r="AT214" s="199"/>
      <c r="AU214" s="199"/>
      <c r="AV214" s="199"/>
      <c r="AW214" s="199"/>
      <c r="AX214" s="172"/>
      <c r="AY214" s="200"/>
      <c r="AZ214" s="200"/>
      <c r="BA214" s="173"/>
      <c r="BB214" s="201"/>
      <c r="BC214" s="201"/>
      <c r="BD214" s="177"/>
    </row>
    <row r="215" spans="1:56" ht="15.75" customHeight="1">
      <c r="A215" s="71">
        <v>2025214</v>
      </c>
      <c r="B215" s="62" t="s">
        <v>2430</v>
      </c>
      <c r="C215" s="44" t="s">
        <v>100</v>
      </c>
      <c r="D215" s="61" t="s">
        <v>52</v>
      </c>
      <c r="E215" s="62" t="s">
        <v>4</v>
      </c>
      <c r="F215" s="159" t="s">
        <v>74</v>
      </c>
      <c r="G215" s="160">
        <v>0</v>
      </c>
      <c r="H215" s="160">
        <v>231374542</v>
      </c>
      <c r="I215" s="160">
        <v>95306</v>
      </c>
      <c r="J215" s="160" t="s">
        <v>612</v>
      </c>
      <c r="K215" s="160" t="s">
        <v>248</v>
      </c>
      <c r="L215" s="162" t="s">
        <v>74</v>
      </c>
      <c r="M215" s="162"/>
      <c r="N215" s="162"/>
      <c r="O215" s="190"/>
      <c r="P215" s="163"/>
      <c r="Q215" s="163"/>
      <c r="R215" s="164" t="s">
        <v>136</v>
      </c>
      <c r="S215" s="164"/>
      <c r="T215" s="165"/>
      <c r="U215" s="165"/>
      <c r="V215" s="165"/>
      <c r="W215" s="165"/>
      <c r="X215" s="166"/>
      <c r="Y215" s="167"/>
      <c r="Z215" s="168"/>
      <c r="AA215" s="189"/>
      <c r="AB215" s="167"/>
      <c r="AC215" s="167"/>
      <c r="AD215" s="141"/>
      <c r="AE215" s="141"/>
      <c r="AF215" s="141"/>
      <c r="AG215" s="141"/>
      <c r="AH215" s="141"/>
      <c r="AI215" s="141"/>
      <c r="AJ215" s="169"/>
      <c r="AK215" s="169"/>
      <c r="AL215" s="169"/>
      <c r="AM215" s="169"/>
      <c r="AN215" s="169"/>
      <c r="AO215" s="169"/>
      <c r="AP215" s="176"/>
      <c r="AQ215" s="170"/>
      <c r="AR215" s="170"/>
      <c r="AS215" s="199"/>
      <c r="AT215" s="199"/>
      <c r="AU215" s="199"/>
      <c r="AV215" s="199"/>
      <c r="AW215" s="199"/>
      <c r="AX215" s="172"/>
      <c r="AY215" s="200"/>
      <c r="AZ215" s="200"/>
      <c r="BA215" s="173"/>
      <c r="BB215" s="201"/>
      <c r="BC215" s="201"/>
      <c r="BD215" s="82"/>
    </row>
    <row r="216" spans="1:56" ht="15.75" customHeight="1">
      <c r="A216" s="71">
        <v>2025215</v>
      </c>
      <c r="B216" s="62" t="s">
        <v>2430</v>
      </c>
      <c r="C216" s="44" t="s">
        <v>100</v>
      </c>
      <c r="D216" s="61" t="s">
        <v>52</v>
      </c>
      <c r="E216" s="62" t="s">
        <v>4</v>
      </c>
      <c r="F216" s="159" t="s">
        <v>74</v>
      </c>
      <c r="G216" s="160">
        <v>0</v>
      </c>
      <c r="H216" s="160">
        <v>231374623</v>
      </c>
      <c r="I216" s="160">
        <v>12787</v>
      </c>
      <c r="J216" s="160" t="s">
        <v>612</v>
      </c>
      <c r="K216" s="160" t="s">
        <v>248</v>
      </c>
      <c r="L216" s="161" t="s">
        <v>136</v>
      </c>
      <c r="M216" s="161"/>
      <c r="N216" s="161"/>
      <c r="O216" s="193"/>
      <c r="P216" s="163"/>
      <c r="Q216" s="163"/>
      <c r="R216" s="164" t="s">
        <v>74</v>
      </c>
      <c r="S216" s="164"/>
      <c r="T216" s="165"/>
      <c r="U216" s="165"/>
      <c r="V216" s="165"/>
      <c r="W216" s="165"/>
      <c r="X216" s="166"/>
      <c r="Y216" s="167"/>
      <c r="Z216" s="168"/>
      <c r="AA216" s="189"/>
      <c r="AB216" s="167"/>
      <c r="AC216" s="167"/>
      <c r="AD216" s="141"/>
      <c r="AE216" s="141"/>
      <c r="AF216" s="141"/>
      <c r="AG216" s="141"/>
      <c r="AH216" s="141"/>
      <c r="AI216" s="141"/>
      <c r="AJ216" s="169"/>
      <c r="AK216" s="169"/>
      <c r="AL216" s="169"/>
      <c r="AM216" s="169"/>
      <c r="AN216" s="169"/>
      <c r="AO216" s="169"/>
      <c r="AP216" s="176"/>
      <c r="AQ216" s="170"/>
      <c r="AR216" s="170"/>
      <c r="AS216" s="199"/>
      <c r="AT216" s="199"/>
      <c r="AU216" s="199"/>
      <c r="AV216" s="199"/>
      <c r="AW216" s="199"/>
      <c r="AX216" s="172"/>
      <c r="AY216" s="200"/>
      <c r="AZ216" s="200"/>
      <c r="BA216" s="173"/>
      <c r="BB216" s="201"/>
      <c r="BC216" s="201"/>
      <c r="BD216" s="177"/>
    </row>
    <row r="217" spans="1:56" ht="15.75" customHeight="1">
      <c r="A217" s="71">
        <v>2025216</v>
      </c>
      <c r="B217" s="62" t="s">
        <v>2430</v>
      </c>
      <c r="C217" s="44" t="s">
        <v>116</v>
      </c>
      <c r="D217" s="61" t="s">
        <v>58</v>
      </c>
      <c r="E217" s="62" t="s">
        <v>4</v>
      </c>
      <c r="F217" s="159" t="s">
        <v>74</v>
      </c>
      <c r="G217" s="160">
        <v>0</v>
      </c>
      <c r="H217" s="160">
        <v>231293437</v>
      </c>
      <c r="I217" s="160">
        <v>53986</v>
      </c>
      <c r="J217" s="160" t="s">
        <v>289</v>
      </c>
      <c r="K217" s="160" t="s">
        <v>290</v>
      </c>
      <c r="L217" s="161" t="s">
        <v>74</v>
      </c>
      <c r="M217" s="161"/>
      <c r="N217" s="161" t="s">
        <v>2604</v>
      </c>
      <c r="O217" s="163"/>
      <c r="P217" s="163"/>
      <c r="Q217" s="163"/>
      <c r="R217" s="164" t="s">
        <v>74</v>
      </c>
      <c r="S217" s="164"/>
      <c r="T217" s="165">
        <v>225057021</v>
      </c>
      <c r="U217" s="165">
        <v>65928</v>
      </c>
      <c r="V217" s="165"/>
      <c r="W217" s="165"/>
      <c r="X217" s="166" t="s">
        <v>74</v>
      </c>
      <c r="Y217" s="167"/>
      <c r="Z217" s="168">
        <v>250210088</v>
      </c>
      <c r="AA217" s="189">
        <v>65928</v>
      </c>
      <c r="AB217" s="167"/>
      <c r="AC217" s="167"/>
      <c r="AD217" s="141"/>
      <c r="AE217" s="141"/>
      <c r="AF217" s="219"/>
      <c r="AG217" s="219"/>
      <c r="AH217" s="141"/>
      <c r="AI217" s="141"/>
      <c r="AJ217" s="169"/>
      <c r="AK217" s="169"/>
      <c r="AL217" s="169"/>
      <c r="AM217" s="169"/>
      <c r="AN217" s="169"/>
      <c r="AO217" s="169"/>
      <c r="AP217" s="176"/>
      <c r="AQ217" s="170"/>
      <c r="AR217" s="170"/>
      <c r="AS217" s="199"/>
      <c r="AT217" s="199"/>
      <c r="AU217" s="199"/>
      <c r="AV217" s="199"/>
      <c r="AW217" s="199"/>
      <c r="AX217" s="172"/>
      <c r="AY217" s="200"/>
      <c r="AZ217" s="200"/>
      <c r="BA217" s="173"/>
      <c r="BB217" s="201"/>
      <c r="BC217" s="201"/>
      <c r="BD217" s="177"/>
    </row>
    <row r="218" spans="1:56" ht="15.75" customHeight="1">
      <c r="A218" s="71">
        <v>2025217</v>
      </c>
      <c r="B218" s="62" t="s">
        <v>2430</v>
      </c>
      <c r="C218" s="44" t="s">
        <v>116</v>
      </c>
      <c r="D218" s="61" t="s">
        <v>58</v>
      </c>
      <c r="E218" s="62" t="s">
        <v>4</v>
      </c>
      <c r="F218" s="159" t="s">
        <v>74</v>
      </c>
      <c r="G218" s="160">
        <v>0</v>
      </c>
      <c r="H218" s="160">
        <v>231294468</v>
      </c>
      <c r="I218" s="160">
        <v>42891</v>
      </c>
      <c r="J218" s="160" t="s">
        <v>3192</v>
      </c>
      <c r="K218" s="160" t="s">
        <v>248</v>
      </c>
      <c r="L218" s="162" t="s">
        <v>74</v>
      </c>
      <c r="M218" s="162"/>
      <c r="N218" s="162" t="s">
        <v>2605</v>
      </c>
      <c r="O218" s="190"/>
      <c r="P218" s="163"/>
      <c r="Q218" s="163"/>
      <c r="R218" s="164" t="s">
        <v>74</v>
      </c>
      <c r="S218" s="164"/>
      <c r="T218" s="235">
        <v>225057043</v>
      </c>
      <c r="U218" s="165">
        <v>73564</v>
      </c>
      <c r="V218" s="165"/>
      <c r="W218" s="165"/>
      <c r="X218" s="166" t="s">
        <v>74</v>
      </c>
      <c r="Y218" s="167"/>
      <c r="Z218" s="168">
        <v>250231336</v>
      </c>
      <c r="AA218" s="189">
        <v>73564</v>
      </c>
      <c r="AB218" s="167"/>
      <c r="AC218" s="167"/>
      <c r="AD218" s="141"/>
      <c r="AE218" s="141"/>
      <c r="AF218" s="141"/>
      <c r="AG218" s="141"/>
      <c r="AH218" s="141"/>
      <c r="AI218" s="141"/>
      <c r="AJ218" s="169"/>
      <c r="AK218" s="169"/>
      <c r="AL218" s="169"/>
      <c r="AM218" s="169"/>
      <c r="AN218" s="169"/>
      <c r="AO218" s="169"/>
      <c r="AP218" s="176"/>
      <c r="AQ218" s="170"/>
      <c r="AR218" s="170"/>
      <c r="AS218" s="199"/>
      <c r="AT218" s="199"/>
      <c r="AU218" s="199"/>
      <c r="AV218" s="199"/>
      <c r="AW218" s="199"/>
      <c r="AX218" s="172"/>
      <c r="AY218" s="200"/>
      <c r="AZ218" s="200"/>
      <c r="BA218" s="173"/>
      <c r="BB218" s="201"/>
      <c r="BC218" s="201"/>
      <c r="BD218" s="177"/>
    </row>
    <row r="219" spans="1:56" ht="15.75" customHeight="1">
      <c r="A219" s="71">
        <v>2025218</v>
      </c>
      <c r="B219" s="62" t="s">
        <v>2430</v>
      </c>
      <c r="C219" s="44" t="s">
        <v>116</v>
      </c>
      <c r="D219" s="61" t="s">
        <v>58</v>
      </c>
      <c r="E219" s="62" t="s">
        <v>4</v>
      </c>
      <c r="F219" s="159" t="s">
        <v>136</v>
      </c>
      <c r="G219" s="160">
        <v>0</v>
      </c>
      <c r="H219" s="160">
        <v>231209738</v>
      </c>
      <c r="I219" s="160">
        <v>0</v>
      </c>
      <c r="J219" s="160"/>
      <c r="K219" s="160"/>
      <c r="L219" s="162" t="s">
        <v>74</v>
      </c>
      <c r="M219" s="162"/>
      <c r="N219" s="162" t="s">
        <v>2606</v>
      </c>
      <c r="O219" s="190"/>
      <c r="P219" s="163"/>
      <c r="Q219" s="163"/>
      <c r="R219" s="164" t="s">
        <v>74</v>
      </c>
      <c r="S219" s="164"/>
      <c r="T219" s="165">
        <v>225057110</v>
      </c>
      <c r="U219" s="165">
        <v>13598</v>
      </c>
      <c r="V219" s="165"/>
      <c r="W219" s="165"/>
      <c r="X219" s="166" t="s">
        <v>74</v>
      </c>
      <c r="Y219" s="167"/>
      <c r="Z219" s="168">
        <v>250231069</v>
      </c>
      <c r="AA219" s="189">
        <v>13598</v>
      </c>
      <c r="AB219" s="167"/>
      <c r="AC219" s="167"/>
      <c r="AD219" s="141"/>
      <c r="AE219" s="141"/>
      <c r="AF219" s="141"/>
      <c r="AG219" s="141"/>
      <c r="AH219" s="141"/>
      <c r="AI219" s="141"/>
      <c r="AJ219" s="169"/>
      <c r="AK219" s="169"/>
      <c r="AL219" s="169"/>
      <c r="AM219" s="169"/>
      <c r="AN219" s="169"/>
      <c r="AO219" s="169"/>
      <c r="AP219" s="176"/>
      <c r="AQ219" s="170"/>
      <c r="AR219" s="170"/>
      <c r="AS219" s="199"/>
      <c r="AT219" s="199"/>
      <c r="AU219" s="171"/>
      <c r="AV219" s="171"/>
      <c r="AW219" s="171"/>
      <c r="AX219" s="172"/>
      <c r="AY219" s="172"/>
      <c r="AZ219" s="172"/>
      <c r="BA219" s="173"/>
      <c r="BB219" s="173"/>
      <c r="BC219" s="173"/>
      <c r="BD219" s="177"/>
    </row>
    <row r="220" spans="1:56" ht="15.75" customHeight="1">
      <c r="A220" s="71">
        <v>2025219</v>
      </c>
      <c r="B220" s="62" t="s">
        <v>2430</v>
      </c>
      <c r="C220" s="44" t="s">
        <v>116</v>
      </c>
      <c r="D220" s="61" t="s">
        <v>58</v>
      </c>
      <c r="E220" s="62" t="s">
        <v>4</v>
      </c>
      <c r="F220" s="159" t="s">
        <v>74</v>
      </c>
      <c r="G220" s="160">
        <v>0</v>
      </c>
      <c r="H220" s="160">
        <v>231296541</v>
      </c>
      <c r="I220" s="160">
        <v>82512</v>
      </c>
      <c r="J220" s="160" t="s">
        <v>747</v>
      </c>
      <c r="K220" s="160" t="s">
        <v>248</v>
      </c>
      <c r="L220" s="161" t="s">
        <v>74</v>
      </c>
      <c r="M220" s="161"/>
      <c r="N220" s="161" t="s">
        <v>2607</v>
      </c>
      <c r="O220" s="163"/>
      <c r="P220" s="163"/>
      <c r="Q220" s="163"/>
      <c r="R220" s="164" t="s">
        <v>74</v>
      </c>
      <c r="S220" s="164"/>
      <c r="T220" s="165">
        <v>225057085</v>
      </c>
      <c r="U220" s="165">
        <v>82512</v>
      </c>
      <c r="V220" s="165"/>
      <c r="W220" s="165"/>
      <c r="X220" s="166" t="s">
        <v>74</v>
      </c>
      <c r="Y220" s="167"/>
      <c r="Z220" s="168">
        <v>250252899</v>
      </c>
      <c r="AA220" s="189">
        <v>82512</v>
      </c>
      <c r="AB220" s="167"/>
      <c r="AC220" s="167"/>
      <c r="AD220" s="141"/>
      <c r="AE220" s="141"/>
      <c r="AF220" s="141"/>
      <c r="AG220" s="141"/>
      <c r="AH220" s="141"/>
      <c r="AI220" s="141"/>
      <c r="AJ220" s="169"/>
      <c r="AK220" s="169"/>
      <c r="AL220" s="169"/>
      <c r="AM220" s="169"/>
      <c r="AN220" s="169"/>
      <c r="AO220" s="169"/>
      <c r="AP220" s="176"/>
      <c r="AQ220" s="170"/>
      <c r="AR220" s="170"/>
      <c r="AS220" s="199"/>
      <c r="AT220" s="199"/>
      <c r="AU220" s="199"/>
      <c r="AV220" s="199"/>
      <c r="AW220" s="199"/>
      <c r="AX220" s="172"/>
      <c r="AY220" s="200"/>
      <c r="AZ220" s="200"/>
      <c r="BA220" s="173"/>
      <c r="BB220" s="201"/>
      <c r="BC220" s="201"/>
      <c r="BD220" s="1"/>
    </row>
    <row r="221" spans="1:56" ht="15.75" customHeight="1">
      <c r="A221" s="71">
        <v>2025220</v>
      </c>
      <c r="B221" s="62" t="s">
        <v>2430</v>
      </c>
      <c r="C221" s="44" t="s">
        <v>116</v>
      </c>
      <c r="D221" s="61" t="s">
        <v>58</v>
      </c>
      <c r="E221" s="62" t="s">
        <v>4</v>
      </c>
      <c r="F221" s="159" t="s">
        <v>74</v>
      </c>
      <c r="G221" s="160">
        <v>0</v>
      </c>
      <c r="H221" s="160">
        <v>231294786</v>
      </c>
      <c r="I221" s="160">
        <v>42923</v>
      </c>
      <c r="J221" s="160" t="s">
        <v>893</v>
      </c>
      <c r="K221" s="160" t="s">
        <v>248</v>
      </c>
      <c r="L221" s="161" t="s">
        <v>74</v>
      </c>
      <c r="M221" s="161"/>
      <c r="N221" s="161" t="s">
        <v>2608</v>
      </c>
      <c r="O221" s="193"/>
      <c r="P221" s="163"/>
      <c r="Q221" s="163"/>
      <c r="R221" s="164" t="s">
        <v>74</v>
      </c>
      <c r="S221" s="164"/>
      <c r="T221" s="165">
        <v>225057060</v>
      </c>
      <c r="U221" s="165">
        <v>42923</v>
      </c>
      <c r="V221" s="165"/>
      <c r="W221" s="165"/>
      <c r="X221" s="166" t="s">
        <v>74</v>
      </c>
      <c r="Y221" s="167"/>
      <c r="Z221" s="168">
        <v>250233312</v>
      </c>
      <c r="AA221" s="189">
        <v>42923</v>
      </c>
      <c r="AB221" s="167"/>
      <c r="AC221" s="167"/>
      <c r="AD221" s="141"/>
      <c r="AE221" s="141"/>
      <c r="AF221" s="141"/>
      <c r="AG221" s="141"/>
      <c r="AH221" s="141"/>
      <c r="AI221" s="141"/>
      <c r="AJ221" s="169"/>
      <c r="AK221" s="169"/>
      <c r="AL221" s="169"/>
      <c r="AM221" s="169"/>
      <c r="AN221" s="169"/>
      <c r="AO221" s="169"/>
      <c r="AP221" s="176"/>
      <c r="AQ221" s="170"/>
      <c r="AR221" s="170"/>
      <c r="AS221" s="199"/>
      <c r="AT221" s="199"/>
      <c r="AU221" s="199"/>
      <c r="AV221" s="199"/>
      <c r="AW221" s="199"/>
      <c r="AX221" s="172"/>
      <c r="AY221" s="200"/>
      <c r="AZ221" s="200"/>
      <c r="BA221" s="173"/>
      <c r="BB221" s="201"/>
      <c r="BC221" s="201"/>
      <c r="BD221" s="177"/>
    </row>
    <row r="222" spans="1:56" ht="15.75" customHeight="1">
      <c r="A222" s="71">
        <v>2025221</v>
      </c>
      <c r="B222" s="62" t="s">
        <v>2430</v>
      </c>
      <c r="C222" s="44" t="s">
        <v>111</v>
      </c>
      <c r="D222" s="61" t="s">
        <v>52</v>
      </c>
      <c r="E222" s="62" t="s">
        <v>4</v>
      </c>
      <c r="F222" s="159" t="s">
        <v>137</v>
      </c>
      <c r="G222" s="160" t="s">
        <v>390</v>
      </c>
      <c r="H222" s="160">
        <v>0</v>
      </c>
      <c r="I222" s="160">
        <v>0</v>
      </c>
      <c r="J222" s="160">
        <v>0</v>
      </c>
      <c r="K222" s="160">
        <v>0</v>
      </c>
      <c r="L222" s="161" t="s">
        <v>137</v>
      </c>
      <c r="M222" s="161" t="s">
        <v>26</v>
      </c>
      <c r="N222" s="161"/>
      <c r="O222" s="163"/>
      <c r="P222" s="163"/>
      <c r="Q222" s="163"/>
      <c r="R222" s="164" t="s">
        <v>137</v>
      </c>
      <c r="S222" s="164" t="s">
        <v>26</v>
      </c>
      <c r="T222" s="165"/>
      <c r="U222" s="165"/>
      <c r="V222" s="165"/>
      <c r="W222" s="165"/>
      <c r="X222" s="166" t="s">
        <v>137</v>
      </c>
      <c r="Y222" s="167" t="s">
        <v>26</v>
      </c>
      <c r="Z222" s="168"/>
      <c r="AA222" s="189"/>
      <c r="AB222" s="167"/>
      <c r="AC222" s="167"/>
      <c r="AD222" s="141"/>
      <c r="AE222" s="141"/>
      <c r="AF222" s="141"/>
      <c r="AG222" s="141"/>
      <c r="AH222" s="141"/>
      <c r="AI222" s="141"/>
      <c r="AJ222" s="169"/>
      <c r="AK222" s="169"/>
      <c r="AL222" s="169"/>
      <c r="AM222" s="169"/>
      <c r="AN222" s="169"/>
      <c r="AO222" s="169"/>
      <c r="AP222" s="176"/>
      <c r="AQ222" s="170"/>
      <c r="AR222" s="170"/>
      <c r="AS222" s="199"/>
      <c r="AT222" s="199"/>
      <c r="AU222" s="199"/>
      <c r="AV222" s="199"/>
      <c r="AW222" s="199"/>
      <c r="AX222" s="172"/>
      <c r="AY222" s="200"/>
      <c r="AZ222" s="200"/>
      <c r="BA222" s="173"/>
      <c r="BB222" s="201"/>
      <c r="BC222" s="201"/>
      <c r="BD222" s="174"/>
    </row>
    <row r="223" spans="1:56" ht="15.75" customHeight="1">
      <c r="A223" s="71">
        <v>2025222</v>
      </c>
      <c r="B223" s="62" t="s">
        <v>2430</v>
      </c>
      <c r="C223" s="44" t="s">
        <v>111</v>
      </c>
      <c r="D223" s="61" t="s">
        <v>52</v>
      </c>
      <c r="E223" s="62" t="s">
        <v>4</v>
      </c>
      <c r="F223" s="159" t="s">
        <v>137</v>
      </c>
      <c r="G223" s="160" t="s">
        <v>390</v>
      </c>
      <c r="H223" s="160">
        <v>0</v>
      </c>
      <c r="I223" s="160">
        <v>0</v>
      </c>
      <c r="J223" s="160">
        <v>0</v>
      </c>
      <c r="K223" s="160">
        <v>0</v>
      </c>
      <c r="L223" s="161" t="s">
        <v>137</v>
      </c>
      <c r="M223" s="161" t="s">
        <v>26</v>
      </c>
      <c r="N223" s="161"/>
      <c r="O223" s="163"/>
      <c r="P223" s="163"/>
      <c r="Q223" s="163"/>
      <c r="R223" s="164" t="s">
        <v>137</v>
      </c>
      <c r="S223" s="164" t="s">
        <v>26</v>
      </c>
      <c r="T223" s="165"/>
      <c r="U223" s="165"/>
      <c r="V223" s="165"/>
      <c r="W223" s="165"/>
      <c r="X223" s="166" t="s">
        <v>137</v>
      </c>
      <c r="Y223" s="167" t="s">
        <v>26</v>
      </c>
      <c r="Z223" s="168"/>
      <c r="AA223" s="189"/>
      <c r="AB223" s="167"/>
      <c r="AC223" s="167"/>
      <c r="AD223" s="141"/>
      <c r="AE223" s="141"/>
      <c r="AF223" s="203"/>
      <c r="AG223" s="141"/>
      <c r="AH223" s="141"/>
      <c r="AI223" s="141"/>
      <c r="AJ223" s="169"/>
      <c r="AK223" s="169"/>
      <c r="AL223" s="169"/>
      <c r="AM223" s="169"/>
      <c r="AN223" s="169"/>
      <c r="AO223" s="169"/>
      <c r="AP223" s="176"/>
      <c r="AQ223" s="170"/>
      <c r="AR223" s="170"/>
      <c r="AS223" s="199"/>
      <c r="AT223" s="199"/>
      <c r="AU223" s="199"/>
      <c r="AV223" s="199"/>
      <c r="AW223" s="199"/>
      <c r="AX223" s="172"/>
      <c r="AY223" s="200"/>
      <c r="AZ223" s="200"/>
      <c r="BA223" s="173"/>
      <c r="BB223" s="201"/>
      <c r="BC223" s="201"/>
      <c r="BD223" s="1"/>
    </row>
    <row r="224" spans="1:56" ht="15.75" customHeight="1">
      <c r="A224" s="71">
        <v>2025223</v>
      </c>
      <c r="B224" s="62" t="s">
        <v>2430</v>
      </c>
      <c r="C224" s="44" t="s">
        <v>111</v>
      </c>
      <c r="D224" s="61" t="s">
        <v>52</v>
      </c>
      <c r="E224" s="62" t="s">
        <v>4</v>
      </c>
      <c r="F224" s="159" t="s">
        <v>74</v>
      </c>
      <c r="G224" s="160">
        <v>0</v>
      </c>
      <c r="H224" s="160">
        <v>231464894</v>
      </c>
      <c r="I224" s="160">
        <v>53685</v>
      </c>
      <c r="J224" s="160" t="s">
        <v>3193</v>
      </c>
      <c r="K224" s="160" t="s">
        <v>248</v>
      </c>
      <c r="L224" s="162" t="s">
        <v>74</v>
      </c>
      <c r="M224" s="162"/>
      <c r="N224" s="162" t="s">
        <v>2609</v>
      </c>
      <c r="O224" s="190"/>
      <c r="P224" s="163"/>
      <c r="Q224" s="163"/>
      <c r="R224" s="164" t="s">
        <v>74</v>
      </c>
      <c r="S224" s="164"/>
      <c r="T224" s="165">
        <v>225057045</v>
      </c>
      <c r="U224" s="165">
        <v>65321</v>
      </c>
      <c r="V224" s="165"/>
      <c r="W224" s="165"/>
      <c r="X224" s="166" t="s">
        <v>74</v>
      </c>
      <c r="Y224" s="167"/>
      <c r="Z224" s="168">
        <v>250112647</v>
      </c>
      <c r="AA224" s="189">
        <v>54265</v>
      </c>
      <c r="AB224" s="167"/>
      <c r="AC224" s="167"/>
      <c r="AD224" s="141"/>
      <c r="AE224" s="141"/>
      <c r="AF224" s="141"/>
      <c r="AG224" s="141"/>
      <c r="AH224" s="141"/>
      <c r="AI224" s="141"/>
      <c r="AJ224" s="169"/>
      <c r="AK224" s="169"/>
      <c r="AL224" s="169"/>
      <c r="AM224" s="169"/>
      <c r="AN224" s="169"/>
      <c r="AO224" s="169"/>
      <c r="AP224" s="176"/>
      <c r="AQ224" s="170"/>
      <c r="AR224" s="170"/>
      <c r="AS224" s="199"/>
      <c r="AT224" s="199"/>
      <c r="AU224" s="199"/>
      <c r="AV224" s="199"/>
      <c r="AW224" s="199"/>
      <c r="AX224" s="172"/>
      <c r="AY224" s="200"/>
      <c r="AZ224" s="200"/>
      <c r="BA224" s="173"/>
      <c r="BB224" s="201"/>
      <c r="BC224" s="201"/>
      <c r="BD224" s="177"/>
    </row>
    <row r="225" spans="1:56" ht="15.75" customHeight="1">
      <c r="A225" s="71">
        <v>2025224</v>
      </c>
      <c r="B225" s="62" t="s">
        <v>2430</v>
      </c>
      <c r="C225" s="44" t="s">
        <v>111</v>
      </c>
      <c r="D225" s="61" t="s">
        <v>52</v>
      </c>
      <c r="E225" s="62" t="s">
        <v>4</v>
      </c>
      <c r="F225" s="159" t="s">
        <v>74</v>
      </c>
      <c r="G225" s="160">
        <v>0</v>
      </c>
      <c r="H225" s="160">
        <v>231371152</v>
      </c>
      <c r="I225" s="160">
        <v>97503</v>
      </c>
      <c r="J225" s="160" t="s">
        <v>386</v>
      </c>
      <c r="K225" s="160" t="s">
        <v>248</v>
      </c>
      <c r="L225" s="161" t="s">
        <v>74</v>
      </c>
      <c r="M225" s="161"/>
      <c r="N225" s="161" t="s">
        <v>2610</v>
      </c>
      <c r="O225" s="163"/>
      <c r="P225" s="163"/>
      <c r="Q225" s="163"/>
      <c r="R225" s="164" t="s">
        <v>74</v>
      </c>
      <c r="S225" s="164"/>
      <c r="T225" s="165">
        <v>225057071</v>
      </c>
      <c r="U225" s="165">
        <v>42861</v>
      </c>
      <c r="V225" s="165"/>
      <c r="W225" s="165"/>
      <c r="X225" s="166" t="s">
        <v>74</v>
      </c>
      <c r="Y225" s="167"/>
      <c r="Z225" s="168">
        <v>250117819</v>
      </c>
      <c r="AA225" s="189">
        <v>54258</v>
      </c>
      <c r="AB225" s="167"/>
      <c r="AC225" s="167"/>
      <c r="AD225" s="141"/>
      <c r="AE225" s="141"/>
      <c r="AF225" s="141"/>
      <c r="AG225" s="141"/>
      <c r="AH225" s="141"/>
      <c r="AI225" s="141"/>
      <c r="AJ225" s="169"/>
      <c r="AK225" s="169"/>
      <c r="AL225" s="169"/>
      <c r="AM225" s="169"/>
      <c r="AN225" s="169"/>
      <c r="AO225" s="169"/>
      <c r="AP225" s="176"/>
      <c r="AQ225" s="170"/>
      <c r="AR225" s="170"/>
      <c r="AS225" s="199"/>
      <c r="AT225" s="199"/>
      <c r="AU225" s="199"/>
      <c r="AV225" s="199"/>
      <c r="AW225" s="199"/>
      <c r="AX225" s="172"/>
      <c r="AY225" s="200"/>
      <c r="AZ225" s="200"/>
      <c r="BA225" s="173"/>
      <c r="BB225" s="201"/>
      <c r="BC225" s="201"/>
      <c r="BD225" s="177"/>
    </row>
    <row r="226" spans="1:56" ht="15.75" customHeight="1">
      <c r="A226" s="71">
        <v>2025225</v>
      </c>
      <c r="B226" s="62" t="s">
        <v>2430</v>
      </c>
      <c r="C226" s="44" t="s">
        <v>116</v>
      </c>
      <c r="D226" s="61" t="s">
        <v>58</v>
      </c>
      <c r="E226" s="62" t="s">
        <v>4</v>
      </c>
      <c r="F226" s="159" t="s">
        <v>74</v>
      </c>
      <c r="G226" s="160">
        <v>0</v>
      </c>
      <c r="H226" s="160">
        <v>231381263</v>
      </c>
      <c r="I226" s="160">
        <v>17836</v>
      </c>
      <c r="J226" s="160" t="s">
        <v>3194</v>
      </c>
      <c r="K226" s="160" t="s">
        <v>290</v>
      </c>
      <c r="L226" s="161" t="s">
        <v>74</v>
      </c>
      <c r="M226" s="161"/>
      <c r="N226" s="161" t="s">
        <v>2611</v>
      </c>
      <c r="O226" s="193"/>
      <c r="P226" s="163"/>
      <c r="Q226" s="163"/>
      <c r="R226" s="164" t="s">
        <v>74</v>
      </c>
      <c r="S226" s="164"/>
      <c r="T226" s="165">
        <v>225071926</v>
      </c>
      <c r="U226" s="165">
        <v>17836</v>
      </c>
      <c r="V226" s="165"/>
      <c r="W226" s="165"/>
      <c r="X226" s="166" t="s">
        <v>74</v>
      </c>
      <c r="Y226" s="167"/>
      <c r="Z226" s="168">
        <v>250234483</v>
      </c>
      <c r="AA226" s="189">
        <v>17836</v>
      </c>
      <c r="AB226" s="167"/>
      <c r="AC226" s="167"/>
      <c r="AD226" s="141"/>
      <c r="AE226" s="141"/>
      <c r="AF226" s="141"/>
      <c r="AG226" s="141"/>
      <c r="AH226" s="141"/>
      <c r="AI226" s="141"/>
      <c r="AJ226" s="169"/>
      <c r="AK226" s="169"/>
      <c r="AL226" s="169"/>
      <c r="AM226" s="169"/>
      <c r="AN226" s="169"/>
      <c r="AO226" s="169"/>
      <c r="AP226" s="176"/>
      <c r="AQ226" s="170"/>
      <c r="AR226" s="170"/>
      <c r="AS226" s="199"/>
      <c r="AT226" s="199"/>
      <c r="AU226" s="171"/>
      <c r="AV226" s="171"/>
      <c r="AW226" s="171"/>
      <c r="AX226" s="172"/>
      <c r="AY226" s="172"/>
      <c r="AZ226" s="172"/>
      <c r="BA226" s="173"/>
      <c r="BB226" s="173"/>
      <c r="BC226" s="173"/>
      <c r="BD226" s="177"/>
    </row>
    <row r="227" spans="1:56" ht="15.75" customHeight="1">
      <c r="A227" s="71">
        <v>2025226</v>
      </c>
      <c r="B227" s="62" t="s">
        <v>2430</v>
      </c>
      <c r="C227" s="44" t="s">
        <v>116</v>
      </c>
      <c r="D227" s="61" t="s">
        <v>58</v>
      </c>
      <c r="E227" s="62" t="s">
        <v>4</v>
      </c>
      <c r="F227" s="159" t="s">
        <v>136</v>
      </c>
      <c r="G227" s="160"/>
      <c r="H227" s="160">
        <v>0</v>
      </c>
      <c r="I227" s="160">
        <v>0</v>
      </c>
      <c r="J227" s="160">
        <v>0</v>
      </c>
      <c r="K227" s="160">
        <v>0</v>
      </c>
      <c r="L227" s="162" t="s">
        <v>136</v>
      </c>
      <c r="M227" s="162"/>
      <c r="N227" s="162" t="s">
        <v>2612</v>
      </c>
      <c r="O227" s="190"/>
      <c r="P227" s="163"/>
      <c r="Q227" s="163"/>
      <c r="R227" s="164" t="s">
        <v>74</v>
      </c>
      <c r="S227" s="164"/>
      <c r="T227" s="165">
        <v>225215704</v>
      </c>
      <c r="U227" s="165">
        <v>70816</v>
      </c>
      <c r="V227" s="165"/>
      <c r="W227" s="165"/>
      <c r="X227" s="166" t="s">
        <v>136</v>
      </c>
      <c r="Y227" s="167"/>
      <c r="Z227" s="168"/>
      <c r="AA227" s="189"/>
      <c r="AB227" s="167"/>
      <c r="AC227" s="167"/>
      <c r="AD227" s="141"/>
      <c r="AE227" s="141"/>
      <c r="AF227" s="141"/>
      <c r="AG227" s="141"/>
      <c r="AH227" s="141"/>
      <c r="AI227" s="141"/>
      <c r="AJ227" s="169"/>
      <c r="AK227" s="169"/>
      <c r="AL227" s="169"/>
      <c r="AM227" s="169"/>
      <c r="AN227" s="169"/>
      <c r="AO227" s="169"/>
      <c r="AP227" s="176"/>
      <c r="AQ227" s="170"/>
      <c r="AR227" s="170"/>
      <c r="AS227" s="171"/>
      <c r="AT227" s="171"/>
      <c r="AU227" s="171"/>
      <c r="AV227" s="171"/>
      <c r="AW227" s="171"/>
      <c r="AX227" s="172"/>
      <c r="AY227" s="172"/>
      <c r="AZ227" s="172"/>
      <c r="BA227" s="173"/>
      <c r="BB227" s="173"/>
      <c r="BC227" s="173"/>
      <c r="BD227" s="177"/>
    </row>
    <row r="228" spans="1:56" ht="15.75" customHeight="1">
      <c r="A228" s="71">
        <v>2025227</v>
      </c>
      <c r="B228" s="62" t="s">
        <v>2430</v>
      </c>
      <c r="C228" s="44" t="s">
        <v>91</v>
      </c>
      <c r="D228" s="61" t="s">
        <v>52</v>
      </c>
      <c r="E228" s="62" t="s">
        <v>4</v>
      </c>
      <c r="F228" s="159" t="s">
        <v>74</v>
      </c>
      <c r="G228" s="160">
        <v>0</v>
      </c>
      <c r="H228" s="160">
        <v>231193378</v>
      </c>
      <c r="I228" s="160">
        <v>78716</v>
      </c>
      <c r="J228" s="160" t="s">
        <v>929</v>
      </c>
      <c r="K228" s="160" t="s">
        <v>248</v>
      </c>
      <c r="L228" s="161" t="s">
        <v>74</v>
      </c>
      <c r="M228" s="161"/>
      <c r="N228" s="161" t="s">
        <v>2613</v>
      </c>
      <c r="O228" s="163"/>
      <c r="P228" s="163"/>
      <c r="Q228" s="163"/>
      <c r="R228" s="164" t="s">
        <v>74</v>
      </c>
      <c r="S228" s="164"/>
      <c r="T228" s="165">
        <v>225055865</v>
      </c>
      <c r="U228" s="165">
        <v>48632</v>
      </c>
      <c r="V228" s="165"/>
      <c r="W228" s="165"/>
      <c r="X228" s="166" t="s">
        <v>74</v>
      </c>
      <c r="Y228" s="167"/>
      <c r="Z228" s="168">
        <v>250234513</v>
      </c>
      <c r="AA228" s="189">
        <v>14862</v>
      </c>
      <c r="AB228" s="167"/>
      <c r="AC228" s="167"/>
      <c r="AD228" s="141"/>
      <c r="AE228" s="141"/>
      <c r="AF228" s="141"/>
      <c r="AG228" s="141"/>
      <c r="AH228" s="141"/>
      <c r="AI228" s="141"/>
      <c r="AJ228" s="169"/>
      <c r="AK228" s="169"/>
      <c r="AL228" s="169"/>
      <c r="AM228" s="169"/>
      <c r="AN228" s="169"/>
      <c r="AO228" s="169"/>
      <c r="AP228" s="176"/>
      <c r="AQ228" s="170"/>
      <c r="AR228" s="170"/>
      <c r="AS228" s="199"/>
      <c r="AT228" s="199"/>
      <c r="AU228" s="171"/>
      <c r="AV228" s="171"/>
      <c r="AW228" s="171"/>
      <c r="AX228" s="172"/>
      <c r="AY228" s="172"/>
      <c r="AZ228" s="172"/>
      <c r="BA228" s="173"/>
      <c r="BB228" s="173"/>
      <c r="BC228" s="173"/>
      <c r="BD228" s="177"/>
    </row>
    <row r="229" spans="1:56" ht="15.75" customHeight="1">
      <c r="A229" s="71">
        <v>2025228</v>
      </c>
      <c r="B229" s="62" t="s">
        <v>2430</v>
      </c>
      <c r="C229" s="44" t="s">
        <v>91</v>
      </c>
      <c r="D229" s="61" t="s">
        <v>52</v>
      </c>
      <c r="E229" s="62" t="s">
        <v>4</v>
      </c>
      <c r="F229" s="159" t="s">
        <v>74</v>
      </c>
      <c r="G229" s="160">
        <v>0</v>
      </c>
      <c r="H229" s="160">
        <v>231196318</v>
      </c>
      <c r="I229" s="160">
        <v>37362</v>
      </c>
      <c r="J229" s="160" t="s">
        <v>929</v>
      </c>
      <c r="K229" s="160" t="s">
        <v>248</v>
      </c>
      <c r="L229" s="161" t="s">
        <v>74</v>
      </c>
      <c r="M229" s="161"/>
      <c r="N229" s="161" t="s">
        <v>2614</v>
      </c>
      <c r="O229" s="163"/>
      <c r="P229" s="163"/>
      <c r="Q229" s="163"/>
      <c r="R229" s="164" t="s">
        <v>74</v>
      </c>
      <c r="S229" s="164"/>
      <c r="T229" s="165">
        <v>225055981</v>
      </c>
      <c r="U229" s="165">
        <v>76218</v>
      </c>
      <c r="V229" s="165"/>
      <c r="W229" s="165"/>
      <c r="X229" s="166" t="s">
        <v>74</v>
      </c>
      <c r="Y229" s="167"/>
      <c r="Z229" s="168">
        <v>250209535</v>
      </c>
      <c r="AA229" s="189">
        <v>68569</v>
      </c>
      <c r="AB229" s="167"/>
      <c r="AC229" s="167"/>
      <c r="AD229" s="141"/>
      <c r="AE229" s="141"/>
      <c r="AF229" s="219"/>
      <c r="AG229" s="141"/>
      <c r="AH229" s="141"/>
      <c r="AI229" s="141"/>
      <c r="AJ229" s="169"/>
      <c r="AK229" s="169"/>
      <c r="AL229" s="169"/>
      <c r="AM229" s="169"/>
      <c r="AN229" s="169"/>
      <c r="AO229" s="169"/>
      <c r="AP229" s="176"/>
      <c r="AQ229" s="170"/>
      <c r="AR229" s="170"/>
      <c r="AS229" s="199"/>
      <c r="AT229" s="199"/>
      <c r="AU229" s="199"/>
      <c r="AV229" s="199"/>
      <c r="AW229" s="199"/>
      <c r="AX229" s="172"/>
      <c r="AY229" s="200"/>
      <c r="AZ229" s="200"/>
      <c r="BA229" s="173"/>
      <c r="BB229" s="201"/>
      <c r="BC229" s="201"/>
      <c r="BD229" s="1"/>
    </row>
    <row r="230" spans="1:56" ht="15.75" customHeight="1">
      <c r="A230" s="71">
        <v>2025229</v>
      </c>
      <c r="B230" s="62" t="s">
        <v>2430</v>
      </c>
      <c r="C230" s="44" t="s">
        <v>91</v>
      </c>
      <c r="D230" s="61" t="s">
        <v>52</v>
      </c>
      <c r="E230" s="62" t="s">
        <v>4</v>
      </c>
      <c r="F230" s="159" t="s">
        <v>74</v>
      </c>
      <c r="G230" s="160">
        <v>0</v>
      </c>
      <c r="H230" s="160">
        <v>231230346</v>
      </c>
      <c r="I230" s="160">
        <v>19562</v>
      </c>
      <c r="J230" s="160" t="s">
        <v>1281</v>
      </c>
      <c r="K230" s="160" t="s">
        <v>248</v>
      </c>
      <c r="L230" s="161" t="s">
        <v>74</v>
      </c>
      <c r="M230" s="161"/>
      <c r="N230" s="161" t="s">
        <v>2615</v>
      </c>
      <c r="O230" s="163"/>
      <c r="P230" s="163"/>
      <c r="Q230" s="163"/>
      <c r="R230" s="164" t="s">
        <v>74</v>
      </c>
      <c r="S230" s="164"/>
      <c r="T230" s="165">
        <v>225055738</v>
      </c>
      <c r="U230" s="165">
        <v>37548</v>
      </c>
      <c r="V230" s="165"/>
      <c r="W230" s="165"/>
      <c r="X230" s="166" t="s">
        <v>74</v>
      </c>
      <c r="Y230" s="167"/>
      <c r="Z230" s="168">
        <v>250209152</v>
      </c>
      <c r="AA230" s="189">
        <v>48965</v>
      </c>
      <c r="AB230" s="167"/>
      <c r="AC230" s="167"/>
      <c r="AD230" s="141"/>
      <c r="AE230" s="141"/>
      <c r="AF230" s="141"/>
      <c r="AG230" s="141"/>
      <c r="AH230" s="141"/>
      <c r="AI230" s="141"/>
      <c r="AJ230" s="169"/>
      <c r="AK230" s="169"/>
      <c r="AL230" s="169"/>
      <c r="AM230" s="169"/>
      <c r="AN230" s="169"/>
      <c r="AO230" s="169"/>
      <c r="AP230" s="176"/>
      <c r="AQ230" s="170"/>
      <c r="AR230" s="170"/>
      <c r="AS230" s="199"/>
      <c r="AT230" s="199"/>
      <c r="AU230" s="199"/>
      <c r="AV230" s="199"/>
      <c r="AW230" s="199"/>
      <c r="AX230" s="172"/>
      <c r="AY230" s="200"/>
      <c r="AZ230" s="200"/>
      <c r="BA230" s="173"/>
      <c r="BB230" s="201"/>
      <c r="BC230" s="201"/>
      <c r="BD230" s="1"/>
    </row>
    <row r="231" spans="1:56" ht="15.75" customHeight="1">
      <c r="A231" s="71">
        <v>2025230</v>
      </c>
      <c r="B231" s="62" t="s">
        <v>2430</v>
      </c>
      <c r="C231" s="44" t="s">
        <v>91</v>
      </c>
      <c r="D231" s="61" t="s">
        <v>52</v>
      </c>
      <c r="E231" s="62" t="s">
        <v>4</v>
      </c>
      <c r="F231" s="159" t="s">
        <v>74</v>
      </c>
      <c r="G231" s="160">
        <v>0</v>
      </c>
      <c r="H231" s="160">
        <v>231192576</v>
      </c>
      <c r="I231" s="160">
        <v>63851</v>
      </c>
      <c r="J231" s="160" t="s">
        <v>3170</v>
      </c>
      <c r="K231" s="160" t="s">
        <v>570</v>
      </c>
      <c r="L231" s="162" t="s">
        <v>74</v>
      </c>
      <c r="M231" s="162"/>
      <c r="N231" s="162" t="s">
        <v>2616</v>
      </c>
      <c r="O231" s="190"/>
      <c r="P231" s="163"/>
      <c r="Q231" s="163"/>
      <c r="R231" s="164" t="s">
        <v>74</v>
      </c>
      <c r="S231" s="164"/>
      <c r="T231" s="165">
        <v>225055925</v>
      </c>
      <c r="U231" s="165">
        <v>42687</v>
      </c>
      <c r="V231" s="165"/>
      <c r="W231" s="165"/>
      <c r="X231" s="166" t="s">
        <v>74</v>
      </c>
      <c r="Y231" s="167"/>
      <c r="Z231" s="168">
        <v>250190281</v>
      </c>
      <c r="AA231" s="189">
        <v>26985</v>
      </c>
      <c r="AB231" s="167"/>
      <c r="AC231" s="167"/>
      <c r="AD231" s="141"/>
      <c r="AE231" s="141"/>
      <c r="AF231" s="141"/>
      <c r="AG231" s="141"/>
      <c r="AH231" s="141"/>
      <c r="AI231" s="141"/>
      <c r="AJ231" s="169"/>
      <c r="AK231" s="169"/>
      <c r="AL231" s="169"/>
      <c r="AM231" s="169"/>
      <c r="AN231" s="169"/>
      <c r="AO231" s="169"/>
      <c r="AP231" s="176"/>
      <c r="AQ231" s="170"/>
      <c r="AR231" s="170"/>
      <c r="AS231" s="199"/>
      <c r="AT231" s="199"/>
      <c r="AU231" s="199"/>
      <c r="AV231" s="199"/>
      <c r="AW231" s="199"/>
      <c r="AX231" s="172"/>
      <c r="AY231" s="200"/>
      <c r="AZ231" s="200"/>
      <c r="BA231" s="173"/>
      <c r="BB231" s="201"/>
      <c r="BC231" s="201"/>
      <c r="BD231" s="177"/>
    </row>
    <row r="232" spans="1:56" ht="15.75" customHeight="1">
      <c r="A232" s="71">
        <v>2025231</v>
      </c>
      <c r="B232" s="62" t="s">
        <v>2430</v>
      </c>
      <c r="C232" s="44" t="s">
        <v>91</v>
      </c>
      <c r="D232" s="61" t="s">
        <v>52</v>
      </c>
      <c r="E232" s="62" t="s">
        <v>4</v>
      </c>
      <c r="F232" s="159" t="s">
        <v>74</v>
      </c>
      <c r="G232" s="160">
        <v>0</v>
      </c>
      <c r="H232" s="160">
        <v>231194641</v>
      </c>
      <c r="I232" s="160">
        <v>10509</v>
      </c>
      <c r="J232" s="160" t="s">
        <v>1051</v>
      </c>
      <c r="K232" s="160" t="s">
        <v>290</v>
      </c>
      <c r="L232" s="161" t="s">
        <v>74</v>
      </c>
      <c r="M232" s="161"/>
      <c r="N232" s="161" t="s">
        <v>2617</v>
      </c>
      <c r="O232" s="163"/>
      <c r="P232" s="163"/>
      <c r="Q232" s="163"/>
      <c r="R232" s="164" t="s">
        <v>74</v>
      </c>
      <c r="S232" s="164"/>
      <c r="T232" s="165">
        <v>225055693</v>
      </c>
      <c r="U232" s="165">
        <v>62087</v>
      </c>
      <c r="V232" s="165"/>
      <c r="W232" s="165"/>
      <c r="X232" s="166" t="s">
        <v>74</v>
      </c>
      <c r="Y232" s="167"/>
      <c r="Z232" s="168">
        <v>250192519</v>
      </c>
      <c r="AA232" s="189">
        <v>58742</v>
      </c>
      <c r="AB232" s="167"/>
      <c r="AC232" s="167"/>
      <c r="AD232" s="141"/>
      <c r="AE232" s="141"/>
      <c r="AF232" s="219"/>
      <c r="AG232" s="141"/>
      <c r="AH232" s="141"/>
      <c r="AI232" s="141"/>
      <c r="AJ232" s="169"/>
      <c r="AK232" s="169"/>
      <c r="AL232" s="169"/>
      <c r="AM232" s="169"/>
      <c r="AN232" s="169"/>
      <c r="AO232" s="169"/>
      <c r="AP232" s="176"/>
      <c r="AQ232" s="170"/>
      <c r="AR232" s="170"/>
      <c r="AS232" s="199"/>
      <c r="AT232" s="199"/>
      <c r="AU232" s="199"/>
      <c r="AV232" s="199"/>
      <c r="AW232" s="199"/>
      <c r="AX232" s="172"/>
      <c r="AY232" s="200"/>
      <c r="AZ232" s="200"/>
      <c r="BA232" s="173"/>
      <c r="BB232" s="201"/>
      <c r="BC232" s="201"/>
      <c r="BD232" s="177"/>
    </row>
    <row r="233" spans="1:56" ht="15.75" customHeight="1">
      <c r="A233" s="71">
        <v>2025232</v>
      </c>
      <c r="B233" s="62" t="s">
        <v>2430</v>
      </c>
      <c r="C233" s="44" t="s">
        <v>112</v>
      </c>
      <c r="D233" s="61" t="s">
        <v>52</v>
      </c>
      <c r="E233" s="62" t="s">
        <v>4</v>
      </c>
      <c r="F233" s="159" t="s">
        <v>74</v>
      </c>
      <c r="G233" s="160">
        <v>0</v>
      </c>
      <c r="H233" s="160">
        <v>231461283</v>
      </c>
      <c r="I233" s="160">
        <v>65301</v>
      </c>
      <c r="J233" s="160" t="s">
        <v>3175</v>
      </c>
      <c r="K233" s="160" t="s">
        <v>248</v>
      </c>
      <c r="L233" s="162" t="s">
        <v>74</v>
      </c>
      <c r="M233" s="162"/>
      <c r="N233" s="162" t="s">
        <v>2618</v>
      </c>
      <c r="O233" s="190"/>
      <c r="P233" s="163"/>
      <c r="Q233" s="163"/>
      <c r="R233" s="164" t="s">
        <v>74</v>
      </c>
      <c r="S233" s="164"/>
      <c r="T233" s="165">
        <v>225057135</v>
      </c>
      <c r="U233" s="165">
        <v>84201</v>
      </c>
      <c r="V233" s="165"/>
      <c r="W233" s="165"/>
      <c r="X233" s="166" t="s">
        <v>74</v>
      </c>
      <c r="Y233" s="167"/>
      <c r="Z233" s="168">
        <v>250111454</v>
      </c>
      <c r="AA233" s="189">
        <v>25498</v>
      </c>
      <c r="AB233" s="167"/>
      <c r="AC233" s="167"/>
      <c r="AD233" s="141"/>
      <c r="AE233" s="141"/>
      <c r="AF233" s="141"/>
      <c r="AG233" s="141"/>
      <c r="AH233" s="141"/>
      <c r="AI233" s="141"/>
      <c r="AJ233" s="169"/>
      <c r="AK233" s="169"/>
      <c r="AL233" s="169"/>
      <c r="AM233" s="169"/>
      <c r="AN233" s="169"/>
      <c r="AO233" s="169"/>
      <c r="AP233" s="176"/>
      <c r="AQ233" s="170"/>
      <c r="AR233" s="170"/>
      <c r="AS233" s="199"/>
      <c r="AT233" s="199"/>
      <c r="AU233" s="199"/>
      <c r="AV233" s="199"/>
      <c r="AW233" s="199"/>
      <c r="AX233" s="172"/>
      <c r="AY233" s="200"/>
      <c r="AZ233" s="200"/>
      <c r="BA233" s="173"/>
      <c r="BB233" s="201"/>
      <c r="BC233" s="201"/>
      <c r="BD233" s="177"/>
    </row>
    <row r="234" spans="1:56" ht="15.75" customHeight="1">
      <c r="A234" s="71">
        <v>2025233</v>
      </c>
      <c r="B234" s="62" t="s">
        <v>2430</v>
      </c>
      <c r="C234" s="44" t="s">
        <v>112</v>
      </c>
      <c r="D234" s="61" t="s">
        <v>52</v>
      </c>
      <c r="E234" s="62" t="s">
        <v>4</v>
      </c>
      <c r="F234" s="159" t="s">
        <v>74</v>
      </c>
      <c r="G234" s="160">
        <v>0</v>
      </c>
      <c r="H234" s="160">
        <v>231368984</v>
      </c>
      <c r="I234" s="160">
        <v>96467</v>
      </c>
      <c r="J234" s="160" t="s">
        <v>1119</v>
      </c>
      <c r="K234" s="160" t="s">
        <v>248</v>
      </c>
      <c r="L234" s="162" t="s">
        <v>74</v>
      </c>
      <c r="M234" s="162"/>
      <c r="N234" s="162" t="s">
        <v>2619</v>
      </c>
      <c r="O234" s="190"/>
      <c r="P234" s="163"/>
      <c r="Q234" s="163"/>
      <c r="R234" s="164" t="s">
        <v>74</v>
      </c>
      <c r="S234" s="164"/>
      <c r="T234" s="165">
        <v>225057270</v>
      </c>
      <c r="U234" s="165">
        <v>65289</v>
      </c>
      <c r="V234" s="165"/>
      <c r="W234" s="165"/>
      <c r="X234" s="166" t="s">
        <v>74</v>
      </c>
      <c r="Y234" s="167"/>
      <c r="Z234" s="168">
        <v>250210738</v>
      </c>
      <c r="AA234" s="189">
        <v>68541</v>
      </c>
      <c r="AB234" s="167"/>
      <c r="AC234" s="167"/>
      <c r="AD234" s="141"/>
      <c r="AE234" s="141"/>
      <c r="AF234" s="141"/>
      <c r="AG234" s="141"/>
      <c r="AH234" s="141"/>
      <c r="AI234" s="141"/>
      <c r="AJ234" s="169"/>
      <c r="AK234" s="169"/>
      <c r="AL234" s="169"/>
      <c r="AM234" s="169"/>
      <c r="AN234" s="169"/>
      <c r="AO234" s="169"/>
      <c r="AP234" s="176"/>
      <c r="AQ234" s="170"/>
      <c r="AR234" s="170"/>
      <c r="AS234" s="199"/>
      <c r="AT234" s="199"/>
      <c r="AU234" s="199"/>
      <c r="AV234" s="199"/>
      <c r="AW234" s="199"/>
      <c r="AX234" s="172"/>
      <c r="AY234" s="200"/>
      <c r="AZ234" s="200"/>
      <c r="BA234" s="173"/>
      <c r="BB234" s="201"/>
      <c r="BC234" s="201"/>
      <c r="BD234" s="177"/>
    </row>
    <row r="235" spans="1:56" ht="15.75" customHeight="1">
      <c r="A235" s="71">
        <v>2025234</v>
      </c>
      <c r="B235" s="62" t="s">
        <v>2430</v>
      </c>
      <c r="C235" s="44" t="s">
        <v>112</v>
      </c>
      <c r="D235" s="61" t="s">
        <v>52</v>
      </c>
      <c r="E235" s="62" t="s">
        <v>4</v>
      </c>
      <c r="F235" s="159" t="s">
        <v>74</v>
      </c>
      <c r="G235" s="160">
        <v>0</v>
      </c>
      <c r="H235" s="160">
        <v>231369123</v>
      </c>
      <c r="I235" s="160">
        <v>39795</v>
      </c>
      <c r="J235" s="160" t="s">
        <v>929</v>
      </c>
      <c r="K235" s="160" t="s">
        <v>248</v>
      </c>
      <c r="L235" s="162" t="s">
        <v>74</v>
      </c>
      <c r="M235" s="162"/>
      <c r="N235" s="162" t="s">
        <v>2620</v>
      </c>
      <c r="O235" s="190"/>
      <c r="P235" s="163"/>
      <c r="Q235" s="163"/>
      <c r="R235" s="164" t="s">
        <v>74</v>
      </c>
      <c r="S235" s="164"/>
      <c r="T235" s="194">
        <v>225057194</v>
      </c>
      <c r="U235" s="165">
        <v>31314</v>
      </c>
      <c r="V235" s="165"/>
      <c r="W235" s="165"/>
      <c r="X235" s="166" t="s">
        <v>74</v>
      </c>
      <c r="Y235" s="167"/>
      <c r="Z235" s="168">
        <v>250233363</v>
      </c>
      <c r="AA235" s="189">
        <v>85468</v>
      </c>
      <c r="AB235" s="167"/>
      <c r="AC235" s="167"/>
      <c r="AD235" s="141"/>
      <c r="AE235" s="141"/>
      <c r="AF235" s="219"/>
      <c r="AG235" s="141"/>
      <c r="AH235" s="141"/>
      <c r="AI235" s="141"/>
      <c r="AJ235" s="169"/>
      <c r="AK235" s="169"/>
      <c r="AL235" s="169"/>
      <c r="AM235" s="169"/>
      <c r="AN235" s="169"/>
      <c r="AO235" s="169"/>
      <c r="AP235" s="176"/>
      <c r="AQ235" s="170"/>
      <c r="AR235" s="170"/>
      <c r="AS235" s="199"/>
      <c r="AT235" s="199"/>
      <c r="AU235" s="199"/>
      <c r="AV235" s="199"/>
      <c r="AW235" s="199"/>
      <c r="AX235" s="172"/>
      <c r="AY235" s="200"/>
      <c r="AZ235" s="200"/>
      <c r="BA235" s="173"/>
      <c r="BB235" s="201"/>
      <c r="BC235" s="201"/>
      <c r="BD235" s="177"/>
    </row>
    <row r="236" spans="1:56" ht="15.75" customHeight="1">
      <c r="A236" s="71">
        <v>2025235</v>
      </c>
      <c r="B236" s="62" t="s">
        <v>2430</v>
      </c>
      <c r="C236" s="44" t="s">
        <v>112</v>
      </c>
      <c r="D236" s="61" t="s">
        <v>52</v>
      </c>
      <c r="E236" s="62" t="s">
        <v>4</v>
      </c>
      <c r="F236" s="159" t="s">
        <v>74</v>
      </c>
      <c r="G236" s="160">
        <v>0</v>
      </c>
      <c r="H236" s="160">
        <v>231369379</v>
      </c>
      <c r="I236" s="160">
        <v>16102</v>
      </c>
      <c r="J236" s="160" t="s">
        <v>926</v>
      </c>
      <c r="K236" s="160" t="s">
        <v>248</v>
      </c>
      <c r="L236" s="161" t="s">
        <v>74</v>
      </c>
      <c r="M236" s="161"/>
      <c r="N236" s="161" t="s">
        <v>2621</v>
      </c>
      <c r="O236" s="163"/>
      <c r="P236" s="163"/>
      <c r="Q236" s="163"/>
      <c r="R236" s="164" t="s">
        <v>74</v>
      </c>
      <c r="S236" s="164"/>
      <c r="T236" s="165">
        <v>225057314</v>
      </c>
      <c r="U236" s="165">
        <v>40565</v>
      </c>
      <c r="V236" s="165"/>
      <c r="W236" s="165"/>
      <c r="X236" s="166" t="s">
        <v>74</v>
      </c>
      <c r="Y236" s="167"/>
      <c r="Z236" s="168">
        <v>250234106</v>
      </c>
      <c r="AA236" s="189">
        <v>69854</v>
      </c>
      <c r="AB236" s="167"/>
      <c r="AC236" s="167"/>
      <c r="AD236" s="141"/>
      <c r="AE236" s="141"/>
      <c r="AF236" s="141"/>
      <c r="AG236" s="141"/>
      <c r="AH236" s="141"/>
      <c r="AI236" s="141"/>
      <c r="AJ236" s="169"/>
      <c r="AK236" s="169"/>
      <c r="AL236" s="169"/>
      <c r="AM236" s="169"/>
      <c r="AN236" s="169"/>
      <c r="AO236" s="169"/>
      <c r="AP236" s="176"/>
      <c r="AQ236" s="170"/>
      <c r="AR236" s="170"/>
      <c r="AS236" s="199"/>
      <c r="AT236" s="199"/>
      <c r="AU236" s="171"/>
      <c r="AV236" s="171"/>
      <c r="AW236" s="171"/>
      <c r="AX236" s="172"/>
      <c r="AY236" s="172"/>
      <c r="AZ236" s="172"/>
      <c r="BA236" s="173"/>
      <c r="BB236" s="173"/>
      <c r="BC236" s="173"/>
      <c r="BD236" s="177"/>
    </row>
    <row r="237" spans="1:56" ht="15.75" customHeight="1">
      <c r="A237" s="71">
        <v>2025236</v>
      </c>
      <c r="B237" s="62" t="s">
        <v>2430</v>
      </c>
      <c r="C237" s="44" t="s">
        <v>112</v>
      </c>
      <c r="D237" s="61" t="s">
        <v>52</v>
      </c>
      <c r="E237" s="62" t="s">
        <v>4</v>
      </c>
      <c r="F237" s="159" t="s">
        <v>74</v>
      </c>
      <c r="G237" s="160">
        <v>0</v>
      </c>
      <c r="H237" s="160">
        <v>231369255</v>
      </c>
      <c r="I237" s="160">
        <v>46309</v>
      </c>
      <c r="J237" s="160" t="s">
        <v>3195</v>
      </c>
      <c r="K237" s="160" t="s">
        <v>248</v>
      </c>
      <c r="L237" s="162" t="s">
        <v>74</v>
      </c>
      <c r="M237" s="162"/>
      <c r="N237" s="162" t="s">
        <v>2622</v>
      </c>
      <c r="O237" s="190"/>
      <c r="P237" s="163"/>
      <c r="Q237" s="163"/>
      <c r="R237" s="164" t="s">
        <v>74</v>
      </c>
      <c r="S237" s="164"/>
      <c r="T237" s="165">
        <v>225057366</v>
      </c>
      <c r="U237" s="165">
        <v>64532</v>
      </c>
      <c r="V237" s="165"/>
      <c r="W237" s="165"/>
      <c r="X237" s="166" t="s">
        <v>74</v>
      </c>
      <c r="Y237" s="167"/>
      <c r="Z237" s="168">
        <v>250212048</v>
      </c>
      <c r="AA237" s="189">
        <v>56525</v>
      </c>
      <c r="AB237" s="167"/>
      <c r="AC237" s="167"/>
      <c r="AD237" s="141"/>
      <c r="AE237" s="141"/>
      <c r="AF237" s="141"/>
      <c r="AG237" s="141"/>
      <c r="AH237" s="141"/>
      <c r="AI237" s="141"/>
      <c r="AJ237" s="169"/>
      <c r="AK237" s="169"/>
      <c r="AL237" s="169"/>
      <c r="AM237" s="169"/>
      <c r="AN237" s="169"/>
      <c r="AO237" s="169"/>
      <c r="AP237" s="176"/>
      <c r="AQ237" s="170"/>
      <c r="AR237" s="170"/>
      <c r="AS237" s="199"/>
      <c r="AT237" s="199"/>
      <c r="AU237" s="171"/>
      <c r="AV237" s="171"/>
      <c r="AW237" s="171"/>
      <c r="AX237" s="172"/>
      <c r="AY237" s="172"/>
      <c r="AZ237" s="172"/>
      <c r="BA237" s="173"/>
      <c r="BB237" s="173"/>
      <c r="BC237" s="173"/>
      <c r="BD237" s="1"/>
    </row>
    <row r="238" spans="1:56" ht="15.75" customHeight="1">
      <c r="A238" s="71">
        <v>2025237</v>
      </c>
      <c r="B238" s="62" t="s">
        <v>2430</v>
      </c>
      <c r="C238" s="44" t="s">
        <v>101</v>
      </c>
      <c r="D238" s="61" t="s">
        <v>54</v>
      </c>
      <c r="E238" s="62" t="s">
        <v>4</v>
      </c>
      <c r="F238" s="159" t="s">
        <v>136</v>
      </c>
      <c r="G238" s="160">
        <v>0</v>
      </c>
      <c r="H238" s="160">
        <v>0</v>
      </c>
      <c r="I238" s="160">
        <v>0</v>
      </c>
      <c r="J238" s="160">
        <v>0</v>
      </c>
      <c r="K238" s="160">
        <v>0</v>
      </c>
      <c r="L238" s="161" t="s">
        <v>74</v>
      </c>
      <c r="M238" s="161"/>
      <c r="N238" s="161"/>
      <c r="O238" s="163"/>
      <c r="P238" s="163"/>
      <c r="Q238" s="163"/>
      <c r="R238" s="164" t="s">
        <v>74</v>
      </c>
      <c r="S238" s="164"/>
      <c r="T238" s="165"/>
      <c r="U238" s="165"/>
      <c r="V238" s="165"/>
      <c r="W238" s="165"/>
      <c r="X238" s="166"/>
      <c r="Y238" s="167"/>
      <c r="Z238" s="168"/>
      <c r="AA238" s="189"/>
      <c r="AB238" s="167"/>
      <c r="AC238" s="167"/>
      <c r="AD238" s="141"/>
      <c r="AE238" s="141"/>
      <c r="AF238" s="141"/>
      <c r="AG238" s="141"/>
      <c r="AH238" s="141"/>
      <c r="AI238" s="141"/>
      <c r="AJ238" s="169"/>
      <c r="AK238" s="169"/>
      <c r="AL238" s="169"/>
      <c r="AM238" s="169"/>
      <c r="AN238" s="169"/>
      <c r="AO238" s="169"/>
      <c r="AP238" s="176"/>
      <c r="AQ238" s="170"/>
      <c r="AR238" s="170"/>
      <c r="AS238" s="199"/>
      <c r="AT238" s="199"/>
      <c r="AU238" s="199"/>
      <c r="AV238" s="199"/>
      <c r="AW238" s="199"/>
      <c r="AX238" s="172"/>
      <c r="AY238" s="200"/>
      <c r="AZ238" s="200"/>
      <c r="BA238" s="173"/>
      <c r="BB238" s="201"/>
      <c r="BC238" s="201"/>
      <c r="BD238" s="177"/>
    </row>
    <row r="239" spans="1:56" ht="15.75" customHeight="1">
      <c r="A239" s="71">
        <v>2025238</v>
      </c>
      <c r="B239" s="62" t="s">
        <v>2430</v>
      </c>
      <c r="C239" s="44" t="s">
        <v>101</v>
      </c>
      <c r="D239" s="61" t="s">
        <v>54</v>
      </c>
      <c r="E239" s="62" t="s">
        <v>4</v>
      </c>
      <c r="F239" s="159" t="s">
        <v>136</v>
      </c>
      <c r="G239" s="160">
        <v>0</v>
      </c>
      <c r="H239" s="160">
        <v>0</v>
      </c>
      <c r="I239" s="160">
        <v>0</v>
      </c>
      <c r="J239" s="160">
        <v>0</v>
      </c>
      <c r="K239" s="160">
        <v>0</v>
      </c>
      <c r="L239" s="162" t="s">
        <v>136</v>
      </c>
      <c r="M239" s="162"/>
      <c r="N239" s="162"/>
      <c r="O239" s="190"/>
      <c r="P239" s="163"/>
      <c r="Q239" s="163"/>
      <c r="R239" s="164" t="s">
        <v>74</v>
      </c>
      <c r="S239" s="164"/>
      <c r="T239" s="165"/>
      <c r="U239" s="165"/>
      <c r="V239" s="165"/>
      <c r="W239" s="165"/>
      <c r="X239" s="166"/>
      <c r="Y239" s="167"/>
      <c r="Z239" s="168"/>
      <c r="AA239" s="189"/>
      <c r="AB239" s="167"/>
      <c r="AC239" s="167"/>
      <c r="AD239" s="141"/>
      <c r="AE239" s="141"/>
      <c r="AF239" s="141"/>
      <c r="AG239" s="141"/>
      <c r="AH239" s="141"/>
      <c r="AI239" s="141"/>
      <c r="AJ239" s="169"/>
      <c r="AK239" s="169"/>
      <c r="AL239" s="169"/>
      <c r="AM239" s="169"/>
      <c r="AN239" s="169"/>
      <c r="AO239" s="169"/>
      <c r="AP239" s="176"/>
      <c r="AQ239" s="170"/>
      <c r="AR239" s="170"/>
      <c r="AS239" s="199"/>
      <c r="AT239" s="199"/>
      <c r="AU239" s="199"/>
      <c r="AV239" s="199"/>
      <c r="AW239" s="199"/>
      <c r="AX239" s="172"/>
      <c r="AY239" s="200"/>
      <c r="AZ239" s="200"/>
      <c r="BA239" s="173"/>
      <c r="BB239" s="201"/>
      <c r="BC239" s="201"/>
      <c r="BD239" s="177"/>
    </row>
    <row r="240" spans="1:56" ht="15.75" customHeight="1">
      <c r="A240" s="71">
        <v>2025239</v>
      </c>
      <c r="B240" s="62" t="s">
        <v>2430</v>
      </c>
      <c r="C240" s="44" t="s">
        <v>101</v>
      </c>
      <c r="D240" s="61" t="s">
        <v>54</v>
      </c>
      <c r="E240" s="62" t="s">
        <v>4</v>
      </c>
      <c r="F240" s="159" t="s">
        <v>74</v>
      </c>
      <c r="G240" s="160">
        <v>0</v>
      </c>
      <c r="H240" s="160">
        <v>231293496</v>
      </c>
      <c r="I240" s="160">
        <v>64197</v>
      </c>
      <c r="J240" s="160" t="s">
        <v>277</v>
      </c>
      <c r="K240" s="160" t="s">
        <v>248</v>
      </c>
      <c r="L240" s="161" t="s">
        <v>74</v>
      </c>
      <c r="M240" s="161"/>
      <c r="N240" s="161"/>
      <c r="O240" s="163"/>
      <c r="P240" s="163"/>
      <c r="Q240" s="163"/>
      <c r="R240" s="164" t="s">
        <v>74</v>
      </c>
      <c r="S240" s="164"/>
      <c r="T240" s="165"/>
      <c r="U240" s="165"/>
      <c r="V240" s="165"/>
      <c r="W240" s="165"/>
      <c r="X240" s="166"/>
      <c r="Y240" s="167"/>
      <c r="Z240" s="168"/>
      <c r="AA240" s="189"/>
      <c r="AB240" s="167"/>
      <c r="AC240" s="167"/>
      <c r="AD240" s="141"/>
      <c r="AE240" s="141"/>
      <c r="AF240" s="141"/>
      <c r="AG240" s="141"/>
      <c r="AH240" s="141"/>
      <c r="AI240" s="141"/>
      <c r="AJ240" s="169"/>
      <c r="AK240" s="169"/>
      <c r="AL240" s="169"/>
      <c r="AM240" s="169"/>
      <c r="AN240" s="169"/>
      <c r="AO240" s="169"/>
      <c r="AP240" s="176"/>
      <c r="AQ240" s="170"/>
      <c r="AR240" s="170"/>
      <c r="AS240" s="199"/>
      <c r="AT240" s="199"/>
      <c r="AU240" s="199"/>
      <c r="AV240" s="199"/>
      <c r="AW240" s="199"/>
      <c r="AX240" s="172"/>
      <c r="AY240" s="200"/>
      <c r="AZ240" s="200"/>
      <c r="BA240" s="173"/>
      <c r="BB240" s="201"/>
      <c r="BC240" s="201"/>
      <c r="BD240" s="1"/>
    </row>
    <row r="241" spans="1:56" ht="15.75" customHeight="1">
      <c r="A241" s="71">
        <v>2025240</v>
      </c>
      <c r="B241" s="62" t="s">
        <v>2430</v>
      </c>
      <c r="C241" s="44" t="s">
        <v>101</v>
      </c>
      <c r="D241" s="61" t="s">
        <v>54</v>
      </c>
      <c r="E241" s="62" t="s">
        <v>4</v>
      </c>
      <c r="F241" s="159" t="s">
        <v>74</v>
      </c>
      <c r="G241" s="160">
        <v>0</v>
      </c>
      <c r="H241" s="160">
        <v>231294220</v>
      </c>
      <c r="I241" s="160">
        <v>72378</v>
      </c>
      <c r="J241" s="160" t="s">
        <v>3196</v>
      </c>
      <c r="K241" s="160" t="s">
        <v>248</v>
      </c>
      <c r="L241" s="162" t="s">
        <v>74</v>
      </c>
      <c r="M241" s="162"/>
      <c r="N241" s="162"/>
      <c r="O241" s="190"/>
      <c r="P241" s="163"/>
      <c r="Q241" s="163"/>
      <c r="R241" s="164" t="s">
        <v>74</v>
      </c>
      <c r="S241" s="164"/>
      <c r="T241" s="165"/>
      <c r="U241" s="165"/>
      <c r="V241" s="165"/>
      <c r="W241" s="165"/>
      <c r="X241" s="166"/>
      <c r="Y241" s="167"/>
      <c r="Z241" s="168"/>
      <c r="AA241" s="189"/>
      <c r="AB241" s="167"/>
      <c r="AC241" s="167"/>
      <c r="AD241" s="141"/>
      <c r="AE241" s="141"/>
      <c r="AF241" s="141"/>
      <c r="AG241" s="141"/>
      <c r="AH241" s="141"/>
      <c r="AI241" s="141"/>
      <c r="AJ241" s="169"/>
      <c r="AK241" s="169"/>
      <c r="AL241" s="169"/>
      <c r="AM241" s="169"/>
      <c r="AN241" s="169"/>
      <c r="AO241" s="169"/>
      <c r="AP241" s="176"/>
      <c r="AQ241" s="170"/>
      <c r="AR241" s="170"/>
      <c r="AS241" s="199"/>
      <c r="AT241" s="199"/>
      <c r="AU241" s="199"/>
      <c r="AV241" s="199"/>
      <c r="AW241" s="199"/>
      <c r="AX241" s="172"/>
      <c r="AY241" s="200"/>
      <c r="AZ241" s="200"/>
      <c r="BA241" s="173"/>
      <c r="BB241" s="201"/>
      <c r="BC241" s="201"/>
      <c r="BD241" s="177"/>
    </row>
    <row r="242" spans="1:56" ht="15.75" customHeight="1">
      <c r="A242" s="71">
        <v>2025241</v>
      </c>
      <c r="B242" s="62" t="s">
        <v>2430</v>
      </c>
      <c r="C242" s="44" t="s">
        <v>101</v>
      </c>
      <c r="D242" s="61" t="s">
        <v>54</v>
      </c>
      <c r="E242" s="62" t="s">
        <v>4</v>
      </c>
      <c r="F242" s="159" t="s">
        <v>74</v>
      </c>
      <c r="G242" s="160">
        <v>0</v>
      </c>
      <c r="H242" s="160">
        <v>231293666</v>
      </c>
      <c r="I242" s="160">
        <v>46103</v>
      </c>
      <c r="J242" s="160" t="s">
        <v>988</v>
      </c>
      <c r="K242" s="160" t="s">
        <v>241</v>
      </c>
      <c r="L242" s="161" t="s">
        <v>74</v>
      </c>
      <c r="M242" s="161" t="s">
        <v>3169</v>
      </c>
      <c r="N242" s="161"/>
      <c r="O242" s="163"/>
      <c r="P242" s="163"/>
      <c r="Q242" s="163"/>
      <c r="R242" s="164" t="s">
        <v>74</v>
      </c>
      <c r="S242" s="164"/>
      <c r="T242" s="165"/>
      <c r="U242" s="165"/>
      <c r="V242" s="165"/>
      <c r="W242" s="165"/>
      <c r="X242" s="166"/>
      <c r="Y242" s="167"/>
      <c r="Z242" s="168"/>
      <c r="AA242" s="189"/>
      <c r="AB242" s="167"/>
      <c r="AC242" s="167"/>
      <c r="AD242" s="141"/>
      <c r="AE242" s="141"/>
      <c r="AF242" s="219"/>
      <c r="AG242" s="141"/>
      <c r="AH242" s="141"/>
      <c r="AI242" s="141"/>
      <c r="AJ242" s="169"/>
      <c r="AK242" s="169"/>
      <c r="AL242" s="169"/>
      <c r="AM242" s="169"/>
      <c r="AN242" s="169"/>
      <c r="AO242" s="169"/>
      <c r="AP242" s="176"/>
      <c r="AQ242" s="170"/>
      <c r="AR242" s="170"/>
      <c r="AS242" s="199"/>
      <c r="AT242" s="199"/>
      <c r="AU242" s="199"/>
      <c r="AV242" s="199"/>
      <c r="AW242" s="199"/>
      <c r="AX242" s="172"/>
      <c r="AY242" s="200"/>
      <c r="AZ242" s="200"/>
      <c r="BA242" s="173"/>
      <c r="BB242" s="201"/>
      <c r="BC242" s="201"/>
      <c r="BD242" s="1"/>
    </row>
    <row r="243" spans="1:56" ht="15.75" customHeight="1">
      <c r="A243" s="71">
        <v>2025242</v>
      </c>
      <c r="B243" s="62" t="s">
        <v>2430</v>
      </c>
      <c r="C243" s="44" t="s">
        <v>101</v>
      </c>
      <c r="D243" s="61" t="s">
        <v>54</v>
      </c>
      <c r="E243" s="62" t="s">
        <v>4</v>
      </c>
      <c r="F243" s="159" t="s">
        <v>136</v>
      </c>
      <c r="G243" s="160">
        <v>0</v>
      </c>
      <c r="H243" s="160">
        <v>0</v>
      </c>
      <c r="I243" s="160">
        <v>0</v>
      </c>
      <c r="J243" s="160">
        <v>0</v>
      </c>
      <c r="K243" s="160">
        <v>0</v>
      </c>
      <c r="L243" s="161" t="s">
        <v>74</v>
      </c>
      <c r="M243" s="161"/>
      <c r="N243" s="161"/>
      <c r="O243" s="193"/>
      <c r="P243" s="163"/>
      <c r="Q243" s="163"/>
      <c r="R243" s="164" t="s">
        <v>74</v>
      </c>
      <c r="S243" s="164"/>
      <c r="T243" s="165"/>
      <c r="U243" s="165"/>
      <c r="V243" s="165"/>
      <c r="W243" s="165"/>
      <c r="X243" s="166"/>
      <c r="Y243" s="167"/>
      <c r="Z243" s="168"/>
      <c r="AA243" s="189"/>
      <c r="AB243" s="167"/>
      <c r="AC243" s="167"/>
      <c r="AD243" s="141"/>
      <c r="AE243" s="141"/>
      <c r="AF243" s="141"/>
      <c r="AG243" s="141"/>
      <c r="AH243" s="141"/>
      <c r="AI243" s="141"/>
      <c r="AJ243" s="169"/>
      <c r="AK243" s="169"/>
      <c r="AL243" s="169"/>
      <c r="AM243" s="169"/>
      <c r="AN243" s="169"/>
      <c r="AO243" s="169"/>
      <c r="AP243" s="176"/>
      <c r="AQ243" s="170"/>
      <c r="AR243" s="170"/>
      <c r="AS243" s="199"/>
      <c r="AT243" s="199"/>
      <c r="AU243" s="199"/>
      <c r="AV243" s="199"/>
      <c r="AW243" s="199"/>
      <c r="AX243" s="172"/>
      <c r="AY243" s="200"/>
      <c r="AZ243" s="200"/>
      <c r="BA243" s="173"/>
      <c r="BB243" s="201"/>
      <c r="BC243" s="201"/>
      <c r="BD243" s="177"/>
    </row>
    <row r="244" spans="1:56" ht="15.75" customHeight="1">
      <c r="A244" s="71">
        <v>2025243</v>
      </c>
      <c r="B244" s="62" t="s">
        <v>2430</v>
      </c>
      <c r="C244" s="44" t="s">
        <v>101</v>
      </c>
      <c r="D244" s="61" t="s">
        <v>54</v>
      </c>
      <c r="E244" s="62" t="s">
        <v>4</v>
      </c>
      <c r="F244" s="159" t="s">
        <v>74</v>
      </c>
      <c r="G244" s="160">
        <v>0</v>
      </c>
      <c r="H244" s="160">
        <v>231293607</v>
      </c>
      <c r="I244" s="160">
        <v>32173</v>
      </c>
      <c r="J244" s="160" t="s">
        <v>3197</v>
      </c>
      <c r="K244" s="160" t="s">
        <v>248</v>
      </c>
      <c r="L244" s="162" t="s">
        <v>74</v>
      </c>
      <c r="M244" s="162"/>
      <c r="N244" s="162"/>
      <c r="O244" s="190"/>
      <c r="P244" s="163"/>
      <c r="Q244" s="163"/>
      <c r="R244" s="164" t="s">
        <v>74</v>
      </c>
      <c r="S244" s="164"/>
      <c r="T244" s="165"/>
      <c r="U244" s="165"/>
      <c r="V244" s="165"/>
      <c r="W244" s="165"/>
      <c r="X244" s="166"/>
      <c r="Y244" s="167"/>
      <c r="Z244" s="168"/>
      <c r="AA244" s="189"/>
      <c r="AB244" s="167"/>
      <c r="AC244" s="167"/>
      <c r="AD244" s="141"/>
      <c r="AE244" s="141"/>
      <c r="AF244" s="141"/>
      <c r="AG244" s="141"/>
      <c r="AH244" s="141"/>
      <c r="AI244" s="141"/>
      <c r="AJ244" s="169"/>
      <c r="AK244" s="169"/>
      <c r="AL244" s="169"/>
      <c r="AM244" s="169"/>
      <c r="AN244" s="169"/>
      <c r="AO244" s="169"/>
      <c r="AP244" s="176"/>
      <c r="AQ244" s="170"/>
      <c r="AR244" s="170"/>
      <c r="AS244" s="199"/>
      <c r="AT244" s="199"/>
      <c r="AU244" s="199"/>
      <c r="AV244" s="199"/>
      <c r="AW244" s="199"/>
      <c r="AX244" s="172"/>
      <c r="AY244" s="200"/>
      <c r="AZ244" s="200"/>
      <c r="BA244" s="173"/>
      <c r="BB244" s="201"/>
      <c r="BC244" s="201"/>
      <c r="BD244" s="177"/>
    </row>
    <row r="245" spans="1:56" ht="15.75" customHeight="1">
      <c r="A245" s="71">
        <v>2025244</v>
      </c>
      <c r="B245" s="62" t="s">
        <v>2430</v>
      </c>
      <c r="C245" s="44" t="s">
        <v>101</v>
      </c>
      <c r="D245" s="61" t="s">
        <v>54</v>
      </c>
      <c r="E245" s="62" t="s">
        <v>4</v>
      </c>
      <c r="F245" s="159" t="s">
        <v>74</v>
      </c>
      <c r="G245" s="160">
        <v>0</v>
      </c>
      <c r="H245" s="160">
        <v>231293801</v>
      </c>
      <c r="I245" s="160">
        <v>59272</v>
      </c>
      <c r="J245" s="160" t="s">
        <v>747</v>
      </c>
      <c r="K245" s="160" t="s">
        <v>248</v>
      </c>
      <c r="L245" s="161" t="s">
        <v>74</v>
      </c>
      <c r="M245" s="161" t="s">
        <v>3169</v>
      </c>
      <c r="N245" s="161"/>
      <c r="O245" s="163"/>
      <c r="P245" s="163"/>
      <c r="Q245" s="163"/>
      <c r="R245" s="164" t="s">
        <v>74</v>
      </c>
      <c r="S245" s="164"/>
      <c r="T245" s="165"/>
      <c r="U245" s="165"/>
      <c r="V245" s="165"/>
      <c r="W245" s="165"/>
      <c r="X245" s="166"/>
      <c r="Y245" s="167"/>
      <c r="Z245" s="168"/>
      <c r="AA245" s="189"/>
      <c r="AB245" s="167"/>
      <c r="AC245" s="167"/>
      <c r="AD245" s="141"/>
      <c r="AE245" s="141"/>
      <c r="AF245" s="141"/>
      <c r="AG245" s="141"/>
      <c r="AH245" s="141"/>
      <c r="AI245" s="141"/>
      <c r="AJ245" s="169"/>
      <c r="AK245" s="169"/>
      <c r="AL245" s="169"/>
      <c r="AM245" s="169"/>
      <c r="AN245" s="169"/>
      <c r="AO245" s="169"/>
      <c r="AP245" s="176"/>
      <c r="AQ245" s="170"/>
      <c r="AR245" s="170"/>
      <c r="AS245" s="199"/>
      <c r="AT245" s="199"/>
      <c r="AU245" s="199"/>
      <c r="AV245" s="199"/>
      <c r="AW245" s="199"/>
      <c r="AX245" s="200"/>
      <c r="AY245" s="200"/>
      <c r="AZ245" s="200"/>
      <c r="BA245" s="201"/>
      <c r="BB245" s="201"/>
      <c r="BC245" s="201"/>
      <c r="BD245" s="177"/>
    </row>
    <row r="246" spans="1:56" ht="15.75" customHeight="1">
      <c r="A246" s="71">
        <v>2025245</v>
      </c>
      <c r="B246" s="62" t="s">
        <v>2430</v>
      </c>
      <c r="C246" s="44" t="s">
        <v>101</v>
      </c>
      <c r="D246" s="61" t="s">
        <v>54</v>
      </c>
      <c r="E246" s="62" t="s">
        <v>4</v>
      </c>
      <c r="F246" s="159" t="s">
        <v>74</v>
      </c>
      <c r="G246" s="160">
        <v>0</v>
      </c>
      <c r="H246" s="160">
        <v>231294573</v>
      </c>
      <c r="I246" s="160">
        <v>98657</v>
      </c>
      <c r="J246" s="160" t="s">
        <v>434</v>
      </c>
      <c r="K246" s="160" t="s">
        <v>248</v>
      </c>
      <c r="L246" s="161" t="s">
        <v>74</v>
      </c>
      <c r="M246" s="161" t="s">
        <v>3169</v>
      </c>
      <c r="N246" s="161"/>
      <c r="O246" s="163"/>
      <c r="P246" s="163"/>
      <c r="Q246" s="163"/>
      <c r="R246" s="164" t="s">
        <v>74</v>
      </c>
      <c r="S246" s="164"/>
      <c r="T246" s="165"/>
      <c r="U246" s="165"/>
      <c r="V246" s="165"/>
      <c r="W246" s="165"/>
      <c r="X246" s="166"/>
      <c r="Y246" s="167"/>
      <c r="Z246" s="168"/>
      <c r="AA246" s="189"/>
      <c r="AB246" s="167"/>
      <c r="AC246" s="167"/>
      <c r="AD246" s="141"/>
      <c r="AE246" s="141"/>
      <c r="AF246" s="141"/>
      <c r="AG246" s="141"/>
      <c r="AH246" s="141"/>
      <c r="AI246" s="141"/>
      <c r="AJ246" s="169"/>
      <c r="AK246" s="169"/>
      <c r="AL246" s="169"/>
      <c r="AM246" s="169"/>
      <c r="AN246" s="169"/>
      <c r="AO246" s="169"/>
      <c r="AP246" s="176"/>
      <c r="AQ246" s="170"/>
      <c r="AR246" s="170"/>
      <c r="AS246" s="199"/>
      <c r="AT246" s="199"/>
      <c r="AU246" s="199"/>
      <c r="AV246" s="199"/>
      <c r="AW246" s="199"/>
      <c r="AX246" s="172"/>
      <c r="AY246" s="200"/>
      <c r="AZ246" s="200"/>
      <c r="BA246" s="173"/>
      <c r="BB246" s="201"/>
      <c r="BC246" s="201"/>
      <c r="BD246" s="177"/>
    </row>
    <row r="247" spans="1:56" ht="15.75" customHeight="1">
      <c r="A247" s="71">
        <v>2025246</v>
      </c>
      <c r="B247" s="62" t="s">
        <v>2430</v>
      </c>
      <c r="C247" s="44" t="s">
        <v>101</v>
      </c>
      <c r="D247" s="61" t="s">
        <v>54</v>
      </c>
      <c r="E247" s="62" t="s">
        <v>4</v>
      </c>
      <c r="F247" s="159" t="s">
        <v>136</v>
      </c>
      <c r="G247" s="160">
        <v>0</v>
      </c>
      <c r="H247" s="160">
        <v>0</v>
      </c>
      <c r="I247" s="160">
        <v>0</v>
      </c>
      <c r="J247" s="160">
        <v>0</v>
      </c>
      <c r="K247" s="160">
        <v>0</v>
      </c>
      <c r="L247" s="162" t="s">
        <v>74</v>
      </c>
      <c r="M247" s="162"/>
      <c r="N247" s="162"/>
      <c r="O247" s="190"/>
      <c r="P247" s="163"/>
      <c r="Q247" s="163"/>
      <c r="R247" s="164" t="s">
        <v>74</v>
      </c>
      <c r="S247" s="164"/>
      <c r="T247" s="165"/>
      <c r="U247" s="165"/>
      <c r="V247" s="165"/>
      <c r="W247" s="165"/>
      <c r="X247" s="166"/>
      <c r="Y247" s="167"/>
      <c r="Z247" s="168"/>
      <c r="AA247" s="189"/>
      <c r="AB247" s="167"/>
      <c r="AC247" s="167"/>
      <c r="AD247" s="141"/>
      <c r="AE247" s="141"/>
      <c r="AF247" s="141"/>
      <c r="AG247" s="141"/>
      <c r="AH247" s="141"/>
      <c r="AI247" s="141"/>
      <c r="AJ247" s="169"/>
      <c r="AK247" s="169"/>
      <c r="AL247" s="169"/>
      <c r="AM247" s="169"/>
      <c r="AN247" s="169"/>
      <c r="AO247" s="169"/>
      <c r="AP247" s="176"/>
      <c r="AQ247" s="170"/>
      <c r="AR247" s="170"/>
      <c r="AS247" s="199"/>
      <c r="AT247" s="199"/>
      <c r="AU247" s="199"/>
      <c r="AV247" s="199"/>
      <c r="AW247" s="199"/>
      <c r="AX247" s="172"/>
      <c r="AY247" s="200"/>
      <c r="AZ247" s="200"/>
      <c r="BA247" s="173"/>
      <c r="BB247" s="201"/>
      <c r="BC247" s="201"/>
      <c r="BD247" s="177"/>
    </row>
    <row r="248" spans="1:56" ht="15.75" customHeight="1">
      <c r="A248" s="71">
        <v>2025247</v>
      </c>
      <c r="B248" s="62" t="s">
        <v>2430</v>
      </c>
      <c r="C248" s="44" t="s">
        <v>101</v>
      </c>
      <c r="D248" s="61" t="s">
        <v>54</v>
      </c>
      <c r="E248" s="62" t="s">
        <v>4</v>
      </c>
      <c r="F248" s="159" t="s">
        <v>74</v>
      </c>
      <c r="G248" s="160">
        <v>0</v>
      </c>
      <c r="H248" s="160">
        <v>231111886</v>
      </c>
      <c r="I248" s="160">
        <v>74246</v>
      </c>
      <c r="J248" s="160" t="s">
        <v>786</v>
      </c>
      <c r="K248" s="160" t="s">
        <v>570</v>
      </c>
      <c r="L248" s="161" t="s">
        <v>74</v>
      </c>
      <c r="M248" s="161"/>
      <c r="N248" s="161"/>
      <c r="O248" s="193"/>
      <c r="P248" s="163"/>
      <c r="Q248" s="163"/>
      <c r="R248" s="164" t="s">
        <v>74</v>
      </c>
      <c r="S248" s="164"/>
      <c r="T248" s="236"/>
      <c r="U248" s="202"/>
      <c r="V248" s="218"/>
      <c r="W248" s="205"/>
      <c r="X248" s="166"/>
      <c r="Y248" s="167"/>
      <c r="Z248" s="168"/>
      <c r="AA248" s="189"/>
      <c r="AB248" s="214"/>
      <c r="AC248" s="206"/>
      <c r="AD248" s="207"/>
      <c r="AE248" s="207"/>
      <c r="AF248" s="207"/>
      <c r="AG248" s="207"/>
      <c r="AH248" s="207"/>
      <c r="AI248" s="207"/>
      <c r="AJ248" s="208"/>
      <c r="AK248" s="208"/>
      <c r="AL248" s="208"/>
      <c r="AM248" s="208"/>
      <c r="AN248" s="208"/>
      <c r="AO248" s="208"/>
      <c r="AP248" s="209"/>
      <c r="AQ248" s="170"/>
      <c r="AR248" s="170"/>
      <c r="AS248" s="211"/>
      <c r="AT248" s="211"/>
      <c r="AU248" s="210"/>
      <c r="AV248" s="211"/>
      <c r="AW248" s="211"/>
      <c r="AX248" s="172"/>
      <c r="AY248" s="212"/>
      <c r="AZ248" s="212"/>
      <c r="BA248" s="173"/>
      <c r="BB248" s="213"/>
      <c r="BC248" s="213"/>
      <c r="BD248" s="1"/>
    </row>
    <row r="249" spans="1:56" ht="15.75" customHeight="1">
      <c r="A249" s="71">
        <v>2025248</v>
      </c>
      <c r="B249" s="62" t="s">
        <v>2430</v>
      </c>
      <c r="C249" s="44" t="s">
        <v>101</v>
      </c>
      <c r="D249" s="61" t="s">
        <v>54</v>
      </c>
      <c r="E249" s="62" t="s">
        <v>4</v>
      </c>
      <c r="F249" s="159" t="s">
        <v>74</v>
      </c>
      <c r="G249" s="160">
        <v>0</v>
      </c>
      <c r="H249" s="160">
        <v>231296509</v>
      </c>
      <c r="I249" s="160">
        <v>23983</v>
      </c>
      <c r="J249" s="160" t="s">
        <v>1051</v>
      </c>
      <c r="K249" s="160" t="s">
        <v>241</v>
      </c>
      <c r="L249" s="162" t="s">
        <v>74</v>
      </c>
      <c r="M249" s="162"/>
      <c r="N249" s="162"/>
      <c r="O249" s="190"/>
      <c r="P249" s="163"/>
      <c r="Q249" s="163"/>
      <c r="R249" s="164" t="s">
        <v>74</v>
      </c>
      <c r="S249" s="164"/>
      <c r="T249" s="165"/>
      <c r="U249" s="165"/>
      <c r="V249" s="165"/>
      <c r="W249" s="165"/>
      <c r="X249" s="166"/>
      <c r="Y249" s="167"/>
      <c r="Z249" s="168"/>
      <c r="AA249" s="189"/>
      <c r="AB249" s="237"/>
      <c r="AC249" s="167"/>
      <c r="AD249" s="141"/>
      <c r="AE249" s="141"/>
      <c r="AF249" s="141"/>
      <c r="AG249" s="141"/>
      <c r="AH249" s="141"/>
      <c r="AI249" s="141"/>
      <c r="AJ249" s="169"/>
      <c r="AK249" s="169"/>
      <c r="AL249" s="169"/>
      <c r="AM249" s="169"/>
      <c r="AN249" s="169"/>
      <c r="AO249" s="169"/>
      <c r="AP249" s="176"/>
      <c r="AQ249" s="170"/>
      <c r="AR249" s="170"/>
      <c r="AS249" s="199"/>
      <c r="AT249" s="199"/>
      <c r="AU249" s="199"/>
      <c r="AV249" s="199"/>
      <c r="AW249" s="199"/>
      <c r="AX249" s="172"/>
      <c r="AY249" s="200"/>
      <c r="AZ249" s="200"/>
      <c r="BA249" s="173"/>
      <c r="BB249" s="201"/>
      <c r="BC249" s="201"/>
      <c r="BD249" s="177"/>
    </row>
    <row r="250" spans="1:56" ht="15.75" customHeight="1">
      <c r="A250" s="71">
        <v>2025249</v>
      </c>
      <c r="B250" s="62" t="s">
        <v>2430</v>
      </c>
      <c r="C250" s="44" t="s">
        <v>101</v>
      </c>
      <c r="D250" s="61" t="s">
        <v>54</v>
      </c>
      <c r="E250" s="62" t="s">
        <v>4</v>
      </c>
      <c r="F250" s="159" t="s">
        <v>74</v>
      </c>
      <c r="G250" s="160">
        <v>0</v>
      </c>
      <c r="H250" s="160">
        <v>231293860</v>
      </c>
      <c r="I250" s="160">
        <v>54232</v>
      </c>
      <c r="J250" s="160" t="s">
        <v>289</v>
      </c>
      <c r="K250" s="160" t="s">
        <v>241</v>
      </c>
      <c r="L250" s="161" t="s">
        <v>74</v>
      </c>
      <c r="M250" s="161"/>
      <c r="N250" s="161"/>
      <c r="O250" s="193"/>
      <c r="P250" s="163"/>
      <c r="Q250" s="163"/>
      <c r="R250" s="164" t="s">
        <v>74</v>
      </c>
      <c r="S250" s="164"/>
      <c r="T250" s="165"/>
      <c r="U250" s="165"/>
      <c r="V250" s="165"/>
      <c r="W250" s="165"/>
      <c r="X250" s="166"/>
      <c r="Y250" s="167"/>
      <c r="Z250" s="168"/>
      <c r="AA250" s="189"/>
      <c r="AB250" s="167"/>
      <c r="AC250" s="167"/>
      <c r="AD250" s="141"/>
      <c r="AE250" s="141"/>
      <c r="AF250" s="141"/>
      <c r="AG250" s="141"/>
      <c r="AH250" s="141"/>
      <c r="AI250" s="141"/>
      <c r="AJ250" s="169"/>
      <c r="AK250" s="169"/>
      <c r="AL250" s="169"/>
      <c r="AM250" s="169"/>
      <c r="AN250" s="169"/>
      <c r="AO250" s="169"/>
      <c r="AP250" s="176"/>
      <c r="AQ250" s="170"/>
      <c r="AR250" s="170"/>
      <c r="AS250" s="199"/>
      <c r="AT250" s="199"/>
      <c r="AU250" s="199"/>
      <c r="AV250" s="199"/>
      <c r="AW250" s="199"/>
      <c r="AX250" s="172"/>
      <c r="AY250" s="200"/>
      <c r="AZ250" s="200"/>
      <c r="BA250" s="173"/>
      <c r="BB250" s="201"/>
      <c r="BC250" s="201"/>
      <c r="BD250" s="174"/>
    </row>
    <row r="251" spans="1:56" ht="15.75" customHeight="1">
      <c r="A251" s="71">
        <v>2025250</v>
      </c>
      <c r="B251" s="62" t="s">
        <v>2430</v>
      </c>
      <c r="C251" s="44" t="s">
        <v>101</v>
      </c>
      <c r="D251" s="61" t="s">
        <v>54</v>
      </c>
      <c r="E251" s="62" t="s">
        <v>4</v>
      </c>
      <c r="F251" s="159" t="s">
        <v>74</v>
      </c>
      <c r="G251" s="160">
        <v>0</v>
      </c>
      <c r="H251" s="160">
        <v>231294271</v>
      </c>
      <c r="I251" s="160">
        <v>97873</v>
      </c>
      <c r="J251" s="160" t="s">
        <v>3197</v>
      </c>
      <c r="K251" s="160" t="s">
        <v>248</v>
      </c>
      <c r="L251" s="161" t="s">
        <v>74</v>
      </c>
      <c r="M251" s="161"/>
      <c r="N251" s="161"/>
      <c r="O251" s="163"/>
      <c r="P251" s="163"/>
      <c r="Q251" s="163"/>
      <c r="R251" s="164" t="s">
        <v>74</v>
      </c>
      <c r="S251" s="164"/>
      <c r="T251" s="165"/>
      <c r="U251" s="165"/>
      <c r="V251" s="165"/>
      <c r="W251" s="165"/>
      <c r="X251" s="166"/>
      <c r="Y251" s="167"/>
      <c r="Z251" s="168"/>
      <c r="AA251" s="189"/>
      <c r="AB251" s="167"/>
      <c r="AC251" s="167"/>
      <c r="AD251" s="141"/>
      <c r="AE251" s="141"/>
      <c r="AF251" s="141"/>
      <c r="AG251" s="141"/>
      <c r="AH251" s="141"/>
      <c r="AI251" s="141"/>
      <c r="AJ251" s="169"/>
      <c r="AK251" s="169"/>
      <c r="AL251" s="169"/>
      <c r="AM251" s="169"/>
      <c r="AN251" s="169"/>
      <c r="AO251" s="169"/>
      <c r="AP251" s="176"/>
      <c r="AQ251" s="170"/>
      <c r="AR251" s="170"/>
      <c r="AS251" s="199"/>
      <c r="AT251" s="199"/>
      <c r="AU251" s="199"/>
      <c r="AV251" s="199"/>
      <c r="AW251" s="199"/>
      <c r="AX251" s="172"/>
      <c r="AY251" s="200"/>
      <c r="AZ251" s="200"/>
      <c r="BA251" s="201"/>
      <c r="BB251" s="201"/>
      <c r="BC251" s="201"/>
      <c r="BD251" s="177"/>
    </row>
    <row r="252" spans="1:56" ht="15.75" customHeight="1">
      <c r="A252" s="71">
        <v>2025251</v>
      </c>
      <c r="B252" s="62" t="s">
        <v>2430</v>
      </c>
      <c r="C252" s="44" t="s">
        <v>101</v>
      </c>
      <c r="D252" s="61" t="s">
        <v>54</v>
      </c>
      <c r="E252" s="62" t="s">
        <v>4</v>
      </c>
      <c r="F252" s="159" t="s">
        <v>74</v>
      </c>
      <c r="G252" s="160">
        <v>0</v>
      </c>
      <c r="H252" s="160">
        <v>231296339</v>
      </c>
      <c r="I252" s="160">
        <v>63272</v>
      </c>
      <c r="J252" s="160" t="s">
        <v>1051</v>
      </c>
      <c r="K252" s="160" t="s">
        <v>241</v>
      </c>
      <c r="L252" s="161" t="s">
        <v>74</v>
      </c>
      <c r="M252" s="161"/>
      <c r="N252" s="161"/>
      <c r="O252" s="163"/>
      <c r="P252" s="163"/>
      <c r="Q252" s="163"/>
      <c r="R252" s="164" t="s">
        <v>74</v>
      </c>
      <c r="S252" s="164"/>
      <c r="T252" s="165"/>
      <c r="U252" s="165"/>
      <c r="V252" s="165"/>
      <c r="W252" s="165"/>
      <c r="X252" s="166"/>
      <c r="Y252" s="167"/>
      <c r="Z252" s="168"/>
      <c r="AA252" s="189"/>
      <c r="AB252" s="167"/>
      <c r="AC252" s="167"/>
      <c r="AD252" s="141"/>
      <c r="AE252" s="141"/>
      <c r="AF252" s="219"/>
      <c r="AG252" s="141"/>
      <c r="AH252" s="141"/>
      <c r="AI252" s="141"/>
      <c r="AJ252" s="169"/>
      <c r="AK252" s="169"/>
      <c r="AL252" s="169"/>
      <c r="AM252" s="169"/>
      <c r="AN252" s="169"/>
      <c r="AO252" s="169"/>
      <c r="AP252" s="176"/>
      <c r="AQ252" s="170"/>
      <c r="AR252" s="170"/>
      <c r="AS252" s="199"/>
      <c r="AT252" s="199"/>
      <c r="AU252" s="199"/>
      <c r="AV252" s="199"/>
      <c r="AW252" s="199"/>
      <c r="AX252" s="172"/>
      <c r="AY252" s="200"/>
      <c r="AZ252" s="200"/>
      <c r="BA252" s="173"/>
      <c r="BB252" s="201"/>
      <c r="BC252" s="201"/>
      <c r="BD252" s="1"/>
    </row>
    <row r="253" spans="1:56" ht="15.75" customHeight="1">
      <c r="A253" s="71">
        <v>2025252</v>
      </c>
      <c r="B253" s="62" t="s">
        <v>2430</v>
      </c>
      <c r="C253" s="44" t="s">
        <v>101</v>
      </c>
      <c r="D253" s="61" t="s">
        <v>54</v>
      </c>
      <c r="E253" s="62" t="s">
        <v>4</v>
      </c>
      <c r="F253" s="159" t="s">
        <v>74</v>
      </c>
      <c r="G253" s="160">
        <v>0</v>
      </c>
      <c r="H253" s="160">
        <v>231294751</v>
      </c>
      <c r="I253" s="160">
        <v>83479</v>
      </c>
      <c r="J253" s="160" t="s">
        <v>3184</v>
      </c>
      <c r="K253" s="160" t="s">
        <v>241</v>
      </c>
      <c r="L253" s="161" t="s">
        <v>74</v>
      </c>
      <c r="M253" s="161" t="s">
        <v>3169</v>
      </c>
      <c r="N253" s="161"/>
      <c r="O253" s="163"/>
      <c r="P253" s="163"/>
      <c r="Q253" s="163"/>
      <c r="R253" s="164" t="s">
        <v>74</v>
      </c>
      <c r="S253" s="164"/>
      <c r="T253" s="165"/>
      <c r="U253" s="165"/>
      <c r="V253" s="165"/>
      <c r="W253" s="165"/>
      <c r="X253" s="166"/>
      <c r="Y253" s="167"/>
      <c r="Z253" s="168"/>
      <c r="AA253" s="189"/>
      <c r="AB253" s="167"/>
      <c r="AC253" s="167"/>
      <c r="AD253" s="141"/>
      <c r="AE253" s="141"/>
      <c r="AF253" s="141"/>
      <c r="AG253" s="141"/>
      <c r="AH253" s="141"/>
      <c r="AI253" s="141"/>
      <c r="AJ253" s="169"/>
      <c r="AK253" s="169"/>
      <c r="AL253" s="169"/>
      <c r="AM253" s="169"/>
      <c r="AN253" s="169"/>
      <c r="AO253" s="169"/>
      <c r="AP253" s="176"/>
      <c r="AQ253" s="170"/>
      <c r="AR253" s="170"/>
      <c r="AS253" s="199"/>
      <c r="AT253" s="199"/>
      <c r="AU253" s="199"/>
      <c r="AV253" s="199"/>
      <c r="AW253" s="199"/>
      <c r="AX253" s="172"/>
      <c r="AY253" s="200"/>
      <c r="AZ253" s="200"/>
      <c r="BA253" s="173"/>
      <c r="BB253" s="201"/>
      <c r="BC253" s="201"/>
      <c r="BD253" s="1"/>
    </row>
    <row r="254" spans="1:56" ht="15.75" customHeight="1">
      <c r="A254" s="71">
        <v>2025253</v>
      </c>
      <c r="B254" s="62" t="s">
        <v>2430</v>
      </c>
      <c r="C254" s="44" t="s">
        <v>101</v>
      </c>
      <c r="D254" s="61" t="s">
        <v>54</v>
      </c>
      <c r="E254" s="62" t="s">
        <v>4</v>
      </c>
      <c r="F254" s="159" t="s">
        <v>136</v>
      </c>
      <c r="G254" s="160">
        <v>0</v>
      </c>
      <c r="H254" s="160">
        <v>0</v>
      </c>
      <c r="I254" s="160">
        <v>0</v>
      </c>
      <c r="J254" s="160">
        <v>0</v>
      </c>
      <c r="K254" s="160">
        <v>0</v>
      </c>
      <c r="L254" s="161" t="s">
        <v>74</v>
      </c>
      <c r="M254" s="161" t="s">
        <v>3169</v>
      </c>
      <c r="N254" s="161"/>
      <c r="O254" s="163"/>
      <c r="P254" s="163"/>
      <c r="Q254" s="163"/>
      <c r="R254" s="164" t="s">
        <v>74</v>
      </c>
      <c r="S254" s="164"/>
      <c r="T254" s="165"/>
      <c r="U254" s="165"/>
      <c r="V254" s="165"/>
      <c r="W254" s="165"/>
      <c r="X254" s="166"/>
      <c r="Y254" s="167"/>
      <c r="Z254" s="168"/>
      <c r="AA254" s="189"/>
      <c r="AB254" s="167"/>
      <c r="AC254" s="167"/>
      <c r="AD254" s="141"/>
      <c r="AE254" s="141"/>
      <c r="AF254" s="141"/>
      <c r="AG254" s="141"/>
      <c r="AH254" s="141"/>
      <c r="AI254" s="141"/>
      <c r="AJ254" s="169"/>
      <c r="AK254" s="169"/>
      <c r="AL254" s="169"/>
      <c r="AM254" s="169"/>
      <c r="AN254" s="169"/>
      <c r="AO254" s="169"/>
      <c r="AP254" s="176"/>
      <c r="AQ254" s="170"/>
      <c r="AR254" s="170"/>
      <c r="AS254" s="199"/>
      <c r="AT254" s="199"/>
      <c r="AU254" s="199"/>
      <c r="AV254" s="199"/>
      <c r="AW254" s="199"/>
      <c r="AX254" s="172"/>
      <c r="AY254" s="200"/>
      <c r="AZ254" s="200"/>
      <c r="BA254" s="173"/>
      <c r="BB254" s="201"/>
      <c r="BC254" s="201"/>
      <c r="BD254" s="177"/>
    </row>
    <row r="255" spans="1:56" ht="15.75" customHeight="1">
      <c r="A255" s="71">
        <v>2025254</v>
      </c>
      <c r="B255" s="62" t="s">
        <v>2430</v>
      </c>
      <c r="C255" s="44" t="s">
        <v>101</v>
      </c>
      <c r="D255" s="61" t="s">
        <v>54</v>
      </c>
      <c r="E255" s="62" t="s">
        <v>4</v>
      </c>
      <c r="F255" s="159" t="s">
        <v>136</v>
      </c>
      <c r="G255" s="160">
        <v>0</v>
      </c>
      <c r="H255" s="160">
        <v>0</v>
      </c>
      <c r="I255" s="160">
        <v>0</v>
      </c>
      <c r="J255" s="160">
        <v>0</v>
      </c>
      <c r="K255" s="160">
        <v>0</v>
      </c>
      <c r="L255" s="162" t="s">
        <v>136</v>
      </c>
      <c r="M255" s="162"/>
      <c r="N255" s="162"/>
      <c r="O255" s="190"/>
      <c r="P255" s="163"/>
      <c r="Q255" s="163"/>
      <c r="R255" s="164" t="s">
        <v>74</v>
      </c>
      <c r="S255" s="164"/>
      <c r="T255" s="165"/>
      <c r="U255" s="165"/>
      <c r="V255" s="165"/>
      <c r="W255" s="165"/>
      <c r="X255" s="166"/>
      <c r="Y255" s="167"/>
      <c r="Z255" s="168"/>
      <c r="AA255" s="189"/>
      <c r="AB255" s="167"/>
      <c r="AC255" s="167"/>
      <c r="AD255" s="141"/>
      <c r="AE255" s="141"/>
      <c r="AF255" s="141"/>
      <c r="AG255" s="141"/>
      <c r="AH255" s="141"/>
      <c r="AI255" s="141"/>
      <c r="AJ255" s="169"/>
      <c r="AK255" s="169"/>
      <c r="AL255" s="169"/>
      <c r="AM255" s="169"/>
      <c r="AN255" s="169"/>
      <c r="AO255" s="169"/>
      <c r="AP255" s="176"/>
      <c r="AQ255" s="170" t="s">
        <v>136</v>
      </c>
      <c r="AR255" s="170"/>
      <c r="AS255" s="238" t="s">
        <v>2623</v>
      </c>
      <c r="AT255" s="199">
        <v>20061207</v>
      </c>
      <c r="AU255" s="199"/>
      <c r="AV255" s="199"/>
      <c r="AW255" s="199"/>
      <c r="AX255" s="172"/>
      <c r="AY255" s="200"/>
      <c r="AZ255" s="200"/>
      <c r="BA255" s="173" t="s">
        <v>136</v>
      </c>
      <c r="BB255" s="201" t="s">
        <v>2624</v>
      </c>
      <c r="BC255" s="201" t="s">
        <v>2625</v>
      </c>
      <c r="BD255" s="177"/>
    </row>
    <row r="256" spans="1:56" ht="15.6">
      <c r="A256" s="71">
        <v>2025255</v>
      </c>
      <c r="B256" s="62" t="s">
        <v>2430</v>
      </c>
      <c r="C256" s="44" t="s">
        <v>101</v>
      </c>
      <c r="D256" s="61" t="s">
        <v>54</v>
      </c>
      <c r="E256" s="62" t="s">
        <v>4</v>
      </c>
      <c r="F256" s="159" t="s">
        <v>74</v>
      </c>
      <c r="G256" s="160">
        <v>0</v>
      </c>
      <c r="H256" s="160">
        <v>231294409</v>
      </c>
      <c r="I256" s="160">
        <v>37843</v>
      </c>
      <c r="J256" s="160" t="s">
        <v>277</v>
      </c>
      <c r="K256" s="160" t="s">
        <v>248</v>
      </c>
      <c r="L256" s="162" t="s">
        <v>74</v>
      </c>
      <c r="M256" s="162"/>
      <c r="N256" s="162"/>
      <c r="O256" s="190"/>
      <c r="P256" s="163"/>
      <c r="Q256" s="163"/>
      <c r="R256" s="164" t="s">
        <v>74</v>
      </c>
      <c r="S256" s="164"/>
      <c r="T256" s="202"/>
      <c r="U256" s="202"/>
      <c r="V256" s="205"/>
      <c r="W256" s="205"/>
      <c r="X256" s="166"/>
      <c r="Y256" s="167"/>
      <c r="Z256" s="168"/>
      <c r="AA256" s="189"/>
      <c r="AB256" s="214"/>
      <c r="AC256" s="206"/>
      <c r="AD256" s="207"/>
      <c r="AE256" s="207"/>
      <c r="AF256" s="207"/>
      <c r="AG256" s="207"/>
      <c r="AH256" s="207"/>
      <c r="AI256" s="207"/>
      <c r="AJ256" s="208"/>
      <c r="AK256" s="208"/>
      <c r="AL256" s="208"/>
      <c r="AM256" s="208"/>
      <c r="AN256" s="208"/>
      <c r="AO256" s="208"/>
      <c r="AP256" s="209"/>
      <c r="AQ256" s="170"/>
      <c r="AR256" s="170"/>
      <c r="AS256" s="211"/>
      <c r="AT256" s="211"/>
      <c r="AU256" s="215"/>
      <c r="AV256" s="239"/>
      <c r="AW256" s="211"/>
      <c r="AX256" s="172"/>
      <c r="AY256" s="212"/>
      <c r="AZ256" s="212"/>
      <c r="BA256" s="173"/>
      <c r="BB256" s="213"/>
      <c r="BC256" s="213"/>
      <c r="BD256" s="177"/>
    </row>
    <row r="257" spans="1:56" ht="15.75" customHeight="1">
      <c r="A257" s="71">
        <v>2025256</v>
      </c>
      <c r="B257" s="62" t="s">
        <v>2430</v>
      </c>
      <c r="C257" s="44" t="s">
        <v>101</v>
      </c>
      <c r="D257" s="61" t="s">
        <v>54</v>
      </c>
      <c r="E257" s="62" t="s">
        <v>4</v>
      </c>
      <c r="F257" s="159" t="s">
        <v>74</v>
      </c>
      <c r="G257" s="160">
        <v>0</v>
      </c>
      <c r="H257" s="160">
        <v>231294891</v>
      </c>
      <c r="I257" s="160">
        <v>89672</v>
      </c>
      <c r="J257" s="160" t="s">
        <v>1051</v>
      </c>
      <c r="K257" s="160" t="s">
        <v>241</v>
      </c>
      <c r="L257" s="161" t="s">
        <v>74</v>
      </c>
      <c r="M257" s="161"/>
      <c r="N257" s="161"/>
      <c r="O257" s="163"/>
      <c r="P257" s="163"/>
      <c r="Q257" s="163"/>
      <c r="R257" s="164" t="s">
        <v>74</v>
      </c>
      <c r="S257" s="164"/>
      <c r="T257" s="165"/>
      <c r="U257" s="165"/>
      <c r="V257" s="165"/>
      <c r="W257" s="165"/>
      <c r="X257" s="166"/>
      <c r="Y257" s="167"/>
      <c r="Z257" s="168"/>
      <c r="AA257" s="189"/>
      <c r="AB257" s="167"/>
      <c r="AC257" s="167"/>
      <c r="AD257" s="141"/>
      <c r="AE257" s="141"/>
      <c r="AF257" s="141"/>
      <c r="AG257" s="141"/>
      <c r="AH257" s="141"/>
      <c r="AI257" s="141"/>
      <c r="AJ257" s="169"/>
      <c r="AK257" s="169"/>
      <c r="AL257" s="169"/>
      <c r="AM257" s="169"/>
      <c r="AN257" s="169"/>
      <c r="AO257" s="169"/>
      <c r="AP257" s="176"/>
      <c r="AQ257" s="170"/>
      <c r="AR257" s="170"/>
      <c r="AS257" s="199"/>
      <c r="AT257" s="199"/>
      <c r="AU257" s="199"/>
      <c r="AV257" s="199"/>
      <c r="AW257" s="199"/>
      <c r="AX257" s="172"/>
      <c r="AY257" s="200"/>
      <c r="AZ257" s="200"/>
      <c r="BA257" s="173"/>
      <c r="BB257" s="201"/>
      <c r="BC257" s="201"/>
      <c r="BD257" s="177"/>
    </row>
    <row r="258" spans="1:56" ht="15.75" customHeight="1">
      <c r="A258" s="71">
        <v>2025257</v>
      </c>
      <c r="B258" s="62" t="s">
        <v>2430</v>
      </c>
      <c r="C258" s="44" t="s">
        <v>101</v>
      </c>
      <c r="D258" s="61" t="s">
        <v>54</v>
      </c>
      <c r="E258" s="62" t="s">
        <v>4</v>
      </c>
      <c r="F258" s="159" t="s">
        <v>74</v>
      </c>
      <c r="G258" s="160">
        <v>0</v>
      </c>
      <c r="H258" s="160">
        <v>231294093</v>
      </c>
      <c r="I258" s="160">
        <v>58479</v>
      </c>
      <c r="J258" s="160" t="s">
        <v>783</v>
      </c>
      <c r="K258" s="160" t="s">
        <v>570</v>
      </c>
      <c r="L258" s="162" t="s">
        <v>74</v>
      </c>
      <c r="M258" s="161" t="s">
        <v>3169</v>
      </c>
      <c r="N258" s="162"/>
      <c r="O258" s="190"/>
      <c r="P258" s="163"/>
      <c r="Q258" s="163"/>
      <c r="R258" s="164" t="s">
        <v>74</v>
      </c>
      <c r="S258" s="164"/>
      <c r="T258" s="165">
        <v>225143667</v>
      </c>
      <c r="U258" s="165">
        <v>10724</v>
      </c>
      <c r="V258" s="165"/>
      <c r="W258" s="165"/>
      <c r="X258" s="166"/>
      <c r="Y258" s="167"/>
      <c r="Z258" s="168"/>
      <c r="AA258" s="189"/>
      <c r="AB258" s="167"/>
      <c r="AC258" s="167"/>
      <c r="AD258" s="141"/>
      <c r="AE258" s="141"/>
      <c r="AF258" s="141"/>
      <c r="AG258" s="141"/>
      <c r="AH258" s="141"/>
      <c r="AI258" s="141"/>
      <c r="AJ258" s="169"/>
      <c r="AK258" s="169"/>
      <c r="AL258" s="169"/>
      <c r="AM258" s="169"/>
      <c r="AN258" s="169"/>
      <c r="AO258" s="169"/>
      <c r="AP258" s="176"/>
      <c r="AQ258" s="170"/>
      <c r="AR258" s="170"/>
      <c r="AS258" s="199"/>
      <c r="AT258" s="199"/>
      <c r="AU258" s="199"/>
      <c r="AV258" s="199"/>
      <c r="AW258" s="199"/>
      <c r="AX258" s="172"/>
      <c r="AY258" s="200"/>
      <c r="AZ258" s="200"/>
      <c r="BA258" s="173"/>
      <c r="BB258" s="201"/>
      <c r="BC258" s="201"/>
      <c r="BD258" s="177"/>
    </row>
    <row r="259" spans="1:56" ht="15.75" customHeight="1">
      <c r="A259" s="71">
        <v>2025258</v>
      </c>
      <c r="B259" s="62" t="s">
        <v>2430</v>
      </c>
      <c r="C259" s="44" t="s">
        <v>101</v>
      </c>
      <c r="D259" s="61" t="s">
        <v>54</v>
      </c>
      <c r="E259" s="62" t="s">
        <v>4</v>
      </c>
      <c r="F259" s="159" t="s">
        <v>136</v>
      </c>
      <c r="G259" s="160">
        <v>0</v>
      </c>
      <c r="H259" s="160">
        <v>0</v>
      </c>
      <c r="I259" s="160">
        <v>0</v>
      </c>
      <c r="J259" s="160">
        <v>0</v>
      </c>
      <c r="K259" s="160">
        <v>0</v>
      </c>
      <c r="L259" s="161" t="s">
        <v>74</v>
      </c>
      <c r="M259" s="161"/>
      <c r="N259" s="161"/>
      <c r="O259" s="163"/>
      <c r="P259" s="163"/>
      <c r="Q259" s="163"/>
      <c r="R259" s="164" t="s">
        <v>74</v>
      </c>
      <c r="S259" s="164"/>
      <c r="T259" s="165"/>
      <c r="U259" s="165"/>
      <c r="V259" s="165"/>
      <c r="W259" s="165"/>
      <c r="X259" s="166"/>
      <c r="Y259" s="167"/>
      <c r="Z259" s="168"/>
      <c r="AA259" s="189"/>
      <c r="AB259" s="167"/>
      <c r="AC259" s="167"/>
      <c r="AD259" s="141"/>
      <c r="AE259" s="141"/>
      <c r="AF259" s="141"/>
      <c r="AG259" s="141"/>
      <c r="AH259" s="141"/>
      <c r="AI259" s="141"/>
      <c r="AJ259" s="169"/>
      <c r="AK259" s="169"/>
      <c r="AL259" s="169"/>
      <c r="AM259" s="169"/>
      <c r="AN259" s="169"/>
      <c r="AO259" s="169"/>
      <c r="AP259" s="176"/>
      <c r="AQ259" s="170"/>
      <c r="AR259" s="170"/>
      <c r="AS259" s="199"/>
      <c r="AT259" s="199"/>
      <c r="AU259" s="199"/>
      <c r="AV259" s="199"/>
      <c r="AW259" s="199"/>
      <c r="AX259" s="172"/>
      <c r="AY259" s="200"/>
      <c r="AZ259" s="200"/>
      <c r="BA259" s="173"/>
      <c r="BB259" s="201"/>
      <c r="BC259" s="201"/>
      <c r="BD259" s="1"/>
    </row>
    <row r="260" spans="1:56" ht="15.75" customHeight="1">
      <c r="A260" s="71">
        <v>2025259</v>
      </c>
      <c r="B260" s="62" t="s">
        <v>2430</v>
      </c>
      <c r="C260" s="44" t="s">
        <v>101</v>
      </c>
      <c r="D260" s="61" t="s">
        <v>54</v>
      </c>
      <c r="E260" s="62" t="s">
        <v>4</v>
      </c>
      <c r="F260" s="159" t="s">
        <v>74</v>
      </c>
      <c r="G260" s="160">
        <v>0</v>
      </c>
      <c r="H260" s="160">
        <v>231111053</v>
      </c>
      <c r="I260" s="160">
        <v>35415</v>
      </c>
      <c r="J260" s="160" t="s">
        <v>794</v>
      </c>
      <c r="K260" s="160" t="s">
        <v>248</v>
      </c>
      <c r="L260" s="162" t="s">
        <v>74</v>
      </c>
      <c r="M260" s="162"/>
      <c r="N260" s="162"/>
      <c r="O260" s="190"/>
      <c r="P260" s="163"/>
      <c r="Q260" s="163"/>
      <c r="R260" s="164" t="s">
        <v>74</v>
      </c>
      <c r="S260" s="164"/>
      <c r="T260" s="165"/>
      <c r="U260" s="165"/>
      <c r="V260" s="165"/>
      <c r="W260" s="165"/>
      <c r="X260" s="166"/>
      <c r="Y260" s="167"/>
      <c r="Z260" s="168"/>
      <c r="AA260" s="189"/>
      <c r="AB260" s="167"/>
      <c r="AC260" s="167"/>
      <c r="AD260" s="141"/>
      <c r="AE260" s="141"/>
      <c r="AF260" s="219"/>
      <c r="AG260" s="141"/>
      <c r="AH260" s="141"/>
      <c r="AI260" s="141"/>
      <c r="AJ260" s="169"/>
      <c r="AK260" s="169"/>
      <c r="AL260" s="169"/>
      <c r="AM260" s="169"/>
      <c r="AN260" s="169"/>
      <c r="AO260" s="169"/>
      <c r="AP260" s="176"/>
      <c r="AQ260" s="170"/>
      <c r="AR260" s="170"/>
      <c r="AS260" s="199"/>
      <c r="AT260" s="199"/>
      <c r="AU260" s="199"/>
      <c r="AV260" s="199"/>
      <c r="AW260" s="199"/>
      <c r="AX260" s="172"/>
      <c r="AY260" s="200"/>
      <c r="AZ260" s="200"/>
      <c r="BA260" s="173"/>
      <c r="BB260" s="201"/>
      <c r="BC260" s="201"/>
      <c r="BD260" s="177"/>
    </row>
    <row r="261" spans="1:56" ht="15.75" customHeight="1">
      <c r="A261" s="71">
        <v>2025260</v>
      </c>
      <c r="B261" s="62" t="s">
        <v>2430</v>
      </c>
      <c r="C261" s="44" t="s">
        <v>85</v>
      </c>
      <c r="D261" s="61" t="s">
        <v>58</v>
      </c>
      <c r="E261" s="62" t="s">
        <v>4</v>
      </c>
      <c r="F261" s="159" t="s">
        <v>74</v>
      </c>
      <c r="G261" s="160">
        <v>0</v>
      </c>
      <c r="H261" s="160">
        <v>231282273</v>
      </c>
      <c r="I261" s="160">
        <v>23946</v>
      </c>
      <c r="J261" s="160" t="s">
        <v>794</v>
      </c>
      <c r="K261" s="160" t="s">
        <v>248</v>
      </c>
      <c r="L261" s="161" t="s">
        <v>74</v>
      </c>
      <c r="M261" s="161"/>
      <c r="N261" s="161" t="s">
        <v>2626</v>
      </c>
      <c r="O261" s="193"/>
      <c r="P261" s="163"/>
      <c r="Q261" s="163"/>
      <c r="R261" s="164" t="s">
        <v>74</v>
      </c>
      <c r="S261" s="164"/>
      <c r="T261" s="165">
        <v>225062342</v>
      </c>
      <c r="U261" s="165">
        <v>23946</v>
      </c>
      <c r="V261" s="165"/>
      <c r="W261" s="165"/>
      <c r="X261" s="166" t="s">
        <v>74</v>
      </c>
      <c r="Y261" s="167"/>
      <c r="Z261" s="168">
        <v>250309580</v>
      </c>
      <c r="AA261" s="189">
        <v>23946</v>
      </c>
      <c r="AB261" s="167"/>
      <c r="AC261" s="167"/>
      <c r="AD261" s="141"/>
      <c r="AE261" s="141"/>
      <c r="AF261" s="141"/>
      <c r="AG261" s="141"/>
      <c r="AH261" s="141"/>
      <c r="AI261" s="141"/>
      <c r="AJ261" s="169"/>
      <c r="AK261" s="169"/>
      <c r="AL261" s="169"/>
      <c r="AM261" s="169"/>
      <c r="AN261" s="169"/>
      <c r="AO261" s="169"/>
      <c r="AP261" s="176"/>
      <c r="AQ261" s="170"/>
      <c r="AR261" s="170"/>
      <c r="AS261" s="171"/>
      <c r="AT261" s="171"/>
      <c r="AU261" s="171"/>
      <c r="AV261" s="171"/>
      <c r="AW261" s="171"/>
      <c r="AX261" s="172"/>
      <c r="AY261" s="172"/>
      <c r="AZ261" s="172"/>
      <c r="BA261" s="173"/>
      <c r="BB261" s="173"/>
      <c r="BC261" s="173"/>
      <c r="BD261" s="177"/>
    </row>
    <row r="262" spans="1:56" ht="15.75" customHeight="1">
      <c r="A262" s="71">
        <v>2025261</v>
      </c>
      <c r="B262" s="62" t="s">
        <v>2430</v>
      </c>
      <c r="C262" s="44" t="s">
        <v>85</v>
      </c>
      <c r="D262" s="61" t="s">
        <v>58</v>
      </c>
      <c r="E262" s="62" t="s">
        <v>4</v>
      </c>
      <c r="F262" s="159" t="s">
        <v>74</v>
      </c>
      <c r="G262" s="160">
        <v>0</v>
      </c>
      <c r="H262" s="160">
        <v>231281692</v>
      </c>
      <c r="I262" s="160">
        <v>40828</v>
      </c>
      <c r="J262" s="160" t="s">
        <v>783</v>
      </c>
      <c r="K262" s="160" t="s">
        <v>570</v>
      </c>
      <c r="L262" s="161" t="s">
        <v>74</v>
      </c>
      <c r="M262" s="161"/>
      <c r="N262" s="161" t="s">
        <v>2627</v>
      </c>
      <c r="O262" s="193"/>
      <c r="P262" s="163"/>
      <c r="Q262" s="163"/>
      <c r="R262" s="164" t="s">
        <v>74</v>
      </c>
      <c r="S262" s="164"/>
      <c r="T262" s="202">
        <v>225069062</v>
      </c>
      <c r="U262" s="202">
        <v>40828</v>
      </c>
      <c r="V262" s="205"/>
      <c r="W262" s="205"/>
      <c r="X262" s="166" t="s">
        <v>74</v>
      </c>
      <c r="Y262" s="167"/>
      <c r="Z262" s="168">
        <v>250257521</v>
      </c>
      <c r="AA262" s="189">
        <v>40828</v>
      </c>
      <c r="AB262" s="214"/>
      <c r="AC262" s="206"/>
      <c r="AD262" s="207"/>
      <c r="AE262" s="207"/>
      <c r="AF262" s="207"/>
      <c r="AG262" s="207"/>
      <c r="AH262" s="207"/>
      <c r="AI262" s="207"/>
      <c r="AJ262" s="208"/>
      <c r="AK262" s="208"/>
      <c r="AL262" s="208"/>
      <c r="AM262" s="208"/>
      <c r="AN262" s="208"/>
      <c r="AO262" s="208"/>
      <c r="AP262" s="209"/>
      <c r="AQ262" s="170"/>
      <c r="AR262" s="170"/>
      <c r="AS262" s="211"/>
      <c r="AT262" s="211"/>
      <c r="AU262" s="215"/>
      <c r="AV262" s="211"/>
      <c r="AW262" s="211"/>
      <c r="AX262" s="172"/>
      <c r="AY262" s="212"/>
      <c r="AZ262" s="212"/>
      <c r="BA262" s="173"/>
      <c r="BB262" s="213"/>
      <c r="BC262" s="213"/>
      <c r="BD262" s="1"/>
    </row>
    <row r="263" spans="1:56" ht="15.75" customHeight="1">
      <c r="A263" s="71">
        <v>2025262</v>
      </c>
      <c r="B263" s="62" t="s">
        <v>2430</v>
      </c>
      <c r="C263" s="44" t="s">
        <v>85</v>
      </c>
      <c r="D263" s="61" t="s">
        <v>58</v>
      </c>
      <c r="E263" s="62" t="s">
        <v>4</v>
      </c>
      <c r="F263" s="159" t="s">
        <v>74</v>
      </c>
      <c r="G263" s="160">
        <v>0</v>
      </c>
      <c r="H263" s="160">
        <v>231287097</v>
      </c>
      <c r="I263" s="160">
        <v>59252</v>
      </c>
      <c r="J263" s="160" t="s">
        <v>3170</v>
      </c>
      <c r="K263" s="160" t="s">
        <v>570</v>
      </c>
      <c r="L263" s="161" t="s">
        <v>74</v>
      </c>
      <c r="M263" s="161" t="s">
        <v>3169</v>
      </c>
      <c r="N263" s="161"/>
      <c r="O263" s="193"/>
      <c r="P263" s="163"/>
      <c r="Q263" s="163"/>
      <c r="R263" s="164" t="s">
        <v>74</v>
      </c>
      <c r="S263" s="164"/>
      <c r="T263" s="165"/>
      <c r="U263" s="165"/>
      <c r="V263" s="165"/>
      <c r="W263" s="165"/>
      <c r="X263" s="166"/>
      <c r="Y263" s="167"/>
      <c r="Z263" s="168"/>
      <c r="AA263" s="189"/>
      <c r="AB263" s="167"/>
      <c r="AC263" s="167"/>
      <c r="AD263" s="141"/>
      <c r="AE263" s="141"/>
      <c r="AF263" s="141"/>
      <c r="AG263" s="141"/>
      <c r="AH263" s="141"/>
      <c r="AI263" s="141"/>
      <c r="AJ263" s="169"/>
      <c r="AK263" s="169"/>
      <c r="AL263" s="169"/>
      <c r="AM263" s="169"/>
      <c r="AN263" s="169"/>
      <c r="AO263" s="169"/>
      <c r="AP263" s="176"/>
      <c r="AQ263" s="170"/>
      <c r="AR263" s="170"/>
      <c r="AS263" s="199"/>
      <c r="AT263" s="199"/>
      <c r="AU263" s="171"/>
      <c r="AV263" s="171"/>
      <c r="AW263" s="171"/>
      <c r="AX263" s="172"/>
      <c r="AY263" s="172"/>
      <c r="AZ263" s="172"/>
      <c r="BA263" s="173"/>
      <c r="BB263" s="173"/>
      <c r="BC263" s="173"/>
      <c r="BD263" s="177"/>
    </row>
    <row r="264" spans="1:56" ht="15.75" customHeight="1">
      <c r="A264" s="71">
        <v>2025263</v>
      </c>
      <c r="B264" s="62" t="s">
        <v>2430</v>
      </c>
      <c r="C264" s="44" t="s">
        <v>85</v>
      </c>
      <c r="D264" s="61" t="s">
        <v>58</v>
      </c>
      <c r="E264" s="62" t="s">
        <v>4</v>
      </c>
      <c r="F264" s="159" t="s">
        <v>74</v>
      </c>
      <c r="G264" s="160">
        <v>0</v>
      </c>
      <c r="H264" s="160">
        <v>231284004</v>
      </c>
      <c r="I264" s="160">
        <v>85964</v>
      </c>
      <c r="J264" s="160" t="s">
        <v>3192</v>
      </c>
      <c r="K264" s="160" t="s">
        <v>248</v>
      </c>
      <c r="L264" s="162" t="s">
        <v>74</v>
      </c>
      <c r="M264" s="162"/>
      <c r="N264" s="162" t="s">
        <v>2628</v>
      </c>
      <c r="O264" s="190"/>
      <c r="P264" s="163"/>
      <c r="Q264" s="163"/>
      <c r="R264" s="164" t="s">
        <v>74</v>
      </c>
      <c r="S264" s="164"/>
      <c r="T264" s="165">
        <v>225057338</v>
      </c>
      <c r="U264" s="165">
        <v>85964</v>
      </c>
      <c r="V264" s="165"/>
      <c r="W264" s="165"/>
      <c r="X264" s="166" t="s">
        <v>74</v>
      </c>
      <c r="Y264" s="167"/>
      <c r="Z264" s="168">
        <v>250307227</v>
      </c>
      <c r="AA264" s="189">
        <v>85964</v>
      </c>
      <c r="AB264" s="167"/>
      <c r="AC264" s="167"/>
      <c r="AD264" s="141"/>
      <c r="AE264" s="141"/>
      <c r="AF264" s="141"/>
      <c r="AG264" s="141"/>
      <c r="AH264" s="141"/>
      <c r="AI264" s="141"/>
      <c r="AJ264" s="169"/>
      <c r="AK264" s="169"/>
      <c r="AL264" s="169"/>
      <c r="AM264" s="169"/>
      <c r="AN264" s="169"/>
      <c r="AO264" s="169"/>
      <c r="AP264" s="176"/>
      <c r="AQ264" s="170"/>
      <c r="AR264" s="170"/>
      <c r="AS264" s="199"/>
      <c r="AT264" s="199"/>
      <c r="AU264" s="199"/>
      <c r="AV264" s="199"/>
      <c r="AW264" s="199"/>
      <c r="AX264" s="172"/>
      <c r="AY264" s="200"/>
      <c r="AZ264" s="200"/>
      <c r="BA264" s="173"/>
      <c r="BB264" s="201"/>
      <c r="BC264" s="201"/>
      <c r="BD264" s="177"/>
    </row>
    <row r="265" spans="1:56" ht="15.75" customHeight="1">
      <c r="A265" s="71">
        <v>2025264</v>
      </c>
      <c r="B265" s="62" t="s">
        <v>2430</v>
      </c>
      <c r="C265" s="44" t="s">
        <v>85</v>
      </c>
      <c r="D265" s="61" t="s">
        <v>58</v>
      </c>
      <c r="E265" s="62" t="s">
        <v>4</v>
      </c>
      <c r="F265" s="159" t="s">
        <v>74</v>
      </c>
      <c r="G265" s="160">
        <v>0</v>
      </c>
      <c r="H265" s="160">
        <v>231282737</v>
      </c>
      <c r="I265" s="160">
        <v>59154</v>
      </c>
      <c r="J265" s="160" t="s">
        <v>988</v>
      </c>
      <c r="K265" s="160" t="s">
        <v>241</v>
      </c>
      <c r="L265" s="161" t="s">
        <v>74</v>
      </c>
      <c r="M265" s="161"/>
      <c r="N265" s="161"/>
      <c r="O265" s="163"/>
      <c r="P265" s="163"/>
      <c r="Q265" s="163"/>
      <c r="R265" s="164" t="s">
        <v>74</v>
      </c>
      <c r="S265" s="164"/>
      <c r="T265" s="165"/>
      <c r="U265" s="165"/>
      <c r="V265" s="165"/>
      <c r="W265" s="165"/>
      <c r="X265" s="166"/>
      <c r="Y265" s="167"/>
      <c r="Z265" s="168"/>
      <c r="AA265" s="189"/>
      <c r="AB265" s="167"/>
      <c r="AC265" s="167"/>
      <c r="AD265" s="141"/>
      <c r="AE265" s="141"/>
      <c r="AF265" s="141"/>
      <c r="AG265" s="141"/>
      <c r="AH265" s="141"/>
      <c r="AI265" s="141"/>
      <c r="AJ265" s="169"/>
      <c r="AK265" s="169"/>
      <c r="AL265" s="169"/>
      <c r="AM265" s="169"/>
      <c r="AN265" s="169"/>
      <c r="AO265" s="169"/>
      <c r="AP265" s="176"/>
      <c r="AQ265" s="170"/>
      <c r="AR265" s="170"/>
      <c r="AS265" s="199"/>
      <c r="AT265" s="199"/>
      <c r="AU265" s="199"/>
      <c r="AV265" s="199"/>
      <c r="AW265" s="199"/>
      <c r="AX265" s="172"/>
      <c r="AY265" s="200"/>
      <c r="AZ265" s="200"/>
      <c r="BA265" s="173"/>
      <c r="BB265" s="201"/>
      <c r="BC265" s="201"/>
      <c r="BD265" s="177"/>
    </row>
    <row r="266" spans="1:56" ht="15.75" customHeight="1">
      <c r="A266" s="71">
        <v>2025265</v>
      </c>
      <c r="B266" s="62" t="s">
        <v>2430</v>
      </c>
      <c r="C266" s="44" t="s">
        <v>85</v>
      </c>
      <c r="D266" s="61" t="s">
        <v>58</v>
      </c>
      <c r="E266" s="62" t="s">
        <v>4</v>
      </c>
      <c r="F266" s="159" t="s">
        <v>74</v>
      </c>
      <c r="G266" s="160">
        <v>0</v>
      </c>
      <c r="H266" s="160">
        <v>231283644</v>
      </c>
      <c r="I266" s="160">
        <v>72679</v>
      </c>
      <c r="J266" s="160" t="s">
        <v>1119</v>
      </c>
      <c r="K266" s="160" t="s">
        <v>248</v>
      </c>
      <c r="L266" s="161" t="s">
        <v>74</v>
      </c>
      <c r="M266" s="161"/>
      <c r="N266" s="161"/>
      <c r="O266" s="163"/>
      <c r="P266" s="163"/>
      <c r="Q266" s="163"/>
      <c r="R266" s="164" t="s">
        <v>74</v>
      </c>
      <c r="S266" s="164"/>
      <c r="T266" s="165"/>
      <c r="U266" s="165"/>
      <c r="V266" s="165"/>
      <c r="W266" s="165"/>
      <c r="X266" s="166"/>
      <c r="Y266" s="167"/>
      <c r="Z266" s="168"/>
      <c r="AA266" s="189"/>
      <c r="AB266" s="166"/>
      <c r="AC266" s="167"/>
      <c r="AD266" s="141"/>
      <c r="AE266" s="141"/>
      <c r="AF266" s="141"/>
      <c r="AG266" s="141"/>
      <c r="AH266" s="141"/>
      <c r="AI266" s="141"/>
      <c r="AJ266" s="169"/>
      <c r="AK266" s="169"/>
      <c r="AL266" s="169"/>
      <c r="AM266" s="169"/>
      <c r="AN266" s="169"/>
      <c r="AO266" s="169"/>
      <c r="AP266" s="176"/>
      <c r="AQ266" s="170"/>
      <c r="AR266" s="170"/>
      <c r="AS266" s="199"/>
      <c r="AT266" s="199"/>
      <c r="AU266" s="199"/>
      <c r="AV266" s="199"/>
      <c r="AW266" s="199"/>
      <c r="AX266" s="172"/>
      <c r="AY266" s="200"/>
      <c r="AZ266" s="200"/>
      <c r="BA266" s="173"/>
      <c r="BB266" s="201"/>
      <c r="BC266" s="201"/>
      <c r="BD266" s="174"/>
    </row>
    <row r="267" spans="1:56" ht="15.75" customHeight="1">
      <c r="A267" s="71">
        <v>2025266</v>
      </c>
      <c r="B267" s="62" t="s">
        <v>2430</v>
      </c>
      <c r="C267" s="44" t="s">
        <v>85</v>
      </c>
      <c r="D267" s="61" t="s">
        <v>58</v>
      </c>
      <c r="E267" s="62" t="s">
        <v>4</v>
      </c>
      <c r="F267" s="159" t="s">
        <v>74</v>
      </c>
      <c r="G267" s="160">
        <v>0</v>
      </c>
      <c r="H267" s="160">
        <v>231284233</v>
      </c>
      <c r="I267" s="160">
        <v>27635</v>
      </c>
      <c r="J267" s="160" t="s">
        <v>786</v>
      </c>
      <c r="K267" s="160" t="s">
        <v>570</v>
      </c>
      <c r="L267" s="161" t="s">
        <v>74</v>
      </c>
      <c r="M267" s="161" t="s">
        <v>3169</v>
      </c>
      <c r="N267" s="161"/>
      <c r="O267" s="163"/>
      <c r="P267" s="163"/>
      <c r="Q267" s="163"/>
      <c r="R267" s="164" t="s">
        <v>74</v>
      </c>
      <c r="S267" s="164"/>
      <c r="T267" s="165"/>
      <c r="U267" s="165"/>
      <c r="V267" s="165"/>
      <c r="W267" s="165"/>
      <c r="X267" s="166"/>
      <c r="Y267" s="167"/>
      <c r="Z267" s="168"/>
      <c r="AA267" s="189"/>
      <c r="AB267" s="167"/>
      <c r="AC267" s="167"/>
      <c r="AD267" s="141"/>
      <c r="AE267" s="141"/>
      <c r="AF267" s="141"/>
      <c r="AG267" s="141"/>
      <c r="AH267" s="141"/>
      <c r="AI267" s="141"/>
      <c r="AJ267" s="169"/>
      <c r="AK267" s="169"/>
      <c r="AL267" s="169"/>
      <c r="AM267" s="169"/>
      <c r="AN267" s="169"/>
      <c r="AO267" s="169"/>
      <c r="AP267" s="176"/>
      <c r="AQ267" s="170"/>
      <c r="AR267" s="170"/>
      <c r="AS267" s="199"/>
      <c r="AT267" s="199"/>
      <c r="AU267" s="199"/>
      <c r="AV267" s="199"/>
      <c r="AW267" s="199"/>
      <c r="AX267" s="172"/>
      <c r="AY267" s="200"/>
      <c r="AZ267" s="200"/>
      <c r="BA267" s="173"/>
      <c r="BB267" s="201"/>
      <c r="BC267" s="201"/>
      <c r="BD267" s="177"/>
    </row>
    <row r="268" spans="1:56" ht="15.75" customHeight="1">
      <c r="A268" s="71">
        <v>2025267</v>
      </c>
      <c r="B268" s="62" t="s">
        <v>2430</v>
      </c>
      <c r="C268" s="44" t="s">
        <v>85</v>
      </c>
      <c r="D268" s="61" t="s">
        <v>58</v>
      </c>
      <c r="E268" s="62" t="s">
        <v>4</v>
      </c>
      <c r="F268" s="159" t="s">
        <v>74</v>
      </c>
      <c r="G268" s="160">
        <v>0</v>
      </c>
      <c r="H268" s="160">
        <v>231284632</v>
      </c>
      <c r="I268" s="160">
        <v>61895</v>
      </c>
      <c r="J268" s="160" t="s">
        <v>1119</v>
      </c>
      <c r="K268" s="160" t="s">
        <v>248</v>
      </c>
      <c r="L268" s="162" t="s">
        <v>74</v>
      </c>
      <c r="M268" s="161"/>
      <c r="N268" s="162" t="s">
        <v>2629</v>
      </c>
      <c r="O268" s="190"/>
      <c r="P268" s="163"/>
      <c r="Q268" s="163"/>
      <c r="R268" s="164" t="s">
        <v>74</v>
      </c>
      <c r="S268" s="164"/>
      <c r="T268" s="165">
        <v>225069367</v>
      </c>
      <c r="U268" s="165">
        <v>61895</v>
      </c>
      <c r="V268" s="165"/>
      <c r="W268" s="165"/>
      <c r="X268" s="166" t="s">
        <v>74</v>
      </c>
      <c r="Y268" s="167"/>
      <c r="Z268" s="168">
        <v>250254271</v>
      </c>
      <c r="AA268" s="189">
        <v>61895</v>
      </c>
      <c r="AB268" s="167"/>
      <c r="AC268" s="167"/>
      <c r="AD268" s="141"/>
      <c r="AE268" s="141"/>
      <c r="AF268" s="141"/>
      <c r="AG268" s="141"/>
      <c r="AH268" s="141"/>
      <c r="AI268" s="141"/>
      <c r="AJ268" s="169"/>
      <c r="AK268" s="169"/>
      <c r="AL268" s="169"/>
      <c r="AM268" s="169"/>
      <c r="AN268" s="169"/>
      <c r="AO268" s="169"/>
      <c r="AP268" s="176"/>
      <c r="AQ268" s="170"/>
      <c r="AR268" s="170"/>
      <c r="AS268" s="199"/>
      <c r="AT268" s="199"/>
      <c r="AU268" s="199"/>
      <c r="AV268" s="199"/>
      <c r="AW268" s="199"/>
      <c r="AX268" s="172"/>
      <c r="AY268" s="200"/>
      <c r="AZ268" s="200"/>
      <c r="BA268" s="173"/>
      <c r="BB268" s="201"/>
      <c r="BC268" s="201"/>
      <c r="BD268" s="177"/>
    </row>
    <row r="269" spans="1:56" ht="15.75" customHeight="1">
      <c r="A269" s="71">
        <v>2025268</v>
      </c>
      <c r="B269" s="62" t="s">
        <v>2430</v>
      </c>
      <c r="C269" s="44" t="s">
        <v>85</v>
      </c>
      <c r="D269" s="61" t="s">
        <v>58</v>
      </c>
      <c r="E269" s="61" t="s">
        <v>4</v>
      </c>
      <c r="F269" s="159" t="s">
        <v>136</v>
      </c>
      <c r="G269" s="160">
        <v>0</v>
      </c>
      <c r="H269" s="160">
        <v>0</v>
      </c>
      <c r="I269" s="160">
        <v>0</v>
      </c>
      <c r="J269" s="160">
        <v>0</v>
      </c>
      <c r="K269" s="160">
        <v>0</v>
      </c>
      <c r="L269" s="161" t="s">
        <v>74</v>
      </c>
      <c r="M269" s="161" t="s">
        <v>3169</v>
      </c>
      <c r="N269" s="162"/>
      <c r="O269" s="163"/>
      <c r="P269" s="163"/>
      <c r="Q269" s="163"/>
      <c r="R269" s="164" t="s">
        <v>74</v>
      </c>
      <c r="S269" s="164"/>
      <c r="T269" s="175"/>
      <c r="U269" s="175"/>
      <c r="V269" s="165"/>
      <c r="W269" s="165"/>
      <c r="X269" s="166"/>
      <c r="Y269" s="167"/>
      <c r="Z269" s="168"/>
      <c r="AA269" s="168"/>
      <c r="AB269" s="166"/>
      <c r="AC269" s="166"/>
      <c r="AD269" s="141"/>
      <c r="AE269" s="141"/>
      <c r="AF269" s="141"/>
      <c r="AG269" s="141"/>
      <c r="AH269" s="141"/>
      <c r="AI269" s="141"/>
      <c r="AJ269" s="169"/>
      <c r="AK269" s="169"/>
      <c r="AL269" s="169"/>
      <c r="AM269" s="169"/>
      <c r="AN269" s="169"/>
      <c r="AO269" s="169"/>
      <c r="AP269" s="176"/>
      <c r="AQ269" s="170"/>
      <c r="AR269" s="170"/>
      <c r="AS269" s="171"/>
      <c r="AT269" s="171"/>
      <c r="AU269" s="171"/>
      <c r="AV269" s="171"/>
      <c r="AW269" s="171"/>
      <c r="AX269" s="172"/>
      <c r="AY269" s="172"/>
      <c r="AZ269" s="172"/>
      <c r="BA269" s="173"/>
      <c r="BB269" s="173"/>
      <c r="BC269" s="173"/>
      <c r="BD269" s="177"/>
    </row>
    <row r="270" spans="1:56" ht="15.75" customHeight="1">
      <c r="A270" s="71">
        <v>2025269</v>
      </c>
      <c r="B270" s="62" t="s">
        <v>2430</v>
      </c>
      <c r="C270" s="44" t="s">
        <v>85</v>
      </c>
      <c r="D270" s="61" t="s">
        <v>58</v>
      </c>
      <c r="E270" s="61" t="s">
        <v>4</v>
      </c>
      <c r="F270" s="159" t="s">
        <v>74</v>
      </c>
      <c r="G270" s="160">
        <v>0</v>
      </c>
      <c r="H270" s="160">
        <v>231277075</v>
      </c>
      <c r="I270" s="160">
        <v>19415</v>
      </c>
      <c r="J270" s="160" t="s">
        <v>3192</v>
      </c>
      <c r="K270" s="160" t="s">
        <v>248</v>
      </c>
      <c r="L270" s="161" t="s">
        <v>74</v>
      </c>
      <c r="M270" s="162"/>
      <c r="N270" s="162"/>
      <c r="O270" s="163"/>
      <c r="P270" s="163"/>
      <c r="Q270" s="163"/>
      <c r="R270" s="164" t="s">
        <v>74</v>
      </c>
      <c r="S270" s="164"/>
      <c r="T270" s="175"/>
      <c r="U270" s="175"/>
      <c r="V270" s="165"/>
      <c r="W270" s="165"/>
      <c r="X270" s="166"/>
      <c r="Y270" s="167"/>
      <c r="Z270" s="168"/>
      <c r="AA270" s="168"/>
      <c r="AB270" s="166"/>
      <c r="AC270" s="166"/>
      <c r="AD270" s="141"/>
      <c r="AE270" s="141"/>
      <c r="AF270" s="141"/>
      <c r="AG270" s="141"/>
      <c r="AH270" s="141"/>
      <c r="AI270" s="141"/>
      <c r="AJ270" s="169"/>
      <c r="AK270" s="169"/>
      <c r="AL270" s="169"/>
      <c r="AM270" s="169"/>
      <c r="AN270" s="169"/>
      <c r="AO270" s="169"/>
      <c r="AP270" s="176"/>
      <c r="AQ270" s="170"/>
      <c r="AR270" s="170"/>
      <c r="AS270" s="171"/>
      <c r="AT270" s="171"/>
      <c r="AU270" s="171"/>
      <c r="AV270" s="171"/>
      <c r="AW270" s="171"/>
      <c r="AX270" s="172"/>
      <c r="AY270" s="172"/>
      <c r="AZ270" s="172"/>
      <c r="BA270" s="173"/>
      <c r="BB270" s="173"/>
      <c r="BC270" s="173"/>
      <c r="BD270" s="177"/>
    </row>
    <row r="271" spans="1:56" ht="15.75" customHeight="1">
      <c r="A271" s="71">
        <v>2025270</v>
      </c>
      <c r="B271" s="62" t="s">
        <v>2430</v>
      </c>
      <c r="C271" s="44" t="s">
        <v>85</v>
      </c>
      <c r="D271" s="61" t="s">
        <v>58</v>
      </c>
      <c r="E271" s="62" t="s">
        <v>50</v>
      </c>
      <c r="F271" s="159" t="s">
        <v>74</v>
      </c>
      <c r="G271" s="160">
        <v>0</v>
      </c>
      <c r="H271" s="160">
        <v>231285647</v>
      </c>
      <c r="I271" s="160">
        <v>52019</v>
      </c>
      <c r="J271" s="160" t="s">
        <v>988</v>
      </c>
      <c r="K271" s="160" t="s">
        <v>241</v>
      </c>
      <c r="L271" s="195" t="s">
        <v>74</v>
      </c>
      <c r="M271" s="195"/>
      <c r="N271" s="195" t="s">
        <v>2630</v>
      </c>
      <c r="O271" s="196"/>
      <c r="P271" s="163"/>
      <c r="Q271" s="163"/>
      <c r="R271" s="164" t="s">
        <v>74</v>
      </c>
      <c r="S271" s="164"/>
      <c r="T271" s="165">
        <v>225069163</v>
      </c>
      <c r="U271" s="165">
        <v>52019</v>
      </c>
      <c r="V271" s="165"/>
      <c r="W271" s="165"/>
      <c r="X271" s="166" t="s">
        <v>74</v>
      </c>
      <c r="Y271" s="167"/>
      <c r="Z271" s="168">
        <v>250253135</v>
      </c>
      <c r="AA271" s="189">
        <v>52019</v>
      </c>
      <c r="AB271" s="167"/>
      <c r="AC271" s="167"/>
      <c r="AD271" s="141"/>
      <c r="AE271" s="141"/>
      <c r="AF271" s="226"/>
      <c r="AG271" s="227"/>
      <c r="AH271" s="141"/>
      <c r="AI271" s="141"/>
      <c r="AJ271" s="169"/>
      <c r="AK271" s="169"/>
      <c r="AL271" s="169"/>
      <c r="AM271" s="169"/>
      <c r="AN271" s="169"/>
      <c r="AO271" s="169"/>
      <c r="AP271" s="176"/>
      <c r="AQ271" s="170"/>
      <c r="AR271" s="170"/>
      <c r="AS271" s="199"/>
      <c r="AT271" s="199"/>
      <c r="AU271" s="199"/>
      <c r="AV271" s="199"/>
      <c r="AW271" s="199"/>
      <c r="AX271" s="172"/>
      <c r="AY271" s="200"/>
      <c r="AZ271" s="200"/>
      <c r="BA271" s="173"/>
      <c r="BB271" s="201"/>
      <c r="BC271" s="201"/>
      <c r="BD271" s="177"/>
    </row>
    <row r="272" spans="1:56" ht="15.75" customHeight="1">
      <c r="A272" s="71">
        <v>2025271</v>
      </c>
      <c r="B272" s="62" t="s">
        <v>2430</v>
      </c>
      <c r="C272" s="44" t="s">
        <v>85</v>
      </c>
      <c r="D272" s="61" t="s">
        <v>58</v>
      </c>
      <c r="E272" s="62" t="s">
        <v>50</v>
      </c>
      <c r="F272" s="159" t="s">
        <v>74</v>
      </c>
      <c r="G272" s="160">
        <v>0</v>
      </c>
      <c r="H272" s="160">
        <v>231282168</v>
      </c>
      <c r="I272" s="160">
        <v>23714</v>
      </c>
      <c r="J272" s="160" t="s">
        <v>747</v>
      </c>
      <c r="K272" s="160" t="s">
        <v>248</v>
      </c>
      <c r="L272" s="162" t="s">
        <v>74</v>
      </c>
      <c r="M272" s="162"/>
      <c r="N272" s="162" t="s">
        <v>2631</v>
      </c>
      <c r="O272" s="190"/>
      <c r="P272" s="163"/>
      <c r="Q272" s="163"/>
      <c r="R272" s="164" t="s">
        <v>74</v>
      </c>
      <c r="S272" s="164"/>
      <c r="T272" s="165">
        <v>225062119</v>
      </c>
      <c r="U272" s="165">
        <v>23714</v>
      </c>
      <c r="V272" s="165"/>
      <c r="W272" s="165"/>
      <c r="X272" s="166" t="s">
        <v>74</v>
      </c>
      <c r="Y272" s="167"/>
      <c r="Z272" s="168">
        <v>250254875</v>
      </c>
      <c r="AA272" s="189">
        <v>23714</v>
      </c>
      <c r="AB272" s="240"/>
      <c r="AC272" s="167"/>
      <c r="AD272" s="141"/>
      <c r="AE272" s="141"/>
      <c r="AF272" s="141"/>
      <c r="AG272" s="141"/>
      <c r="AH272" s="141"/>
      <c r="AI272" s="141"/>
      <c r="AJ272" s="169"/>
      <c r="AK272" s="169"/>
      <c r="AL272" s="169"/>
      <c r="AM272" s="169"/>
      <c r="AN272" s="169"/>
      <c r="AO272" s="169"/>
      <c r="AP272" s="176"/>
      <c r="AQ272" s="170"/>
      <c r="AR272" s="170"/>
      <c r="AS272" s="199"/>
      <c r="AT272" s="199"/>
      <c r="AU272" s="199"/>
      <c r="AV272" s="199"/>
      <c r="AW272" s="199"/>
      <c r="AX272" s="172"/>
      <c r="AY272" s="200"/>
      <c r="AZ272" s="200"/>
      <c r="BA272" s="173"/>
      <c r="BB272" s="201"/>
      <c r="BC272" s="201"/>
      <c r="BD272" s="82"/>
    </row>
    <row r="273" spans="1:56" ht="15.75" customHeight="1">
      <c r="A273" s="71">
        <v>2025272</v>
      </c>
      <c r="B273" s="62" t="s">
        <v>2430</v>
      </c>
      <c r="C273" s="44" t="s">
        <v>90</v>
      </c>
      <c r="D273" s="61" t="s">
        <v>54</v>
      </c>
      <c r="E273" s="62" t="s">
        <v>50</v>
      </c>
      <c r="F273" s="159" t="s">
        <v>74</v>
      </c>
      <c r="G273" s="160">
        <v>0</v>
      </c>
      <c r="H273" s="160">
        <v>231296959</v>
      </c>
      <c r="I273" s="160">
        <v>43147</v>
      </c>
      <c r="J273" s="160" t="s">
        <v>3183</v>
      </c>
      <c r="K273" s="160" t="s">
        <v>248</v>
      </c>
      <c r="L273" s="161" t="s">
        <v>74</v>
      </c>
      <c r="M273" s="161"/>
      <c r="N273" s="161"/>
      <c r="O273" s="163"/>
      <c r="P273" s="163"/>
      <c r="Q273" s="163"/>
      <c r="R273" s="164" t="s">
        <v>74</v>
      </c>
      <c r="S273" s="164"/>
      <c r="T273" s="165"/>
      <c r="U273" s="165"/>
      <c r="V273" s="165"/>
      <c r="W273" s="165"/>
      <c r="X273" s="166"/>
      <c r="Y273" s="167"/>
      <c r="Z273" s="168"/>
      <c r="AA273" s="189"/>
      <c r="AB273" s="167"/>
      <c r="AC273" s="167"/>
      <c r="AD273" s="141"/>
      <c r="AE273" s="141"/>
      <c r="AF273" s="141"/>
      <c r="AG273" s="141"/>
      <c r="AH273" s="141"/>
      <c r="AI273" s="141"/>
      <c r="AJ273" s="169"/>
      <c r="AK273" s="169"/>
      <c r="AL273" s="169"/>
      <c r="AM273" s="169"/>
      <c r="AN273" s="169"/>
      <c r="AO273" s="169"/>
      <c r="AP273" s="176"/>
      <c r="AQ273" s="170"/>
      <c r="AR273" s="170"/>
      <c r="AS273" s="199"/>
      <c r="AT273" s="199"/>
      <c r="AU273" s="199"/>
      <c r="AV273" s="199"/>
      <c r="AW273" s="199"/>
      <c r="AX273" s="172"/>
      <c r="AY273" s="200"/>
      <c r="AZ273" s="200"/>
      <c r="BA273" s="173"/>
      <c r="BB273" s="201"/>
      <c r="BC273" s="201"/>
      <c r="BD273" s="177"/>
    </row>
    <row r="274" spans="1:56" ht="15.75" customHeight="1">
      <c r="A274" s="71">
        <v>2025273</v>
      </c>
      <c r="B274" s="62" t="s">
        <v>2430</v>
      </c>
      <c r="C274" s="44" t="s">
        <v>90</v>
      </c>
      <c r="D274" s="61" t="s">
        <v>54</v>
      </c>
      <c r="E274" s="62" t="s">
        <v>50</v>
      </c>
      <c r="F274" s="159" t="s">
        <v>136</v>
      </c>
      <c r="G274" s="160">
        <v>0</v>
      </c>
      <c r="H274" s="160">
        <v>0</v>
      </c>
      <c r="I274" s="160">
        <v>0</v>
      </c>
      <c r="J274" s="160">
        <v>0</v>
      </c>
      <c r="K274" s="160">
        <v>0</v>
      </c>
      <c r="L274" s="161" t="s">
        <v>74</v>
      </c>
      <c r="M274" s="161"/>
      <c r="N274" s="161"/>
      <c r="O274" s="163"/>
      <c r="P274" s="163"/>
      <c r="Q274" s="163"/>
      <c r="R274" s="164" t="s">
        <v>74</v>
      </c>
      <c r="S274" s="164"/>
      <c r="T274" s="165"/>
      <c r="U274" s="165"/>
      <c r="V274" s="165"/>
      <c r="W274" s="165"/>
      <c r="X274" s="166"/>
      <c r="Y274" s="167"/>
      <c r="Z274" s="168"/>
      <c r="AA274" s="189"/>
      <c r="AB274" s="167"/>
      <c r="AC274" s="167"/>
      <c r="AD274" s="141"/>
      <c r="AE274" s="141"/>
      <c r="AF274" s="141"/>
      <c r="AG274" s="141"/>
      <c r="AH274" s="141"/>
      <c r="AI274" s="141"/>
      <c r="AJ274" s="169"/>
      <c r="AK274" s="169"/>
      <c r="AL274" s="169"/>
      <c r="AM274" s="169"/>
      <c r="AN274" s="169"/>
      <c r="AO274" s="169"/>
      <c r="AP274" s="176"/>
      <c r="AQ274" s="170"/>
      <c r="AR274" s="170"/>
      <c r="AS274" s="199"/>
      <c r="AT274" s="199"/>
      <c r="AU274" s="199"/>
      <c r="AV274" s="199"/>
      <c r="AW274" s="199"/>
      <c r="AX274" s="172"/>
      <c r="AY274" s="200"/>
      <c r="AZ274" s="200"/>
      <c r="BA274" s="173"/>
      <c r="BB274" s="201"/>
      <c r="BC274" s="201"/>
      <c r="BD274" s="177"/>
    </row>
    <row r="275" spans="1:56" ht="15.75" customHeight="1">
      <c r="A275" s="71">
        <v>2025274</v>
      </c>
      <c r="B275" s="62" t="s">
        <v>2430</v>
      </c>
      <c r="C275" s="44" t="s">
        <v>90</v>
      </c>
      <c r="D275" s="61" t="s">
        <v>54</v>
      </c>
      <c r="E275" s="62" t="s">
        <v>50</v>
      </c>
      <c r="F275" s="159" t="s">
        <v>136</v>
      </c>
      <c r="G275" s="160">
        <v>0</v>
      </c>
      <c r="H275" s="160">
        <v>0</v>
      </c>
      <c r="I275" s="160">
        <v>0</v>
      </c>
      <c r="J275" s="160">
        <v>0</v>
      </c>
      <c r="K275" s="160">
        <v>0</v>
      </c>
      <c r="L275" s="161" t="s">
        <v>74</v>
      </c>
      <c r="M275" s="161"/>
      <c r="N275" s="161"/>
      <c r="O275" s="163"/>
      <c r="P275" s="163"/>
      <c r="Q275" s="163"/>
      <c r="R275" s="164" t="s">
        <v>74</v>
      </c>
      <c r="S275" s="164"/>
      <c r="T275" s="165"/>
      <c r="U275" s="165"/>
      <c r="V275" s="165"/>
      <c r="W275" s="165"/>
      <c r="X275" s="166"/>
      <c r="Y275" s="167"/>
      <c r="Z275" s="168"/>
      <c r="AA275" s="189"/>
      <c r="AB275" s="167"/>
      <c r="AC275" s="167"/>
      <c r="AD275" s="141"/>
      <c r="AE275" s="141"/>
      <c r="AF275" s="141"/>
      <c r="AG275" s="141"/>
      <c r="AH275" s="141"/>
      <c r="AI275" s="141"/>
      <c r="AJ275" s="169"/>
      <c r="AK275" s="169"/>
      <c r="AL275" s="169"/>
      <c r="AM275" s="169"/>
      <c r="AN275" s="169"/>
      <c r="AO275" s="169"/>
      <c r="AP275" s="176"/>
      <c r="AQ275" s="170"/>
      <c r="AR275" s="170"/>
      <c r="AS275" s="199"/>
      <c r="AT275" s="199"/>
      <c r="AU275" s="199"/>
      <c r="AV275" s="199"/>
      <c r="AW275" s="199"/>
      <c r="AX275" s="172"/>
      <c r="AY275" s="200"/>
      <c r="AZ275" s="200"/>
      <c r="BA275" s="173"/>
      <c r="BB275" s="201"/>
      <c r="BC275" s="201"/>
      <c r="BD275" s="177"/>
    </row>
    <row r="276" spans="1:56" ht="15.75" customHeight="1">
      <c r="A276" s="71">
        <v>2025275</v>
      </c>
      <c r="B276" s="62" t="s">
        <v>2430</v>
      </c>
      <c r="C276" s="44" t="s">
        <v>90</v>
      </c>
      <c r="D276" s="61" t="s">
        <v>54</v>
      </c>
      <c r="E276" s="62" t="s">
        <v>50</v>
      </c>
      <c r="F276" s="159" t="s">
        <v>136</v>
      </c>
      <c r="G276" s="160">
        <v>0</v>
      </c>
      <c r="H276" s="160">
        <v>0</v>
      </c>
      <c r="I276" s="160">
        <v>0</v>
      </c>
      <c r="J276" s="160">
        <v>0</v>
      </c>
      <c r="K276" s="160">
        <v>0</v>
      </c>
      <c r="L276" s="161" t="s">
        <v>74</v>
      </c>
      <c r="M276" s="161"/>
      <c r="N276" s="161"/>
      <c r="O276" s="163"/>
      <c r="P276" s="163"/>
      <c r="Q276" s="163"/>
      <c r="R276" s="164" t="s">
        <v>74</v>
      </c>
      <c r="S276" s="164"/>
      <c r="T276" s="165"/>
      <c r="U276" s="165"/>
      <c r="V276" s="165"/>
      <c r="W276" s="165"/>
      <c r="X276" s="166"/>
      <c r="Y276" s="167"/>
      <c r="Z276" s="168"/>
      <c r="AA276" s="189"/>
      <c r="AB276" s="167"/>
      <c r="AC276" s="167"/>
      <c r="AD276" s="141"/>
      <c r="AE276" s="141"/>
      <c r="AF276" s="141"/>
      <c r="AG276" s="141"/>
      <c r="AH276" s="141"/>
      <c r="AI276" s="141"/>
      <c r="AJ276" s="169"/>
      <c r="AK276" s="169"/>
      <c r="AL276" s="169"/>
      <c r="AM276" s="169"/>
      <c r="AN276" s="169"/>
      <c r="AO276" s="169"/>
      <c r="AP276" s="176"/>
      <c r="AQ276" s="170"/>
      <c r="AR276" s="170"/>
      <c r="AS276" s="199"/>
      <c r="AT276" s="199"/>
      <c r="AU276" s="199"/>
      <c r="AV276" s="199"/>
      <c r="AW276" s="199"/>
      <c r="AX276" s="172"/>
      <c r="AY276" s="200"/>
      <c r="AZ276" s="200"/>
      <c r="BA276" s="173"/>
      <c r="BB276" s="201"/>
      <c r="BC276" s="201"/>
      <c r="BD276" s="177"/>
    </row>
    <row r="277" spans="1:56" ht="15.75" customHeight="1">
      <c r="A277" s="71">
        <v>2025276</v>
      </c>
      <c r="B277" s="62" t="s">
        <v>2430</v>
      </c>
      <c r="C277" s="44" t="s">
        <v>90</v>
      </c>
      <c r="D277" s="61" t="s">
        <v>54</v>
      </c>
      <c r="E277" s="62" t="s">
        <v>50</v>
      </c>
      <c r="F277" s="159" t="s">
        <v>74</v>
      </c>
      <c r="G277" s="160">
        <v>0</v>
      </c>
      <c r="H277" s="160">
        <v>231297351</v>
      </c>
      <c r="I277" s="160">
        <v>36846</v>
      </c>
      <c r="J277" s="160" t="s">
        <v>984</v>
      </c>
      <c r="K277" s="160" t="s">
        <v>248</v>
      </c>
      <c r="L277" s="162" t="s">
        <v>74</v>
      </c>
      <c r="M277" s="162"/>
      <c r="N277" s="162"/>
      <c r="O277" s="190"/>
      <c r="P277" s="163"/>
      <c r="Q277" s="163"/>
      <c r="R277" s="164" t="s">
        <v>74</v>
      </c>
      <c r="S277" s="164"/>
      <c r="T277" s="165"/>
      <c r="U277" s="165"/>
      <c r="V277" s="165"/>
      <c r="W277" s="165"/>
      <c r="X277" s="166"/>
      <c r="Y277" s="167"/>
      <c r="Z277" s="189"/>
      <c r="AA277" s="189"/>
      <c r="AB277" s="167"/>
      <c r="AC277" s="167"/>
      <c r="AD277" s="141"/>
      <c r="AE277" s="141"/>
      <c r="AF277" s="141"/>
      <c r="AG277" s="141"/>
      <c r="AH277" s="141"/>
      <c r="AI277" s="141"/>
      <c r="AJ277" s="169"/>
      <c r="AK277" s="169"/>
      <c r="AL277" s="169"/>
      <c r="AM277" s="169"/>
      <c r="AN277" s="169"/>
      <c r="AO277" s="169"/>
      <c r="AP277" s="176"/>
      <c r="AQ277" s="170"/>
      <c r="AR277" s="170"/>
      <c r="AS277" s="199"/>
      <c r="AT277" s="199"/>
      <c r="AU277" s="199"/>
      <c r="AV277" s="199"/>
      <c r="AW277" s="199"/>
      <c r="AX277" s="172"/>
      <c r="AY277" s="200"/>
      <c r="AZ277" s="200"/>
      <c r="BA277" s="201"/>
      <c r="BB277" s="201"/>
      <c r="BC277" s="201"/>
      <c r="BD277" s="177"/>
    </row>
    <row r="278" spans="1:56" ht="15.75" customHeight="1">
      <c r="A278" s="71">
        <v>2025277</v>
      </c>
      <c r="B278" s="62" t="s">
        <v>2430</v>
      </c>
      <c r="C278" s="44" t="s">
        <v>90</v>
      </c>
      <c r="D278" s="61" t="s">
        <v>54</v>
      </c>
      <c r="E278" s="62" t="s">
        <v>50</v>
      </c>
      <c r="F278" s="159" t="s">
        <v>136</v>
      </c>
      <c r="G278" s="160">
        <v>0</v>
      </c>
      <c r="H278" s="160">
        <v>0</v>
      </c>
      <c r="I278" s="160">
        <v>0</v>
      </c>
      <c r="J278" s="160">
        <v>0</v>
      </c>
      <c r="K278" s="160" t="s">
        <v>570</v>
      </c>
      <c r="L278" s="161" t="s">
        <v>74</v>
      </c>
      <c r="M278" s="161"/>
      <c r="N278" s="161"/>
      <c r="O278" s="163"/>
      <c r="P278" s="163"/>
      <c r="Q278" s="163"/>
      <c r="R278" s="164" t="s">
        <v>74</v>
      </c>
      <c r="S278" s="164"/>
      <c r="T278" s="165"/>
      <c r="U278" s="165"/>
      <c r="V278" s="165"/>
      <c r="W278" s="165"/>
      <c r="X278" s="166"/>
      <c r="Y278" s="167"/>
      <c r="Z278" s="168"/>
      <c r="AA278" s="189"/>
      <c r="AB278" s="167"/>
      <c r="AC278" s="167"/>
      <c r="AD278" s="141"/>
      <c r="AE278" s="141"/>
      <c r="AF278" s="141"/>
      <c r="AG278" s="141"/>
      <c r="AH278" s="141"/>
      <c r="AI278" s="141"/>
      <c r="AJ278" s="169"/>
      <c r="AK278" s="169"/>
      <c r="AL278" s="169"/>
      <c r="AM278" s="169"/>
      <c r="AN278" s="169"/>
      <c r="AO278" s="169"/>
      <c r="AP278" s="176"/>
      <c r="AQ278" s="170"/>
      <c r="AR278" s="170"/>
      <c r="AS278" s="199"/>
      <c r="AT278" s="199"/>
      <c r="AU278" s="199"/>
      <c r="AV278" s="199"/>
      <c r="AW278" s="199"/>
      <c r="AX278" s="172"/>
      <c r="AY278" s="200"/>
      <c r="AZ278" s="200"/>
      <c r="BA278" s="201"/>
      <c r="BB278" s="201"/>
      <c r="BC278" s="201"/>
      <c r="BD278" s="1"/>
    </row>
    <row r="279" spans="1:56" ht="15.75" customHeight="1">
      <c r="A279" s="71">
        <v>2025278</v>
      </c>
      <c r="B279" s="62" t="s">
        <v>2430</v>
      </c>
      <c r="C279" s="44" t="s">
        <v>90</v>
      </c>
      <c r="D279" s="61" t="s">
        <v>54</v>
      </c>
      <c r="E279" s="62" t="s">
        <v>50</v>
      </c>
      <c r="F279" s="159" t="s">
        <v>74</v>
      </c>
      <c r="G279" s="160">
        <v>0</v>
      </c>
      <c r="H279" s="160">
        <v>231312393</v>
      </c>
      <c r="I279" s="160">
        <v>56876</v>
      </c>
      <c r="J279" s="160" t="s">
        <v>893</v>
      </c>
      <c r="K279" s="160" t="s">
        <v>570</v>
      </c>
      <c r="L279" s="162" t="s">
        <v>74</v>
      </c>
      <c r="M279" s="162"/>
      <c r="N279" s="162"/>
      <c r="O279" s="190"/>
      <c r="P279" s="163"/>
      <c r="Q279" s="163"/>
      <c r="R279" s="164" t="s">
        <v>74</v>
      </c>
      <c r="S279" s="164"/>
      <c r="T279" s="165"/>
      <c r="U279" s="165"/>
      <c r="V279" s="165"/>
      <c r="W279" s="165"/>
      <c r="X279" s="166"/>
      <c r="Y279" s="167"/>
      <c r="Z279" s="168"/>
      <c r="AA279" s="189"/>
      <c r="AB279" s="167"/>
      <c r="AC279" s="167"/>
      <c r="AD279" s="141"/>
      <c r="AE279" s="141"/>
      <c r="AF279" s="141"/>
      <c r="AG279" s="141"/>
      <c r="AH279" s="141"/>
      <c r="AI279" s="141"/>
      <c r="AJ279" s="169"/>
      <c r="AK279" s="169"/>
      <c r="AL279" s="169"/>
      <c r="AM279" s="169"/>
      <c r="AN279" s="169"/>
      <c r="AO279" s="169"/>
      <c r="AP279" s="176"/>
      <c r="AQ279" s="170"/>
      <c r="AR279" s="170"/>
      <c r="AS279" s="199"/>
      <c r="AT279" s="199"/>
      <c r="AU279" s="199"/>
      <c r="AV279" s="199"/>
      <c r="AW279" s="199"/>
      <c r="AX279" s="172"/>
      <c r="AY279" s="200"/>
      <c r="AZ279" s="200"/>
      <c r="BA279" s="173"/>
      <c r="BB279" s="201"/>
      <c r="BC279" s="201"/>
      <c r="BD279" s="177"/>
    </row>
    <row r="280" spans="1:56" ht="15.75" customHeight="1">
      <c r="A280" s="71">
        <v>2025279</v>
      </c>
      <c r="B280" s="62" t="s">
        <v>2430</v>
      </c>
      <c r="C280" s="44" t="s">
        <v>90</v>
      </c>
      <c r="D280" s="61" t="s">
        <v>54</v>
      </c>
      <c r="E280" s="62" t="s">
        <v>50</v>
      </c>
      <c r="F280" s="159" t="s">
        <v>74</v>
      </c>
      <c r="G280" s="160">
        <v>0</v>
      </c>
      <c r="H280" s="160">
        <v>231297122</v>
      </c>
      <c r="I280" s="160">
        <v>90719</v>
      </c>
      <c r="J280" s="160">
        <v>0</v>
      </c>
      <c r="K280" s="160">
        <v>0</v>
      </c>
      <c r="L280" s="161" t="s">
        <v>74</v>
      </c>
      <c r="M280" s="161"/>
      <c r="N280" s="161"/>
      <c r="O280" s="163"/>
      <c r="P280" s="163"/>
      <c r="Q280" s="163"/>
      <c r="R280" s="164" t="s">
        <v>74</v>
      </c>
      <c r="S280" s="164"/>
      <c r="T280" s="165"/>
      <c r="U280" s="165"/>
      <c r="V280" s="165"/>
      <c r="W280" s="165"/>
      <c r="X280" s="166"/>
      <c r="Y280" s="167"/>
      <c r="Z280" s="168"/>
      <c r="AA280" s="189"/>
      <c r="AB280" s="167"/>
      <c r="AC280" s="167"/>
      <c r="AD280" s="141"/>
      <c r="AE280" s="141"/>
      <c r="AF280" s="219"/>
      <c r="AG280" s="141"/>
      <c r="AH280" s="141"/>
      <c r="AI280" s="141"/>
      <c r="AJ280" s="169"/>
      <c r="AK280" s="169"/>
      <c r="AL280" s="169"/>
      <c r="AM280" s="169"/>
      <c r="AN280" s="169"/>
      <c r="AO280" s="169"/>
      <c r="AP280" s="176"/>
      <c r="AQ280" s="170"/>
      <c r="AR280" s="170"/>
      <c r="AS280" s="199"/>
      <c r="AT280" s="199"/>
      <c r="AU280" s="199"/>
      <c r="AV280" s="199"/>
      <c r="AW280" s="199"/>
      <c r="AX280" s="172"/>
      <c r="AY280" s="200"/>
      <c r="AZ280" s="200"/>
      <c r="BA280" s="173"/>
      <c r="BB280" s="201"/>
      <c r="BC280" s="201"/>
      <c r="BD280" s="177"/>
    </row>
    <row r="281" spans="1:56" ht="15.75" customHeight="1">
      <c r="A281" s="71">
        <v>2025280</v>
      </c>
      <c r="B281" s="62" t="s">
        <v>2430</v>
      </c>
      <c r="C281" s="44" t="s">
        <v>90</v>
      </c>
      <c r="D281" s="61" t="s">
        <v>54</v>
      </c>
      <c r="E281" s="62" t="s">
        <v>50</v>
      </c>
      <c r="F281" s="159" t="s">
        <v>74</v>
      </c>
      <c r="G281" s="160">
        <v>0</v>
      </c>
      <c r="H281" s="160">
        <v>231296665</v>
      </c>
      <c r="I281" s="160">
        <v>81325</v>
      </c>
      <c r="J281" s="160" t="s">
        <v>3173</v>
      </c>
      <c r="K281" s="160" t="s">
        <v>290</v>
      </c>
      <c r="L281" s="161" t="s">
        <v>74</v>
      </c>
      <c r="M281" s="161"/>
      <c r="N281" s="161"/>
      <c r="O281" s="163"/>
      <c r="P281" s="163"/>
      <c r="Q281" s="163"/>
      <c r="R281" s="164" t="s">
        <v>74</v>
      </c>
      <c r="S281" s="164"/>
      <c r="T281" s="165"/>
      <c r="U281" s="165"/>
      <c r="V281" s="165"/>
      <c r="W281" s="165"/>
      <c r="X281" s="166"/>
      <c r="Y281" s="167"/>
      <c r="Z281" s="168"/>
      <c r="AA281" s="189"/>
      <c r="AB281" s="167"/>
      <c r="AC281" s="167"/>
      <c r="AD281" s="141"/>
      <c r="AE281" s="141"/>
      <c r="AF281" s="219"/>
      <c r="AG281" s="141"/>
      <c r="AH281" s="141"/>
      <c r="AI281" s="141"/>
      <c r="AJ281" s="169"/>
      <c r="AK281" s="169"/>
      <c r="AL281" s="169"/>
      <c r="AM281" s="169"/>
      <c r="AN281" s="169"/>
      <c r="AO281" s="169"/>
      <c r="AP281" s="176"/>
      <c r="AQ281" s="170"/>
      <c r="AR281" s="170"/>
      <c r="AS281" s="199"/>
      <c r="AT281" s="199"/>
      <c r="AU281" s="199"/>
      <c r="AV281" s="199"/>
      <c r="AW281" s="199"/>
      <c r="AX281" s="172"/>
      <c r="AY281" s="200"/>
      <c r="AZ281" s="200"/>
      <c r="BA281" s="201"/>
      <c r="BB281" s="201"/>
      <c r="BC281" s="201"/>
      <c r="BD281" s="177"/>
    </row>
    <row r="282" spans="1:56" ht="15.75" customHeight="1">
      <c r="A282" s="71">
        <v>2025281</v>
      </c>
      <c r="B282" s="62" t="s">
        <v>2430</v>
      </c>
      <c r="C282" s="44" t="s">
        <v>86</v>
      </c>
      <c r="D282" s="61" t="s">
        <v>54</v>
      </c>
      <c r="E282" s="62" t="s">
        <v>50</v>
      </c>
      <c r="F282" s="159" t="s">
        <v>136</v>
      </c>
      <c r="G282" s="160">
        <v>0</v>
      </c>
      <c r="H282" s="160">
        <v>0</v>
      </c>
      <c r="I282" s="160">
        <v>0</v>
      </c>
      <c r="J282" s="160">
        <v>0</v>
      </c>
      <c r="K282" s="160">
        <v>0</v>
      </c>
      <c r="L282" s="161" t="s">
        <v>74</v>
      </c>
      <c r="M282" s="161"/>
      <c r="N282" s="161"/>
      <c r="O282" s="193"/>
      <c r="P282" s="163"/>
      <c r="Q282" s="163"/>
      <c r="R282" s="164" t="s">
        <v>74</v>
      </c>
      <c r="S282" s="164"/>
      <c r="T282" s="165"/>
      <c r="U282" s="165"/>
      <c r="V282" s="165"/>
      <c r="W282" s="165"/>
      <c r="X282" s="166"/>
      <c r="Y282" s="167"/>
      <c r="Z282" s="168"/>
      <c r="AA282" s="189"/>
      <c r="AB282" s="167"/>
      <c r="AC282" s="167"/>
      <c r="AD282" s="141"/>
      <c r="AE282" s="141"/>
      <c r="AF282" s="141"/>
      <c r="AG282" s="141"/>
      <c r="AH282" s="141"/>
      <c r="AI282" s="141"/>
      <c r="AJ282" s="169"/>
      <c r="AK282" s="169"/>
      <c r="AL282" s="169"/>
      <c r="AM282" s="169"/>
      <c r="AN282" s="169"/>
      <c r="AO282" s="169"/>
      <c r="AP282" s="176"/>
      <c r="AQ282" s="170"/>
      <c r="AR282" s="170"/>
      <c r="AS282" s="199"/>
      <c r="AT282" s="199"/>
      <c r="AU282" s="199"/>
      <c r="AV282" s="199"/>
      <c r="AW282" s="199"/>
      <c r="AX282" s="172"/>
      <c r="AY282" s="200"/>
      <c r="AZ282" s="200"/>
      <c r="BA282" s="173"/>
      <c r="BB282" s="201"/>
      <c r="BC282" s="201"/>
      <c r="BD282" s="177"/>
    </row>
    <row r="283" spans="1:56" ht="15.75" customHeight="1">
      <c r="A283" s="71">
        <v>2025282</v>
      </c>
      <c r="B283" s="62" t="s">
        <v>2430</v>
      </c>
      <c r="C283" s="44" t="s">
        <v>121</v>
      </c>
      <c r="D283" s="61" t="s">
        <v>54</v>
      </c>
      <c r="E283" s="62" t="s">
        <v>4</v>
      </c>
      <c r="F283" s="159" t="s">
        <v>74</v>
      </c>
      <c r="G283" s="160">
        <v>0</v>
      </c>
      <c r="H283" s="160">
        <v>231009739</v>
      </c>
      <c r="I283" s="160">
        <v>85327</v>
      </c>
      <c r="J283" s="160" t="s">
        <v>1051</v>
      </c>
      <c r="K283" s="160" t="s">
        <v>241</v>
      </c>
      <c r="L283" s="161" t="s">
        <v>74</v>
      </c>
      <c r="M283" s="161"/>
      <c r="N283" s="162"/>
      <c r="O283" s="163"/>
      <c r="P283" s="163"/>
      <c r="Q283" s="163"/>
      <c r="R283" s="164" t="s">
        <v>136</v>
      </c>
      <c r="S283" s="164"/>
      <c r="T283" s="165"/>
      <c r="U283" s="165"/>
      <c r="V283" s="165"/>
      <c r="W283" s="165"/>
      <c r="X283" s="166"/>
      <c r="Y283" s="167"/>
      <c r="Z283" s="189"/>
      <c r="AA283" s="189"/>
      <c r="AB283" s="166"/>
      <c r="AC283" s="166"/>
      <c r="AD283" s="141"/>
      <c r="AE283" s="141"/>
      <c r="AF283" s="141"/>
      <c r="AG283" s="141"/>
      <c r="AH283" s="141"/>
      <c r="AI283" s="141"/>
      <c r="AJ283" s="169"/>
      <c r="AK283" s="169"/>
      <c r="AL283" s="169"/>
      <c r="AM283" s="169"/>
      <c r="AN283" s="169"/>
      <c r="AO283" s="169"/>
      <c r="AP283" s="176"/>
      <c r="AQ283" s="170"/>
      <c r="AR283" s="170"/>
      <c r="AS283" s="171"/>
      <c r="AT283" s="171"/>
      <c r="AU283" s="171"/>
      <c r="AV283" s="171"/>
      <c r="AW283" s="171"/>
      <c r="AX283" s="172"/>
      <c r="AY283" s="172"/>
      <c r="AZ283" s="172"/>
      <c r="BA283" s="173"/>
      <c r="BB283" s="173"/>
      <c r="BC283" s="173"/>
      <c r="BD283" s="177"/>
    </row>
    <row r="284" spans="1:56" ht="15.75" customHeight="1">
      <c r="A284" s="71">
        <v>2025283</v>
      </c>
      <c r="B284" s="62" t="s">
        <v>2430</v>
      </c>
      <c r="C284" s="44" t="s">
        <v>121</v>
      </c>
      <c r="D284" s="61" t="s">
        <v>54</v>
      </c>
      <c r="E284" s="62" t="s">
        <v>4</v>
      </c>
      <c r="F284" s="159" t="s">
        <v>74</v>
      </c>
      <c r="G284" s="160">
        <v>0</v>
      </c>
      <c r="H284" s="160">
        <v>231009291</v>
      </c>
      <c r="I284" s="160">
        <v>23937</v>
      </c>
      <c r="J284" s="160" t="s">
        <v>1075</v>
      </c>
      <c r="K284" s="160" t="s">
        <v>248</v>
      </c>
      <c r="L284" s="161" t="s">
        <v>136</v>
      </c>
      <c r="M284" s="161"/>
      <c r="N284" s="161"/>
      <c r="O284" s="163"/>
      <c r="P284" s="163"/>
      <c r="Q284" s="163"/>
      <c r="R284" s="164" t="s">
        <v>136</v>
      </c>
      <c r="S284" s="164"/>
      <c r="T284" s="165"/>
      <c r="U284" s="165"/>
      <c r="V284" s="165"/>
      <c r="W284" s="165"/>
      <c r="X284" s="166"/>
      <c r="Y284" s="167"/>
      <c r="Z284" s="189"/>
      <c r="AA284" s="189"/>
      <c r="AB284" s="166"/>
      <c r="AC284" s="167"/>
      <c r="AD284" s="141"/>
      <c r="AE284" s="141"/>
      <c r="AF284" s="141"/>
      <c r="AG284" s="141"/>
      <c r="AH284" s="141"/>
      <c r="AI284" s="141"/>
      <c r="AJ284" s="169"/>
      <c r="AK284" s="169"/>
      <c r="AL284" s="169"/>
      <c r="AM284" s="169"/>
      <c r="AN284" s="169"/>
      <c r="AO284" s="169"/>
      <c r="AP284" s="176"/>
      <c r="AQ284" s="170"/>
      <c r="AR284" s="170"/>
      <c r="AS284" s="171"/>
      <c r="AT284" s="171"/>
      <c r="AU284" s="171"/>
      <c r="AV284" s="171"/>
      <c r="AW284" s="171"/>
      <c r="AX284" s="172"/>
      <c r="AY284" s="172"/>
      <c r="AZ284" s="172"/>
      <c r="BA284" s="173"/>
      <c r="BB284" s="173"/>
      <c r="BC284" s="173"/>
      <c r="BD284" s="177"/>
    </row>
    <row r="285" spans="1:56" ht="15.75" customHeight="1">
      <c r="A285" s="71">
        <v>2025284</v>
      </c>
      <c r="B285" s="62" t="s">
        <v>2430</v>
      </c>
      <c r="C285" s="44" t="s">
        <v>121</v>
      </c>
      <c r="D285" s="61" t="s">
        <v>54</v>
      </c>
      <c r="E285" s="62" t="s">
        <v>50</v>
      </c>
      <c r="F285" s="159" t="s">
        <v>74</v>
      </c>
      <c r="G285" s="160">
        <v>0</v>
      </c>
      <c r="H285" s="160">
        <v>231007892</v>
      </c>
      <c r="I285" s="160">
        <v>81076</v>
      </c>
      <c r="J285" s="160" t="s">
        <v>1075</v>
      </c>
      <c r="K285" s="160" t="s">
        <v>248</v>
      </c>
      <c r="L285" s="161" t="s">
        <v>136</v>
      </c>
      <c r="M285" s="161"/>
      <c r="N285" s="161"/>
      <c r="O285" s="163"/>
      <c r="P285" s="163"/>
      <c r="Q285" s="163"/>
      <c r="R285" s="164" t="s">
        <v>136</v>
      </c>
      <c r="S285" s="164"/>
      <c r="T285" s="165"/>
      <c r="U285" s="202"/>
      <c r="V285" s="165"/>
      <c r="W285" s="165"/>
      <c r="X285" s="166"/>
      <c r="Y285" s="167"/>
      <c r="Z285" s="189"/>
      <c r="AA285" s="189"/>
      <c r="AB285" s="166"/>
      <c r="AC285" s="166"/>
      <c r="AD285" s="141"/>
      <c r="AE285" s="141"/>
      <c r="AF285" s="141"/>
      <c r="AG285" s="141"/>
      <c r="AH285" s="141"/>
      <c r="AI285" s="141"/>
      <c r="AJ285" s="169"/>
      <c r="AK285" s="169"/>
      <c r="AL285" s="169"/>
      <c r="AM285" s="169"/>
      <c r="AN285" s="169"/>
      <c r="AO285" s="169"/>
      <c r="AP285" s="176"/>
      <c r="AQ285" s="170"/>
      <c r="AR285" s="170"/>
      <c r="AS285" s="171"/>
      <c r="AT285" s="171"/>
      <c r="AU285" s="171"/>
      <c r="AV285" s="171"/>
      <c r="AW285" s="171"/>
      <c r="AX285" s="172"/>
      <c r="AY285" s="172"/>
      <c r="AZ285" s="172"/>
      <c r="BA285" s="173"/>
      <c r="BB285" s="173"/>
      <c r="BC285" s="173"/>
      <c r="BD285" s="177"/>
    </row>
    <row r="286" spans="1:56" ht="15.75" customHeight="1">
      <c r="A286" s="71">
        <v>2025285</v>
      </c>
      <c r="B286" s="62" t="s">
        <v>2430</v>
      </c>
      <c r="C286" s="44" t="s">
        <v>121</v>
      </c>
      <c r="D286" s="61" t="s">
        <v>54</v>
      </c>
      <c r="E286" s="62" t="s">
        <v>50</v>
      </c>
      <c r="F286" s="159" t="s">
        <v>74</v>
      </c>
      <c r="G286" s="160">
        <v>0</v>
      </c>
      <c r="H286" s="160">
        <v>231010869</v>
      </c>
      <c r="I286" s="160">
        <v>35605</v>
      </c>
      <c r="J286" s="160" t="s">
        <v>289</v>
      </c>
      <c r="K286" s="160" t="s">
        <v>241</v>
      </c>
      <c r="L286" s="161" t="s">
        <v>74</v>
      </c>
      <c r="M286" s="161"/>
      <c r="N286" s="161"/>
      <c r="O286" s="163"/>
      <c r="P286" s="163"/>
      <c r="Q286" s="163"/>
      <c r="R286" s="164" t="s">
        <v>74</v>
      </c>
      <c r="S286" s="164"/>
      <c r="T286" s="165"/>
      <c r="U286" s="165"/>
      <c r="V286" s="165"/>
      <c r="W286" s="165"/>
      <c r="X286" s="166"/>
      <c r="Y286" s="167"/>
      <c r="Z286" s="168"/>
      <c r="AA286" s="189"/>
      <c r="AB286" s="167"/>
      <c r="AC286" s="167"/>
      <c r="AD286" s="141"/>
      <c r="AE286" s="141"/>
      <c r="AF286" s="219"/>
      <c r="AG286" s="141"/>
      <c r="AH286" s="141"/>
      <c r="AI286" s="141"/>
      <c r="AJ286" s="169"/>
      <c r="AK286" s="169"/>
      <c r="AL286" s="169"/>
      <c r="AM286" s="169"/>
      <c r="AN286" s="169"/>
      <c r="AO286" s="169"/>
      <c r="AP286" s="176"/>
      <c r="AQ286" s="170"/>
      <c r="AR286" s="170"/>
      <c r="AS286" s="199"/>
      <c r="AT286" s="199"/>
      <c r="AU286" s="199"/>
      <c r="AV286" s="199"/>
      <c r="AW286" s="199"/>
      <c r="AX286" s="172"/>
      <c r="AY286" s="200"/>
      <c r="AZ286" s="200"/>
      <c r="BA286" s="201"/>
      <c r="BB286" s="201"/>
      <c r="BC286" s="201"/>
      <c r="BD286" s="1"/>
    </row>
    <row r="287" spans="1:56" ht="15.75" customHeight="1">
      <c r="A287" s="71">
        <v>2025286</v>
      </c>
      <c r="B287" s="44" t="s">
        <v>134</v>
      </c>
      <c r="C287" s="44" t="s">
        <v>118</v>
      </c>
      <c r="D287" s="61" t="s">
        <v>54</v>
      </c>
      <c r="E287" s="44" t="s">
        <v>50</v>
      </c>
      <c r="F287" s="159">
        <v>0</v>
      </c>
      <c r="G287" s="160">
        <v>0</v>
      </c>
      <c r="H287" s="160">
        <v>0</v>
      </c>
      <c r="I287" s="160">
        <v>0</v>
      </c>
      <c r="J287" s="160">
        <v>0</v>
      </c>
      <c r="K287" s="160">
        <v>0</v>
      </c>
      <c r="L287" s="161" t="s">
        <v>137</v>
      </c>
      <c r="M287" s="161" t="s">
        <v>26</v>
      </c>
      <c r="N287" s="161"/>
      <c r="O287" s="163"/>
      <c r="P287" s="163"/>
      <c r="Q287" s="163"/>
      <c r="R287" s="165"/>
      <c r="S287" s="165"/>
      <c r="T287" s="165"/>
      <c r="U287" s="165"/>
      <c r="V287" s="165"/>
      <c r="W287" s="165"/>
      <c r="X287" s="166" t="s">
        <v>137</v>
      </c>
      <c r="Y287" s="166" t="s">
        <v>26</v>
      </c>
      <c r="Z287" s="166"/>
      <c r="AA287" s="166"/>
      <c r="AB287" s="166"/>
      <c r="AC287" s="166"/>
      <c r="AD287" s="141"/>
      <c r="AE287" s="141"/>
      <c r="AF287" s="141"/>
      <c r="AG287" s="141"/>
      <c r="AH287" s="141"/>
      <c r="AI287" s="141"/>
      <c r="AJ287" s="169"/>
      <c r="AK287" s="169"/>
      <c r="AL287" s="169"/>
      <c r="AM287" s="169"/>
      <c r="AN287" s="182"/>
      <c r="AO287" s="182"/>
      <c r="AP287" s="182"/>
      <c r="AQ287" s="241"/>
      <c r="AR287" s="241"/>
      <c r="AS287" s="171"/>
      <c r="AT287" s="171"/>
      <c r="AU287" s="184"/>
      <c r="AV287" s="184"/>
      <c r="AW287" s="184"/>
      <c r="AX287" s="185"/>
      <c r="AY287" s="185"/>
      <c r="AZ287" s="185"/>
      <c r="BA287" s="186"/>
      <c r="BB287" s="186"/>
      <c r="BC287" s="186"/>
      <c r="BD287" s="82"/>
    </row>
    <row r="288" spans="1:56" ht="15.75" customHeight="1">
      <c r="A288" s="71">
        <v>2025287</v>
      </c>
      <c r="B288" s="44" t="s">
        <v>134</v>
      </c>
      <c r="C288" s="44" t="s">
        <v>118</v>
      </c>
      <c r="D288" s="61" t="s">
        <v>54</v>
      </c>
      <c r="E288" s="44" t="s">
        <v>50</v>
      </c>
      <c r="F288" s="159">
        <v>0</v>
      </c>
      <c r="G288" s="160">
        <v>0</v>
      </c>
      <c r="H288" s="160">
        <v>0</v>
      </c>
      <c r="I288" s="160">
        <v>0</v>
      </c>
      <c r="J288" s="160">
        <v>0</v>
      </c>
      <c r="K288" s="160">
        <v>0</v>
      </c>
      <c r="L288" s="161" t="s">
        <v>137</v>
      </c>
      <c r="M288" s="161" t="s">
        <v>26</v>
      </c>
      <c r="N288" s="161"/>
      <c r="O288" s="163"/>
      <c r="P288" s="178"/>
      <c r="Q288" s="178"/>
      <c r="R288" s="165"/>
      <c r="S288" s="165"/>
      <c r="T288" s="165"/>
      <c r="U288" s="165"/>
      <c r="V288" s="165"/>
      <c r="W288" s="179"/>
      <c r="X288" s="166" t="s">
        <v>137</v>
      </c>
      <c r="Y288" s="166" t="s">
        <v>26</v>
      </c>
      <c r="Z288" s="166"/>
      <c r="AA288" s="166"/>
      <c r="AB288" s="180"/>
      <c r="AC288" s="180"/>
      <c r="AD288" s="181"/>
      <c r="AE288" s="181"/>
      <c r="AF288" s="181"/>
      <c r="AG288" s="181"/>
      <c r="AH288" s="181"/>
      <c r="AI288" s="181"/>
      <c r="AJ288" s="169"/>
      <c r="AK288" s="169"/>
      <c r="AL288" s="169"/>
      <c r="AM288" s="169"/>
      <c r="AN288" s="182"/>
      <c r="AO288" s="182"/>
      <c r="AP288" s="182"/>
      <c r="AQ288" s="241"/>
      <c r="AR288" s="241"/>
      <c r="AS288" s="171"/>
      <c r="AT288" s="171"/>
      <c r="AU288" s="184"/>
      <c r="AV288" s="184"/>
      <c r="AW288" s="184"/>
      <c r="AX288" s="185"/>
      <c r="AY288" s="185"/>
      <c r="AZ288" s="185"/>
      <c r="BA288" s="186"/>
      <c r="BB288" s="186"/>
      <c r="BC288" s="186"/>
      <c r="BD288" s="82"/>
    </row>
    <row r="289" spans="1:56" ht="15.75" customHeight="1">
      <c r="A289" s="71">
        <v>2025288</v>
      </c>
      <c r="B289" s="44" t="s">
        <v>134</v>
      </c>
      <c r="C289" s="44" t="s">
        <v>118</v>
      </c>
      <c r="D289" s="61" t="s">
        <v>54</v>
      </c>
      <c r="E289" s="44" t="s">
        <v>50</v>
      </c>
      <c r="F289" s="159">
        <v>0</v>
      </c>
      <c r="G289" s="160">
        <v>0</v>
      </c>
      <c r="H289" s="160">
        <v>0</v>
      </c>
      <c r="I289" s="160">
        <v>0</v>
      </c>
      <c r="J289" s="160">
        <v>0</v>
      </c>
      <c r="K289" s="160">
        <v>0</v>
      </c>
      <c r="L289" s="161" t="s">
        <v>137</v>
      </c>
      <c r="M289" s="161" t="s">
        <v>26</v>
      </c>
      <c r="N289" s="161"/>
      <c r="O289" s="163"/>
      <c r="P289" s="178"/>
      <c r="Q289" s="178"/>
      <c r="R289" s="165"/>
      <c r="S289" s="165"/>
      <c r="T289" s="165"/>
      <c r="U289" s="165"/>
      <c r="V289" s="165"/>
      <c r="W289" s="179"/>
      <c r="X289" s="166" t="s">
        <v>137</v>
      </c>
      <c r="Y289" s="166" t="s">
        <v>26</v>
      </c>
      <c r="Z289" s="166"/>
      <c r="AA289" s="166"/>
      <c r="AB289" s="180"/>
      <c r="AC289" s="180"/>
      <c r="AD289" s="181"/>
      <c r="AE289" s="181"/>
      <c r="AF289" s="181"/>
      <c r="AG289" s="181"/>
      <c r="AH289" s="181"/>
      <c r="AI289" s="181"/>
      <c r="AJ289" s="169"/>
      <c r="AK289" s="169"/>
      <c r="AL289" s="169"/>
      <c r="AM289" s="169"/>
      <c r="AN289" s="182"/>
      <c r="AO289" s="182"/>
      <c r="AP289" s="182"/>
      <c r="AQ289" s="241"/>
      <c r="AR289" s="241"/>
      <c r="AS289" s="171"/>
      <c r="AT289" s="171"/>
      <c r="AU289" s="184"/>
      <c r="AV289" s="184"/>
      <c r="AW289" s="184"/>
      <c r="AX289" s="185"/>
      <c r="AY289" s="185"/>
      <c r="AZ289" s="185"/>
      <c r="BA289" s="186"/>
      <c r="BB289" s="186"/>
      <c r="BC289" s="186"/>
      <c r="BD289" s="82"/>
    </row>
    <row r="290" spans="1:56" ht="15.75" customHeight="1">
      <c r="A290" s="71">
        <v>2025289</v>
      </c>
      <c r="B290" s="62" t="s">
        <v>2430</v>
      </c>
      <c r="C290" s="44" t="s">
        <v>107</v>
      </c>
      <c r="D290" s="61" t="s">
        <v>54</v>
      </c>
      <c r="E290" s="62" t="s">
        <v>50</v>
      </c>
      <c r="F290" s="159" t="s">
        <v>136</v>
      </c>
      <c r="G290" s="160">
        <v>0</v>
      </c>
      <c r="H290" s="160">
        <v>0</v>
      </c>
      <c r="I290" s="160">
        <v>0</v>
      </c>
      <c r="J290" s="160">
        <v>0</v>
      </c>
      <c r="K290" s="160">
        <v>0</v>
      </c>
      <c r="L290" s="162" t="s">
        <v>74</v>
      </c>
      <c r="M290" s="162"/>
      <c r="N290" s="162"/>
      <c r="O290" s="190"/>
      <c r="P290" s="163"/>
      <c r="Q290" s="163"/>
      <c r="R290" s="164" t="s">
        <v>74</v>
      </c>
      <c r="S290" s="164"/>
      <c r="T290" s="165"/>
      <c r="U290" s="165"/>
      <c r="V290" s="165"/>
      <c r="W290" s="165"/>
      <c r="X290" s="166"/>
      <c r="Y290" s="167"/>
      <c r="Z290" s="168"/>
      <c r="AA290" s="189"/>
      <c r="AB290" s="167"/>
      <c r="AC290" s="167"/>
      <c r="AD290" s="141"/>
      <c r="AE290" s="141"/>
      <c r="AF290" s="141"/>
      <c r="AG290" s="141"/>
      <c r="AH290" s="141"/>
      <c r="AI290" s="141"/>
      <c r="AJ290" s="169"/>
      <c r="AK290" s="169"/>
      <c r="AL290" s="169"/>
      <c r="AM290" s="169"/>
      <c r="AN290" s="169"/>
      <c r="AO290" s="169"/>
      <c r="AP290" s="176"/>
      <c r="AQ290" s="170"/>
      <c r="AR290" s="170"/>
      <c r="AS290" s="199"/>
      <c r="AT290" s="199"/>
      <c r="AU290" s="199"/>
      <c r="AV290" s="199"/>
      <c r="AW290" s="199"/>
      <c r="AX290" s="172"/>
      <c r="AY290" s="200"/>
      <c r="AZ290" s="200"/>
      <c r="BA290" s="201"/>
      <c r="BB290" s="201"/>
      <c r="BC290" s="201"/>
      <c r="BD290" s="1"/>
    </row>
    <row r="291" spans="1:56" ht="15.75" customHeight="1">
      <c r="A291" s="71">
        <v>2025290</v>
      </c>
      <c r="B291" s="62" t="s">
        <v>2430</v>
      </c>
      <c r="C291" s="44" t="s">
        <v>89</v>
      </c>
      <c r="D291" s="61" t="s">
        <v>54</v>
      </c>
      <c r="E291" s="62" t="s">
        <v>50</v>
      </c>
      <c r="F291" s="159" t="s">
        <v>137</v>
      </c>
      <c r="G291" s="160" t="s">
        <v>24</v>
      </c>
      <c r="H291" s="160">
        <v>0</v>
      </c>
      <c r="I291" s="160">
        <v>0</v>
      </c>
      <c r="J291" s="160">
        <v>0</v>
      </c>
      <c r="K291" s="160">
        <v>0</v>
      </c>
      <c r="L291" s="162" t="s">
        <v>74</v>
      </c>
      <c r="M291" s="162"/>
      <c r="N291" s="162"/>
      <c r="O291" s="190"/>
      <c r="P291" s="163"/>
      <c r="Q291" s="163"/>
      <c r="R291" s="164" t="s">
        <v>74</v>
      </c>
      <c r="S291" s="164"/>
      <c r="T291" s="165"/>
      <c r="U291" s="165"/>
      <c r="V291" s="165"/>
      <c r="W291" s="165"/>
      <c r="X291" s="166"/>
      <c r="Y291" s="167"/>
      <c r="Z291" s="168"/>
      <c r="AA291" s="189"/>
      <c r="AB291" s="167"/>
      <c r="AC291" s="167"/>
      <c r="AD291" s="141"/>
      <c r="AE291" s="141"/>
      <c r="AF291" s="141"/>
      <c r="AG291" s="141"/>
      <c r="AH291" s="141"/>
      <c r="AI291" s="141"/>
      <c r="AJ291" s="169"/>
      <c r="AK291" s="169"/>
      <c r="AL291" s="169"/>
      <c r="AM291" s="169"/>
      <c r="AN291" s="169"/>
      <c r="AO291" s="169"/>
      <c r="AP291" s="176"/>
      <c r="AQ291" s="170"/>
      <c r="AR291" s="170"/>
      <c r="AS291" s="199"/>
      <c r="AT291" s="199"/>
      <c r="AU291" s="199"/>
      <c r="AV291" s="199"/>
      <c r="AW291" s="199"/>
      <c r="AX291" s="172"/>
      <c r="AY291" s="200"/>
      <c r="AZ291" s="200"/>
      <c r="BA291" s="201"/>
      <c r="BB291" s="201"/>
      <c r="BC291" s="201"/>
      <c r="BD291" s="82"/>
    </row>
    <row r="292" spans="1:56" ht="15.75" customHeight="1">
      <c r="A292" s="71">
        <v>2025291</v>
      </c>
      <c r="B292" s="62" t="s">
        <v>2430</v>
      </c>
      <c r="C292" s="44" t="s">
        <v>83</v>
      </c>
      <c r="D292" s="61" t="s">
        <v>54</v>
      </c>
      <c r="E292" s="62" t="s">
        <v>50</v>
      </c>
      <c r="F292" s="159" t="s">
        <v>136</v>
      </c>
      <c r="G292" s="160">
        <v>0</v>
      </c>
      <c r="H292" s="160">
        <v>0</v>
      </c>
      <c r="I292" s="160">
        <v>0</v>
      </c>
      <c r="J292" s="160">
        <v>0</v>
      </c>
      <c r="K292" s="160">
        <v>0</v>
      </c>
      <c r="L292" s="161" t="s">
        <v>74</v>
      </c>
      <c r="M292" s="161"/>
      <c r="N292" s="195"/>
      <c r="O292" s="163"/>
      <c r="P292" s="163"/>
      <c r="Q292" s="163"/>
      <c r="R292" s="164" t="s">
        <v>74</v>
      </c>
      <c r="S292" s="164"/>
      <c r="T292" s="165"/>
      <c r="U292" s="165"/>
      <c r="V292" s="165"/>
      <c r="W292" s="165"/>
      <c r="X292" s="166"/>
      <c r="Y292" s="167"/>
      <c r="Z292" s="189"/>
      <c r="AA292" s="189"/>
      <c r="AB292" s="166"/>
      <c r="AC292" s="166"/>
      <c r="AD292" s="141"/>
      <c r="AE292" s="141"/>
      <c r="AF292" s="141"/>
      <c r="AG292" s="141"/>
      <c r="AH292" s="141"/>
      <c r="AI292" s="141"/>
      <c r="AJ292" s="169"/>
      <c r="AK292" s="169"/>
      <c r="AL292" s="169"/>
      <c r="AM292" s="169"/>
      <c r="AN292" s="169"/>
      <c r="AO292" s="169"/>
      <c r="AP292" s="176"/>
      <c r="AQ292" s="170"/>
      <c r="AR292" s="170"/>
      <c r="AS292" s="171"/>
      <c r="AT292" s="171"/>
      <c r="AU292" s="171"/>
      <c r="AV292" s="171"/>
      <c r="AW292" s="171"/>
      <c r="AX292" s="172"/>
      <c r="AY292" s="172"/>
      <c r="AZ292" s="172"/>
      <c r="BA292" s="173"/>
      <c r="BB292" s="173"/>
      <c r="BC292" s="173"/>
      <c r="BD292" s="82"/>
    </row>
    <row r="293" spans="1:56" ht="15.75" customHeight="1">
      <c r="A293" s="71">
        <v>2025292</v>
      </c>
      <c r="B293" s="62" t="s">
        <v>2430</v>
      </c>
      <c r="C293" s="44" t="s">
        <v>83</v>
      </c>
      <c r="D293" s="61" t="s">
        <v>54</v>
      </c>
      <c r="E293" s="62" t="s">
        <v>4</v>
      </c>
      <c r="F293" s="159" t="s">
        <v>136</v>
      </c>
      <c r="G293" s="160">
        <v>0</v>
      </c>
      <c r="H293" s="160">
        <v>0</v>
      </c>
      <c r="I293" s="160">
        <v>0</v>
      </c>
      <c r="J293" s="160">
        <v>0</v>
      </c>
      <c r="K293" s="160">
        <v>0</v>
      </c>
      <c r="L293" s="161" t="s">
        <v>74</v>
      </c>
      <c r="M293" s="161"/>
      <c r="N293" s="161"/>
      <c r="O293" s="163"/>
      <c r="P293" s="163"/>
      <c r="Q293" s="163"/>
      <c r="R293" s="164" t="s">
        <v>136</v>
      </c>
      <c r="S293" s="164"/>
      <c r="T293" s="165"/>
      <c r="U293" s="202"/>
      <c r="V293" s="165"/>
      <c r="W293" s="165"/>
      <c r="X293" s="166"/>
      <c r="Y293" s="167"/>
      <c r="Z293" s="189"/>
      <c r="AA293" s="189"/>
      <c r="AB293" s="166"/>
      <c r="AC293" s="166"/>
      <c r="AD293" s="141"/>
      <c r="AE293" s="141"/>
      <c r="AF293" s="141"/>
      <c r="AG293" s="141"/>
      <c r="AH293" s="141"/>
      <c r="AI293" s="141"/>
      <c r="AJ293" s="169"/>
      <c r="AK293" s="169"/>
      <c r="AL293" s="169"/>
      <c r="AM293" s="169"/>
      <c r="AN293" s="169"/>
      <c r="AO293" s="169"/>
      <c r="AP293" s="176"/>
      <c r="AQ293" s="170"/>
      <c r="AR293" s="170"/>
      <c r="AS293" s="171"/>
      <c r="AT293" s="171"/>
      <c r="AU293" s="171"/>
      <c r="AV293" s="171"/>
      <c r="AW293" s="171"/>
      <c r="AX293" s="172"/>
      <c r="AY293" s="172"/>
      <c r="AZ293" s="172"/>
      <c r="BA293" s="173"/>
      <c r="BB293" s="173"/>
      <c r="BC293" s="173"/>
      <c r="BD293" s="177"/>
    </row>
    <row r="294" spans="1:56" ht="15.75" customHeight="1">
      <c r="A294" s="71">
        <v>2025293</v>
      </c>
      <c r="B294" s="62" t="s">
        <v>2430</v>
      </c>
      <c r="C294" s="44" t="s">
        <v>83</v>
      </c>
      <c r="D294" s="61" t="s">
        <v>54</v>
      </c>
      <c r="E294" s="62" t="s">
        <v>4</v>
      </c>
      <c r="F294" s="159" t="s">
        <v>136</v>
      </c>
      <c r="G294" s="160">
        <v>0</v>
      </c>
      <c r="H294" s="160">
        <v>0</v>
      </c>
      <c r="I294" s="160">
        <v>0</v>
      </c>
      <c r="J294" s="160">
        <v>0</v>
      </c>
      <c r="K294" s="160">
        <v>0</v>
      </c>
      <c r="L294" s="161" t="s">
        <v>74</v>
      </c>
      <c r="M294" s="161"/>
      <c r="N294" s="161"/>
      <c r="O294" s="163"/>
      <c r="P294" s="163"/>
      <c r="Q294" s="163"/>
      <c r="R294" s="164" t="s">
        <v>74</v>
      </c>
      <c r="S294" s="164"/>
      <c r="T294" s="165"/>
      <c r="U294" s="165"/>
      <c r="V294" s="165"/>
      <c r="W294" s="165"/>
      <c r="X294" s="166"/>
      <c r="Y294" s="167"/>
      <c r="Z294" s="168"/>
      <c r="AA294" s="189"/>
      <c r="AB294" s="167"/>
      <c r="AC294" s="167"/>
      <c r="AD294" s="141"/>
      <c r="AE294" s="141"/>
      <c r="AF294" s="141"/>
      <c r="AG294" s="141"/>
      <c r="AH294" s="141"/>
      <c r="AI294" s="141"/>
      <c r="AJ294" s="169"/>
      <c r="AK294" s="169"/>
      <c r="AL294" s="169"/>
      <c r="AM294" s="169"/>
      <c r="AN294" s="169"/>
      <c r="AO294" s="169"/>
      <c r="AP294" s="176"/>
      <c r="AQ294" s="170"/>
      <c r="AR294" s="170"/>
      <c r="AS294" s="199"/>
      <c r="AT294" s="199"/>
      <c r="AU294" s="199"/>
      <c r="AV294" s="199"/>
      <c r="AW294" s="199"/>
      <c r="AX294" s="200"/>
      <c r="AY294" s="200"/>
      <c r="AZ294" s="200"/>
      <c r="BA294" s="201"/>
      <c r="BB294" s="201"/>
      <c r="BC294" s="201"/>
      <c r="BD294" s="177"/>
    </row>
    <row r="295" spans="1:56" ht="15.75" customHeight="1">
      <c r="A295" s="71">
        <v>2025294</v>
      </c>
      <c r="B295" s="62" t="s">
        <v>2430</v>
      </c>
      <c r="C295" s="44" t="s">
        <v>83</v>
      </c>
      <c r="D295" s="61" t="s">
        <v>54</v>
      </c>
      <c r="E295" s="62" t="s">
        <v>4</v>
      </c>
      <c r="F295" s="159" t="s">
        <v>136</v>
      </c>
      <c r="G295" s="160">
        <v>0</v>
      </c>
      <c r="H295" s="160">
        <v>0</v>
      </c>
      <c r="I295" s="160">
        <v>0</v>
      </c>
      <c r="J295" s="160">
        <v>0</v>
      </c>
      <c r="K295" s="160">
        <v>0</v>
      </c>
      <c r="L295" s="161" t="s">
        <v>74</v>
      </c>
      <c r="M295" s="161" t="s">
        <v>2514</v>
      </c>
      <c r="N295" s="161"/>
      <c r="O295" s="163"/>
      <c r="P295" s="163"/>
      <c r="Q295" s="163"/>
      <c r="R295" s="164" t="s">
        <v>74</v>
      </c>
      <c r="S295" s="164" t="s">
        <v>2514</v>
      </c>
      <c r="T295" s="165"/>
      <c r="U295" s="165"/>
      <c r="V295" s="165"/>
      <c r="W295" s="165"/>
      <c r="X295" s="166"/>
      <c r="Y295" s="167"/>
      <c r="Z295" s="189"/>
      <c r="AA295" s="189"/>
      <c r="AB295" s="166"/>
      <c r="AC295" s="166"/>
      <c r="AD295" s="141"/>
      <c r="AE295" s="141"/>
      <c r="AF295" s="141"/>
      <c r="AG295" s="141"/>
      <c r="AH295" s="141"/>
      <c r="AI295" s="141"/>
      <c r="AJ295" s="169"/>
      <c r="AK295" s="169"/>
      <c r="AL295" s="169"/>
      <c r="AM295" s="169"/>
      <c r="AN295" s="169"/>
      <c r="AO295" s="169"/>
      <c r="AP295" s="176"/>
      <c r="AQ295" s="170"/>
      <c r="AR295" s="170"/>
      <c r="AS295" s="171"/>
      <c r="AT295" s="171"/>
      <c r="AU295" s="171"/>
      <c r="AV295" s="171"/>
      <c r="AW295" s="171"/>
      <c r="AX295" s="172"/>
      <c r="AY295" s="172"/>
      <c r="AZ295" s="172"/>
      <c r="BA295" s="173"/>
      <c r="BB295" s="173"/>
      <c r="BC295" s="173"/>
      <c r="BD295" s="177"/>
    </row>
    <row r="296" spans="1:56" ht="15.75" customHeight="1">
      <c r="A296" s="71">
        <v>2025295</v>
      </c>
      <c r="B296" s="62" t="s">
        <v>2430</v>
      </c>
      <c r="C296" s="44" t="s">
        <v>83</v>
      </c>
      <c r="D296" s="61" t="s">
        <v>54</v>
      </c>
      <c r="E296" s="62" t="s">
        <v>4</v>
      </c>
      <c r="F296" s="159" t="s">
        <v>136</v>
      </c>
      <c r="G296" s="160">
        <v>0</v>
      </c>
      <c r="H296" s="160">
        <v>0</v>
      </c>
      <c r="I296" s="160">
        <v>0</v>
      </c>
      <c r="J296" s="160">
        <v>0</v>
      </c>
      <c r="K296" s="160">
        <v>0</v>
      </c>
      <c r="L296" s="161" t="s">
        <v>74</v>
      </c>
      <c r="M296" s="161" t="s">
        <v>2514</v>
      </c>
      <c r="N296" s="161"/>
      <c r="O296" s="163"/>
      <c r="P296" s="163"/>
      <c r="Q296" s="163"/>
      <c r="R296" s="164" t="s">
        <v>74</v>
      </c>
      <c r="S296" s="164"/>
      <c r="T296" s="165"/>
      <c r="U296" s="165"/>
      <c r="V296" s="165"/>
      <c r="W296" s="165"/>
      <c r="X296" s="166"/>
      <c r="Y296" s="167"/>
      <c r="Z296" s="168"/>
      <c r="AA296" s="189"/>
      <c r="AB296" s="167"/>
      <c r="AC296" s="167"/>
      <c r="AD296" s="141"/>
      <c r="AE296" s="141"/>
      <c r="AF296" s="141"/>
      <c r="AG296" s="141"/>
      <c r="AH296" s="141"/>
      <c r="AI296" s="141"/>
      <c r="AJ296" s="169"/>
      <c r="AK296" s="169"/>
      <c r="AL296" s="169"/>
      <c r="AM296" s="169"/>
      <c r="AN296" s="169"/>
      <c r="AO296" s="169"/>
      <c r="AP296" s="176"/>
      <c r="AQ296" s="170"/>
      <c r="AR296" s="170"/>
      <c r="AS296" s="199"/>
      <c r="AT296" s="199"/>
      <c r="AU296" s="199"/>
      <c r="AV296" s="199"/>
      <c r="AW296" s="199"/>
      <c r="AX296" s="172"/>
      <c r="AY296" s="200"/>
      <c r="AZ296" s="200"/>
      <c r="BA296" s="201"/>
      <c r="BB296" s="201"/>
      <c r="BC296" s="201"/>
      <c r="BD296" s="177"/>
    </row>
    <row r="297" spans="1:56" ht="15.75" customHeight="1">
      <c r="A297" s="71">
        <v>2025296</v>
      </c>
      <c r="B297" s="62" t="s">
        <v>2430</v>
      </c>
      <c r="C297" s="44" t="s">
        <v>93</v>
      </c>
      <c r="D297" s="61" t="s">
        <v>58</v>
      </c>
      <c r="E297" s="62" t="s">
        <v>4</v>
      </c>
      <c r="F297" s="159" t="s">
        <v>137</v>
      </c>
      <c r="G297" s="160" t="s">
        <v>390</v>
      </c>
      <c r="H297" s="160">
        <v>0</v>
      </c>
      <c r="I297" s="160">
        <v>0</v>
      </c>
      <c r="J297" s="160">
        <v>0</v>
      </c>
      <c r="K297" s="160">
        <v>0</v>
      </c>
      <c r="L297" s="161" t="s">
        <v>74</v>
      </c>
      <c r="M297" s="161"/>
      <c r="N297" s="161"/>
      <c r="O297" s="163"/>
      <c r="P297" s="163"/>
      <c r="Q297" s="163"/>
      <c r="R297" s="164" t="s">
        <v>74</v>
      </c>
      <c r="S297" s="164"/>
      <c r="T297" s="165"/>
      <c r="U297" s="202"/>
      <c r="V297" s="165"/>
      <c r="W297" s="165"/>
      <c r="X297" s="166"/>
      <c r="Y297" s="167"/>
      <c r="Z297" s="189"/>
      <c r="AA297" s="189"/>
      <c r="AB297" s="166"/>
      <c r="AC297" s="166"/>
      <c r="AD297" s="141"/>
      <c r="AE297" s="141"/>
      <c r="AF297" s="141"/>
      <c r="AG297" s="141"/>
      <c r="AH297" s="141"/>
      <c r="AI297" s="141"/>
      <c r="AJ297" s="169"/>
      <c r="AK297" s="169"/>
      <c r="AL297" s="169"/>
      <c r="AM297" s="169"/>
      <c r="AN297" s="169"/>
      <c r="AO297" s="169"/>
      <c r="AP297" s="176"/>
      <c r="AQ297" s="170"/>
      <c r="AR297" s="170"/>
      <c r="AS297" s="171"/>
      <c r="AT297" s="171"/>
      <c r="AU297" s="171"/>
      <c r="AV297" s="171"/>
      <c r="AW297" s="171"/>
      <c r="AX297" s="172"/>
      <c r="AY297" s="172"/>
      <c r="AZ297" s="172"/>
      <c r="BA297" s="173"/>
      <c r="BB297" s="173"/>
      <c r="BC297" s="173"/>
      <c r="BD297" s="177"/>
    </row>
    <row r="298" spans="1:56" ht="15.75" customHeight="1">
      <c r="A298" s="71">
        <v>2025297</v>
      </c>
      <c r="B298" s="62" t="s">
        <v>2430</v>
      </c>
      <c r="C298" s="44" t="s">
        <v>93</v>
      </c>
      <c r="D298" s="61" t="s">
        <v>58</v>
      </c>
      <c r="E298" s="62" t="s">
        <v>4</v>
      </c>
      <c r="F298" s="159" t="s">
        <v>74</v>
      </c>
      <c r="G298" s="160">
        <v>0</v>
      </c>
      <c r="H298" s="160">
        <v>231271328</v>
      </c>
      <c r="I298" s="160">
        <v>36245</v>
      </c>
      <c r="J298" s="160" t="s">
        <v>3181</v>
      </c>
      <c r="K298" s="160" t="s">
        <v>241</v>
      </c>
      <c r="L298" s="161" t="s">
        <v>136</v>
      </c>
      <c r="M298" s="161"/>
      <c r="N298" s="161"/>
      <c r="O298" s="163"/>
      <c r="P298" s="163"/>
      <c r="Q298" s="163"/>
      <c r="R298" s="164" t="s">
        <v>136</v>
      </c>
      <c r="S298" s="164"/>
      <c r="T298" s="165"/>
      <c r="U298" s="165"/>
      <c r="V298" s="165"/>
      <c r="W298" s="165"/>
      <c r="X298" s="166" t="s">
        <v>74</v>
      </c>
      <c r="Y298" s="167"/>
      <c r="Z298" s="168">
        <v>250304033</v>
      </c>
      <c r="AA298" s="189">
        <v>36245</v>
      </c>
      <c r="AB298" s="167"/>
      <c r="AC298" s="167"/>
      <c r="AD298" s="141"/>
      <c r="AE298" s="141"/>
      <c r="AF298" s="141"/>
      <c r="AG298" s="141"/>
      <c r="AH298" s="141"/>
      <c r="AI298" s="141"/>
      <c r="AJ298" s="169"/>
      <c r="AK298" s="169"/>
      <c r="AL298" s="169"/>
      <c r="AM298" s="169"/>
      <c r="AN298" s="169"/>
      <c r="AO298" s="169"/>
      <c r="AP298" s="176"/>
      <c r="AQ298" s="170"/>
      <c r="AR298" s="170"/>
      <c r="AS298" s="199"/>
      <c r="AT298" s="199"/>
      <c r="AU298" s="199"/>
      <c r="AV298" s="199"/>
      <c r="AW298" s="199"/>
      <c r="AX298" s="200"/>
      <c r="AY298" s="200"/>
      <c r="AZ298" s="200"/>
      <c r="BA298" s="201"/>
      <c r="BB298" s="201"/>
      <c r="BC298" s="201"/>
      <c r="BD298" s="177"/>
    </row>
    <row r="299" spans="1:56" ht="15.75" customHeight="1">
      <c r="A299" s="71">
        <v>2025298</v>
      </c>
      <c r="B299" s="62" t="s">
        <v>2430</v>
      </c>
      <c r="C299" s="44" t="s">
        <v>93</v>
      </c>
      <c r="D299" s="61" t="s">
        <v>58</v>
      </c>
      <c r="E299" s="62" t="s">
        <v>4</v>
      </c>
      <c r="F299" s="159" t="s">
        <v>74</v>
      </c>
      <c r="G299" s="160">
        <v>0</v>
      </c>
      <c r="H299" s="160">
        <v>231271794</v>
      </c>
      <c r="I299" s="160">
        <v>39471</v>
      </c>
      <c r="J299" s="160" t="s">
        <v>3173</v>
      </c>
      <c r="K299" s="160" t="s">
        <v>290</v>
      </c>
      <c r="L299" s="161" t="s">
        <v>74</v>
      </c>
      <c r="M299" s="161"/>
      <c r="N299" s="161" t="s">
        <v>2632</v>
      </c>
      <c r="O299" s="163"/>
      <c r="P299" s="163"/>
      <c r="Q299" s="163"/>
      <c r="R299" s="164" t="s">
        <v>74</v>
      </c>
      <c r="S299" s="164"/>
      <c r="T299" s="165">
        <v>225069110</v>
      </c>
      <c r="U299" s="175">
        <v>39471</v>
      </c>
      <c r="V299" s="164"/>
      <c r="W299" s="165"/>
      <c r="X299" s="166" t="s">
        <v>74</v>
      </c>
      <c r="Y299" s="167"/>
      <c r="Z299" s="168">
        <v>250308754</v>
      </c>
      <c r="AA299" s="225">
        <v>39471</v>
      </c>
      <c r="AB299" s="167"/>
      <c r="AC299" s="167"/>
      <c r="AD299" s="141"/>
      <c r="AE299" s="141"/>
      <c r="AF299" s="141"/>
      <c r="AG299" s="141"/>
      <c r="AH299" s="141"/>
      <c r="AI299" s="141"/>
      <c r="AJ299" s="169"/>
      <c r="AK299" s="169"/>
      <c r="AL299" s="169"/>
      <c r="AM299" s="169"/>
      <c r="AN299" s="169"/>
      <c r="AO299" s="169"/>
      <c r="AP299" s="176"/>
      <c r="AQ299" s="170"/>
      <c r="AR299" s="170"/>
      <c r="AS299" s="199"/>
      <c r="AT299" s="199"/>
      <c r="AU299" s="199"/>
      <c r="AV299" s="199"/>
      <c r="AW299" s="199"/>
      <c r="AX299" s="200"/>
      <c r="AY299" s="200"/>
      <c r="AZ299" s="200"/>
      <c r="BA299" s="201"/>
      <c r="BB299" s="201"/>
      <c r="BC299" s="201"/>
      <c r="BD299" s="49"/>
    </row>
    <row r="300" spans="1:56" ht="15.75" customHeight="1">
      <c r="A300" s="71">
        <v>2025299</v>
      </c>
      <c r="B300" s="62" t="s">
        <v>2430</v>
      </c>
      <c r="C300" s="44" t="s">
        <v>93</v>
      </c>
      <c r="D300" s="61" t="s">
        <v>58</v>
      </c>
      <c r="E300" s="62" t="s">
        <v>4</v>
      </c>
      <c r="F300" s="159" t="s">
        <v>74</v>
      </c>
      <c r="G300" s="160">
        <v>0</v>
      </c>
      <c r="H300" s="160">
        <v>231233329</v>
      </c>
      <c r="I300" s="160">
        <v>86036</v>
      </c>
      <c r="J300" s="242" t="s">
        <v>2633</v>
      </c>
      <c r="K300" s="160" t="s">
        <v>570</v>
      </c>
      <c r="L300" s="161" t="s">
        <v>74</v>
      </c>
      <c r="M300" s="161"/>
      <c r="N300" s="161" t="s">
        <v>2634</v>
      </c>
      <c r="O300" s="163"/>
      <c r="P300" s="163"/>
      <c r="Q300" s="163"/>
      <c r="R300" s="164" t="s">
        <v>74</v>
      </c>
      <c r="S300" s="164"/>
      <c r="T300" s="165">
        <v>225069144</v>
      </c>
      <c r="U300" s="202">
        <v>86036</v>
      </c>
      <c r="V300" s="165"/>
      <c r="W300" s="165"/>
      <c r="X300" s="166" t="s">
        <v>74</v>
      </c>
      <c r="Y300" s="167"/>
      <c r="Z300" s="168">
        <v>250253542</v>
      </c>
      <c r="AA300" s="189">
        <v>86036</v>
      </c>
      <c r="AB300" s="167"/>
      <c r="AC300" s="167"/>
      <c r="AD300" s="141"/>
      <c r="AE300" s="141"/>
      <c r="AF300" s="141"/>
      <c r="AG300" s="141"/>
      <c r="AH300" s="141"/>
      <c r="AI300" s="141"/>
      <c r="AJ300" s="169"/>
      <c r="AK300" s="169"/>
      <c r="AL300" s="169"/>
      <c r="AM300" s="169"/>
      <c r="AN300" s="169"/>
      <c r="AO300" s="169"/>
      <c r="AP300" s="176"/>
      <c r="AQ300" s="170"/>
      <c r="AR300" s="170"/>
      <c r="AS300" s="199"/>
      <c r="AT300" s="199"/>
      <c r="AU300" s="199"/>
      <c r="AV300" s="199"/>
      <c r="AW300" s="199"/>
      <c r="AX300" s="200"/>
      <c r="AY300" s="200"/>
      <c r="AZ300" s="200"/>
      <c r="BA300" s="201"/>
      <c r="BB300" s="201"/>
      <c r="BC300" s="201"/>
      <c r="BD300" s="49"/>
    </row>
    <row r="301" spans="1:56" ht="15.75" customHeight="1">
      <c r="A301" s="71">
        <v>2025300</v>
      </c>
      <c r="B301" s="62" t="s">
        <v>2430</v>
      </c>
      <c r="C301" s="44" t="s">
        <v>93</v>
      </c>
      <c r="D301" s="61" t="s">
        <v>58</v>
      </c>
      <c r="E301" s="62" t="s">
        <v>4</v>
      </c>
      <c r="F301" s="159" t="s">
        <v>74</v>
      </c>
      <c r="G301" s="160">
        <v>0</v>
      </c>
      <c r="H301" s="160">
        <v>231271980</v>
      </c>
      <c r="I301" s="160">
        <v>40281</v>
      </c>
      <c r="J301" s="160" t="s">
        <v>3171</v>
      </c>
      <c r="K301" s="160" t="s">
        <v>290</v>
      </c>
      <c r="L301" s="161" t="s">
        <v>74</v>
      </c>
      <c r="M301" s="161"/>
      <c r="N301" s="161" t="s">
        <v>2635</v>
      </c>
      <c r="O301" s="163"/>
      <c r="P301" s="163"/>
      <c r="Q301" s="163"/>
      <c r="R301" s="164" t="s">
        <v>74</v>
      </c>
      <c r="S301" s="164"/>
      <c r="T301" s="165">
        <v>225069201</v>
      </c>
      <c r="U301" s="202">
        <v>40281</v>
      </c>
      <c r="V301" s="165"/>
      <c r="W301" s="165"/>
      <c r="X301" s="166" t="s">
        <v>74</v>
      </c>
      <c r="Y301" s="167"/>
      <c r="Z301" s="168">
        <v>250308347</v>
      </c>
      <c r="AA301" s="189">
        <v>40281</v>
      </c>
      <c r="AB301" s="167"/>
      <c r="AC301" s="167"/>
      <c r="AD301" s="141"/>
      <c r="AE301" s="141"/>
      <c r="AF301" s="141"/>
      <c r="AG301" s="141"/>
      <c r="AH301" s="141"/>
      <c r="AI301" s="141"/>
      <c r="AJ301" s="169"/>
      <c r="AK301" s="169"/>
      <c r="AL301" s="169"/>
      <c r="AM301" s="169"/>
      <c r="AN301" s="169"/>
      <c r="AO301" s="169"/>
      <c r="AP301" s="176"/>
      <c r="AQ301" s="170"/>
      <c r="AR301" s="170"/>
      <c r="AS301" s="199"/>
      <c r="AT301" s="199"/>
      <c r="AU301" s="199"/>
      <c r="AV301" s="199"/>
      <c r="AW301" s="199"/>
      <c r="AX301" s="200"/>
      <c r="AY301" s="200"/>
      <c r="AZ301" s="200"/>
      <c r="BA301" s="201"/>
      <c r="BB301" s="201"/>
      <c r="BC301" s="201"/>
      <c r="BD301" s="232"/>
    </row>
    <row r="302" spans="1:56" ht="15.75" customHeight="1">
      <c r="A302" s="71">
        <v>2025301</v>
      </c>
      <c r="B302" s="62" t="s">
        <v>2430</v>
      </c>
      <c r="C302" s="44" t="s">
        <v>140</v>
      </c>
      <c r="D302" s="61" t="s">
        <v>54</v>
      </c>
      <c r="E302" s="62" t="s">
        <v>4</v>
      </c>
      <c r="F302" s="159" t="s">
        <v>136</v>
      </c>
      <c r="G302" s="160">
        <v>0</v>
      </c>
      <c r="H302" s="160">
        <v>0</v>
      </c>
      <c r="I302" s="160">
        <v>0</v>
      </c>
      <c r="J302" s="160">
        <v>0</v>
      </c>
      <c r="K302" s="160">
        <v>0</v>
      </c>
      <c r="L302" s="161" t="s">
        <v>74</v>
      </c>
      <c r="M302" s="161"/>
      <c r="N302" s="161"/>
      <c r="O302" s="163"/>
      <c r="P302" s="163"/>
      <c r="Q302" s="163"/>
      <c r="R302" s="164" t="s">
        <v>74</v>
      </c>
      <c r="S302" s="164"/>
      <c r="T302" s="165"/>
      <c r="U302" s="202"/>
      <c r="V302" s="165"/>
      <c r="W302" s="165"/>
      <c r="X302" s="166"/>
      <c r="Y302" s="167"/>
      <c r="Z302" s="168"/>
      <c r="AA302" s="189"/>
      <c r="AB302" s="167"/>
      <c r="AC302" s="167"/>
      <c r="AD302" s="141"/>
      <c r="AE302" s="141"/>
      <c r="AF302" s="141"/>
      <c r="AG302" s="141"/>
      <c r="AH302" s="141"/>
      <c r="AI302" s="141"/>
      <c r="AJ302" s="169"/>
      <c r="AK302" s="169"/>
      <c r="AL302" s="169"/>
      <c r="AM302" s="169"/>
      <c r="AN302" s="169"/>
      <c r="AO302" s="169"/>
      <c r="AP302" s="176"/>
      <c r="AQ302" s="170"/>
      <c r="AR302" s="170"/>
      <c r="AS302" s="199"/>
      <c r="AT302" s="199"/>
      <c r="AU302" s="199"/>
      <c r="AV302" s="199"/>
      <c r="AW302" s="199"/>
      <c r="AX302" s="200"/>
      <c r="AY302" s="200"/>
      <c r="AZ302" s="200"/>
      <c r="BA302" s="201"/>
      <c r="BB302" s="201"/>
      <c r="BC302" s="201"/>
      <c r="BD302" s="232"/>
    </row>
    <row r="303" spans="1:56" ht="15.75" customHeight="1">
      <c r="A303" s="71">
        <v>2025302</v>
      </c>
      <c r="B303" s="62" t="s">
        <v>2430</v>
      </c>
      <c r="C303" s="44" t="s">
        <v>103</v>
      </c>
      <c r="D303" s="61" t="s">
        <v>54</v>
      </c>
      <c r="E303" s="62" t="s">
        <v>4</v>
      </c>
      <c r="F303" s="159" t="s">
        <v>136</v>
      </c>
      <c r="G303" s="160">
        <v>0</v>
      </c>
      <c r="H303" s="160">
        <v>0</v>
      </c>
      <c r="I303" s="160">
        <v>0</v>
      </c>
      <c r="J303" s="160">
        <v>0</v>
      </c>
      <c r="K303" s="160">
        <v>0</v>
      </c>
      <c r="L303" s="161" t="s">
        <v>74</v>
      </c>
      <c r="M303" s="161"/>
      <c r="N303" s="161"/>
      <c r="O303" s="163"/>
      <c r="P303" s="163"/>
      <c r="Q303" s="163"/>
      <c r="R303" s="164" t="s">
        <v>74</v>
      </c>
      <c r="S303" s="164"/>
      <c r="T303" s="165"/>
      <c r="U303" s="202"/>
      <c r="V303" s="165"/>
      <c r="W303" s="165"/>
      <c r="X303" s="166"/>
      <c r="Y303" s="167"/>
      <c r="Z303" s="168"/>
      <c r="AA303" s="189"/>
      <c r="AB303" s="167"/>
      <c r="AC303" s="167"/>
      <c r="AD303" s="141"/>
      <c r="AE303" s="141"/>
      <c r="AF303" s="141"/>
      <c r="AG303" s="141"/>
      <c r="AH303" s="141"/>
      <c r="AI303" s="141"/>
      <c r="AJ303" s="169"/>
      <c r="AK303" s="169"/>
      <c r="AL303" s="169"/>
      <c r="AM303" s="169"/>
      <c r="AN303" s="169"/>
      <c r="AO303" s="169"/>
      <c r="AP303" s="176"/>
      <c r="AQ303" s="170"/>
      <c r="AR303" s="170"/>
      <c r="AS303" s="199"/>
      <c r="AT303" s="199"/>
      <c r="AU303" s="199"/>
      <c r="AV303" s="199"/>
      <c r="AW303" s="199"/>
      <c r="AX303" s="200"/>
      <c r="AY303" s="200"/>
      <c r="AZ303" s="200"/>
      <c r="BA303" s="201"/>
      <c r="BB303" s="201"/>
      <c r="BC303" s="201"/>
      <c r="BD303" s="232"/>
    </row>
    <row r="304" spans="1:56" ht="15.75" customHeight="1">
      <c r="A304" s="71">
        <v>2025303</v>
      </c>
      <c r="B304" s="62" t="s">
        <v>2430</v>
      </c>
      <c r="C304" s="44" t="s">
        <v>80</v>
      </c>
      <c r="D304" s="61" t="s">
        <v>54</v>
      </c>
      <c r="E304" s="62" t="s">
        <v>4</v>
      </c>
      <c r="F304" s="159" t="s">
        <v>74</v>
      </c>
      <c r="G304" s="160">
        <v>0</v>
      </c>
      <c r="H304" s="160">
        <v>231025645</v>
      </c>
      <c r="I304" s="160">
        <v>35431</v>
      </c>
      <c r="J304" s="160" t="s">
        <v>289</v>
      </c>
      <c r="K304" s="160" t="s">
        <v>290</v>
      </c>
      <c r="L304" s="161" t="s">
        <v>74</v>
      </c>
      <c r="M304" s="161"/>
      <c r="N304" s="161"/>
      <c r="O304" s="163"/>
      <c r="P304" s="163"/>
      <c r="Q304" s="163"/>
      <c r="R304" s="164" t="s">
        <v>74</v>
      </c>
      <c r="S304" s="164"/>
      <c r="T304" s="165"/>
      <c r="U304" s="202"/>
      <c r="V304" s="165"/>
      <c r="W304" s="165"/>
      <c r="X304" s="166"/>
      <c r="Y304" s="167"/>
      <c r="Z304" s="168"/>
      <c r="AA304" s="189"/>
      <c r="AB304" s="167"/>
      <c r="AC304" s="167"/>
      <c r="AD304" s="141"/>
      <c r="AE304" s="141"/>
      <c r="AF304" s="141"/>
      <c r="AG304" s="141"/>
      <c r="AH304" s="141"/>
      <c r="AI304" s="141"/>
      <c r="AJ304" s="169"/>
      <c r="AK304" s="169"/>
      <c r="AL304" s="169"/>
      <c r="AM304" s="169"/>
      <c r="AN304" s="169"/>
      <c r="AO304" s="169"/>
      <c r="AP304" s="176"/>
      <c r="AQ304" s="170"/>
      <c r="AR304" s="170"/>
      <c r="AS304" s="199"/>
      <c r="AT304" s="199"/>
      <c r="AU304" s="199"/>
      <c r="AV304" s="199"/>
      <c r="AW304" s="199"/>
      <c r="AX304" s="200"/>
      <c r="AY304" s="200"/>
      <c r="AZ304" s="200"/>
      <c r="BA304" s="201"/>
      <c r="BB304" s="201"/>
      <c r="BC304" s="201"/>
      <c r="BD304" s="232"/>
    </row>
    <row r="305" spans="1:56" ht="15.75" customHeight="1">
      <c r="A305" s="71">
        <v>2025304</v>
      </c>
      <c r="B305" s="62" t="s">
        <v>2430</v>
      </c>
      <c r="C305" s="44" t="s">
        <v>80</v>
      </c>
      <c r="D305" s="61" t="s">
        <v>54</v>
      </c>
      <c r="E305" s="62" t="s">
        <v>4</v>
      </c>
      <c r="F305" s="159" t="s">
        <v>74</v>
      </c>
      <c r="G305" s="160">
        <v>0</v>
      </c>
      <c r="H305" s="160">
        <v>231026463</v>
      </c>
      <c r="I305" s="160">
        <v>69453</v>
      </c>
      <c r="J305" s="160" t="s">
        <v>786</v>
      </c>
      <c r="K305" s="160" t="s">
        <v>241</v>
      </c>
      <c r="L305" s="161" t="s">
        <v>74</v>
      </c>
      <c r="M305" s="161" t="s">
        <v>2514</v>
      </c>
      <c r="N305" s="161"/>
      <c r="O305" s="163"/>
      <c r="P305" s="163"/>
      <c r="Q305" s="163"/>
      <c r="R305" s="164" t="s">
        <v>74</v>
      </c>
      <c r="S305" s="164" t="s">
        <v>2514</v>
      </c>
      <c r="T305" s="165"/>
      <c r="U305" s="165"/>
      <c r="V305" s="165"/>
      <c r="W305" s="165"/>
      <c r="X305" s="166"/>
      <c r="Y305" s="167"/>
      <c r="Z305" s="189"/>
      <c r="AA305" s="189"/>
      <c r="AB305" s="166"/>
      <c r="AC305" s="166"/>
      <c r="AD305" s="141"/>
      <c r="AE305" s="141"/>
      <c r="AF305" s="141"/>
      <c r="AG305" s="141"/>
      <c r="AH305" s="141"/>
      <c r="AI305" s="141"/>
      <c r="AJ305" s="169"/>
      <c r="AK305" s="169"/>
      <c r="AL305" s="169"/>
      <c r="AM305" s="169"/>
      <c r="AN305" s="169"/>
      <c r="AO305" s="169"/>
      <c r="AP305" s="176"/>
      <c r="AQ305" s="170"/>
      <c r="AR305" s="170"/>
      <c r="AS305" s="171"/>
      <c r="AT305" s="171"/>
      <c r="AU305" s="171"/>
      <c r="AV305" s="171"/>
      <c r="AW305" s="171"/>
      <c r="AX305" s="172"/>
      <c r="AY305" s="172"/>
      <c r="AZ305" s="172"/>
      <c r="BA305" s="173"/>
      <c r="BB305" s="173"/>
      <c r="BC305" s="173"/>
      <c r="BD305" s="232"/>
    </row>
    <row r="306" spans="1:56" ht="15.75" customHeight="1">
      <c r="A306" s="71">
        <v>2025305</v>
      </c>
      <c r="B306" s="62" t="s">
        <v>2430</v>
      </c>
      <c r="C306" s="44" t="s">
        <v>80</v>
      </c>
      <c r="D306" s="61" t="s">
        <v>54</v>
      </c>
      <c r="E306" s="62" t="s">
        <v>4</v>
      </c>
      <c r="F306" s="159" t="s">
        <v>136</v>
      </c>
      <c r="G306" s="160">
        <v>0</v>
      </c>
      <c r="H306" s="160">
        <v>0</v>
      </c>
      <c r="I306" s="160">
        <v>0</v>
      </c>
      <c r="J306" s="160">
        <v>0</v>
      </c>
      <c r="K306" s="160">
        <v>0</v>
      </c>
      <c r="L306" s="161" t="s">
        <v>74</v>
      </c>
      <c r="M306" s="161" t="s">
        <v>2514</v>
      </c>
      <c r="N306" s="161"/>
      <c r="O306" s="163"/>
      <c r="P306" s="163"/>
      <c r="Q306" s="163"/>
      <c r="R306" s="164" t="s">
        <v>74</v>
      </c>
      <c r="S306" s="164"/>
      <c r="T306" s="165"/>
      <c r="U306" s="202"/>
      <c r="V306" s="165"/>
      <c r="W306" s="165"/>
      <c r="X306" s="166"/>
      <c r="Y306" s="167"/>
      <c r="Z306" s="189"/>
      <c r="AA306" s="189"/>
      <c r="AB306" s="166"/>
      <c r="AC306" s="166"/>
      <c r="AD306" s="141"/>
      <c r="AE306" s="141"/>
      <c r="AF306" s="141"/>
      <c r="AG306" s="141"/>
      <c r="AH306" s="141"/>
      <c r="AI306" s="141"/>
      <c r="AJ306" s="169"/>
      <c r="AK306" s="169"/>
      <c r="AL306" s="169"/>
      <c r="AM306" s="169"/>
      <c r="AN306" s="169"/>
      <c r="AO306" s="169"/>
      <c r="AP306" s="176"/>
      <c r="AQ306" s="170"/>
      <c r="AR306" s="170"/>
      <c r="AS306" s="171"/>
      <c r="AT306" s="171"/>
      <c r="AU306" s="171"/>
      <c r="AV306" s="171"/>
      <c r="AW306" s="171"/>
      <c r="AX306" s="172"/>
      <c r="AY306" s="172"/>
      <c r="AZ306" s="172"/>
      <c r="BA306" s="173"/>
      <c r="BB306" s="173"/>
      <c r="BC306" s="173"/>
      <c r="BD306" s="232"/>
    </row>
    <row r="307" spans="1:56" ht="15.75" customHeight="1">
      <c r="A307" s="71">
        <v>2025306</v>
      </c>
      <c r="B307" s="62" t="s">
        <v>2430</v>
      </c>
      <c r="C307" s="44" t="s">
        <v>80</v>
      </c>
      <c r="D307" s="61" t="s">
        <v>54</v>
      </c>
      <c r="E307" s="62" t="s">
        <v>4</v>
      </c>
      <c r="F307" s="159" t="s">
        <v>136</v>
      </c>
      <c r="G307" s="160">
        <v>0</v>
      </c>
      <c r="H307" s="160">
        <v>0</v>
      </c>
      <c r="I307" s="160">
        <v>0</v>
      </c>
      <c r="J307" s="160">
        <v>0</v>
      </c>
      <c r="K307" s="160">
        <v>0</v>
      </c>
      <c r="L307" s="161" t="s">
        <v>74</v>
      </c>
      <c r="M307" s="161"/>
      <c r="N307" s="161"/>
      <c r="O307" s="163"/>
      <c r="P307" s="163"/>
      <c r="Q307" s="163"/>
      <c r="R307" s="164" t="s">
        <v>74</v>
      </c>
      <c r="S307" s="164"/>
      <c r="T307" s="165"/>
      <c r="U307" s="165"/>
      <c r="V307" s="165"/>
      <c r="W307" s="165"/>
      <c r="X307" s="166"/>
      <c r="Y307" s="167"/>
      <c r="Z307" s="189"/>
      <c r="AA307" s="189"/>
      <c r="AB307" s="166"/>
      <c r="AC307" s="166"/>
      <c r="AD307" s="141"/>
      <c r="AE307" s="141"/>
      <c r="AF307" s="141"/>
      <c r="AG307" s="141"/>
      <c r="AH307" s="141"/>
      <c r="AI307" s="141"/>
      <c r="AJ307" s="169"/>
      <c r="AK307" s="169"/>
      <c r="AL307" s="169"/>
      <c r="AM307" s="169"/>
      <c r="AN307" s="169"/>
      <c r="AO307" s="169"/>
      <c r="AP307" s="176"/>
      <c r="AQ307" s="170"/>
      <c r="AR307" s="170"/>
      <c r="AS307" s="171"/>
      <c r="AT307" s="171"/>
      <c r="AU307" s="171"/>
      <c r="AV307" s="171"/>
      <c r="AW307" s="171"/>
      <c r="AX307" s="172"/>
      <c r="AY307" s="172"/>
      <c r="AZ307" s="172"/>
      <c r="BA307" s="173"/>
      <c r="BB307" s="173"/>
      <c r="BC307" s="173"/>
      <c r="BD307" s="232"/>
    </row>
    <row r="308" spans="1:56" ht="15.75" customHeight="1">
      <c r="A308" s="71">
        <v>2025333</v>
      </c>
      <c r="B308" s="44" t="s">
        <v>134</v>
      </c>
      <c r="C308" s="44" t="s">
        <v>85</v>
      </c>
      <c r="D308" s="61" t="s">
        <v>58</v>
      </c>
      <c r="E308" s="44" t="s">
        <v>50</v>
      </c>
      <c r="F308" s="159" t="s">
        <v>137</v>
      </c>
      <c r="G308" s="160" t="s">
        <v>390</v>
      </c>
      <c r="H308" s="160">
        <v>0</v>
      </c>
      <c r="I308" s="160">
        <v>0</v>
      </c>
      <c r="J308" s="160">
        <v>0</v>
      </c>
      <c r="K308" s="160">
        <v>0</v>
      </c>
      <c r="L308" s="161" t="s">
        <v>137</v>
      </c>
      <c r="M308" s="161" t="s">
        <v>26</v>
      </c>
      <c r="N308" s="161"/>
      <c r="O308" s="163"/>
      <c r="P308" s="178"/>
      <c r="Q308" s="178"/>
      <c r="R308" s="165" t="s">
        <v>137</v>
      </c>
      <c r="S308" s="165" t="s">
        <v>26</v>
      </c>
      <c r="T308" s="165"/>
      <c r="U308" s="165"/>
      <c r="V308" s="165"/>
      <c r="W308" s="165"/>
      <c r="X308" s="166" t="s">
        <v>137</v>
      </c>
      <c r="Y308" s="166" t="s">
        <v>26</v>
      </c>
      <c r="Z308" s="166"/>
      <c r="AA308" s="166"/>
      <c r="AB308" s="180"/>
      <c r="AC308" s="180"/>
      <c r="AD308" s="181"/>
      <c r="AE308" s="181"/>
      <c r="AF308" s="181"/>
      <c r="AG308" s="181"/>
      <c r="AH308" s="181"/>
      <c r="AI308" s="181"/>
      <c r="AJ308" s="169"/>
      <c r="AK308" s="169"/>
      <c r="AL308" s="169"/>
      <c r="AM308" s="169"/>
      <c r="AN308" s="182"/>
      <c r="AO308" s="182"/>
      <c r="AP308" s="183"/>
      <c r="AQ308" s="241"/>
      <c r="AR308" s="241"/>
      <c r="AS308" s="171"/>
      <c r="AT308" s="171"/>
      <c r="AU308" s="184"/>
      <c r="AV308" s="184"/>
      <c r="AW308" s="184"/>
      <c r="AX308" s="185"/>
      <c r="AY308" s="185"/>
      <c r="AZ308" s="185"/>
      <c r="BA308" s="186"/>
      <c r="BB308" s="186"/>
      <c r="BC308" s="186"/>
      <c r="BD308" s="232"/>
    </row>
    <row r="309" spans="1:56" ht="15.75" customHeight="1">
      <c r="A309" s="71">
        <v>2025334</v>
      </c>
      <c r="B309" s="44" t="s">
        <v>134</v>
      </c>
      <c r="C309" s="44" t="s">
        <v>85</v>
      </c>
      <c r="D309" s="61" t="s">
        <v>58</v>
      </c>
      <c r="E309" s="44" t="s">
        <v>50</v>
      </c>
      <c r="F309" s="159" t="s">
        <v>136</v>
      </c>
      <c r="G309" s="160">
        <v>0</v>
      </c>
      <c r="H309" s="160">
        <v>231681674</v>
      </c>
      <c r="I309" s="160">
        <v>23429</v>
      </c>
      <c r="J309" s="160">
        <v>0</v>
      </c>
      <c r="K309" s="160">
        <v>0</v>
      </c>
      <c r="L309" s="161" t="s">
        <v>74</v>
      </c>
      <c r="M309" s="161"/>
      <c r="N309" s="161" t="s">
        <v>2636</v>
      </c>
      <c r="O309" s="163"/>
      <c r="P309" s="178"/>
      <c r="Q309" s="178"/>
      <c r="R309" s="164" t="s">
        <v>136</v>
      </c>
      <c r="S309" s="164"/>
      <c r="T309" s="165">
        <v>225126885</v>
      </c>
      <c r="U309" s="165"/>
      <c r="V309" s="165"/>
      <c r="W309" s="179"/>
      <c r="X309" s="166" t="s">
        <v>74</v>
      </c>
      <c r="Y309" s="167"/>
      <c r="Z309" s="166">
        <v>251426114</v>
      </c>
      <c r="AA309" s="166">
        <v>98627</v>
      </c>
      <c r="AB309" s="180"/>
      <c r="AC309" s="180"/>
      <c r="AD309" s="181"/>
      <c r="AE309" s="181"/>
      <c r="AF309" s="181"/>
      <c r="AG309" s="181"/>
      <c r="AH309" s="181"/>
      <c r="AI309" s="181"/>
      <c r="AJ309" s="169"/>
      <c r="AK309" s="169"/>
      <c r="AL309" s="169"/>
      <c r="AM309" s="169"/>
      <c r="AN309" s="182"/>
      <c r="AO309" s="182"/>
      <c r="AP309" s="183"/>
      <c r="AQ309" s="170"/>
      <c r="AR309" s="170"/>
      <c r="AS309" s="171"/>
      <c r="AT309" s="171"/>
      <c r="AU309" s="184"/>
      <c r="AV309" s="184"/>
      <c r="AW309" s="184"/>
      <c r="AX309" s="185"/>
      <c r="AY309" s="185"/>
      <c r="AZ309" s="185"/>
      <c r="BA309" s="186"/>
      <c r="BB309" s="186"/>
      <c r="BC309" s="186"/>
      <c r="BD309" s="232"/>
    </row>
    <row r="310" spans="1:56" ht="15.75" customHeight="1">
      <c r="A310" s="71">
        <v>2025335</v>
      </c>
      <c r="B310" s="44" t="s">
        <v>134</v>
      </c>
      <c r="C310" s="44" t="s">
        <v>85</v>
      </c>
      <c r="D310" s="61" t="s">
        <v>58</v>
      </c>
      <c r="E310" s="44" t="s">
        <v>50</v>
      </c>
      <c r="F310" s="159" t="s">
        <v>136</v>
      </c>
      <c r="G310" s="160">
        <v>0</v>
      </c>
      <c r="H310" s="160">
        <v>231574568</v>
      </c>
      <c r="I310" s="160">
        <v>40904</v>
      </c>
      <c r="J310" s="160" t="s">
        <v>3197</v>
      </c>
      <c r="K310" s="160" t="s">
        <v>248</v>
      </c>
      <c r="L310" s="161" t="s">
        <v>136</v>
      </c>
      <c r="M310" s="161"/>
      <c r="N310" s="161" t="s">
        <v>2637</v>
      </c>
      <c r="O310" s="163"/>
      <c r="P310" s="163"/>
      <c r="Q310" s="163"/>
      <c r="R310" s="165" t="s">
        <v>74</v>
      </c>
      <c r="S310" s="165"/>
      <c r="T310" s="165">
        <v>225216913</v>
      </c>
      <c r="U310" s="165">
        <v>85101</v>
      </c>
      <c r="V310" s="165"/>
      <c r="W310" s="165"/>
      <c r="X310" s="166" t="s">
        <v>136</v>
      </c>
      <c r="Y310" s="166"/>
      <c r="Z310" s="166">
        <v>250615177</v>
      </c>
      <c r="AA310" s="166">
        <v>85101</v>
      </c>
      <c r="AB310" s="166"/>
      <c r="AC310" s="166"/>
      <c r="AD310" s="141"/>
      <c r="AE310" s="141"/>
      <c r="AF310" s="141"/>
      <c r="AG310" s="141"/>
      <c r="AH310" s="141"/>
      <c r="AI310" s="141"/>
      <c r="AJ310" s="169"/>
      <c r="AK310" s="169"/>
      <c r="AL310" s="169"/>
      <c r="AM310" s="169"/>
      <c r="AN310" s="182"/>
      <c r="AO310" s="182"/>
      <c r="AP310" s="182"/>
      <c r="AQ310" s="241"/>
      <c r="AR310" s="241"/>
      <c r="AS310" s="171"/>
      <c r="AT310" s="171"/>
      <c r="AU310" s="184"/>
      <c r="AV310" s="184"/>
      <c r="AW310" s="184"/>
      <c r="AX310" s="185"/>
      <c r="AY310" s="185"/>
      <c r="AZ310" s="185"/>
      <c r="BA310" s="186"/>
      <c r="BB310" s="186"/>
      <c r="BC310" s="186"/>
      <c r="BD310" s="232"/>
    </row>
    <row r="311" spans="1:56" ht="15.75" customHeight="1">
      <c r="A311" s="71">
        <v>2025336</v>
      </c>
      <c r="B311" s="44" t="s">
        <v>134</v>
      </c>
      <c r="C311" s="44" t="s">
        <v>85</v>
      </c>
      <c r="D311" s="61" t="s">
        <v>58</v>
      </c>
      <c r="E311" s="44" t="s">
        <v>50</v>
      </c>
      <c r="F311" s="159" t="s">
        <v>74</v>
      </c>
      <c r="G311" s="160">
        <v>0</v>
      </c>
      <c r="H311" s="160">
        <v>232048231</v>
      </c>
      <c r="I311" s="160">
        <v>91831</v>
      </c>
      <c r="J311" s="160">
        <v>0</v>
      </c>
      <c r="K311" s="160">
        <v>0</v>
      </c>
      <c r="L311" s="161" t="s">
        <v>74</v>
      </c>
      <c r="M311" s="161"/>
      <c r="N311" s="161" t="s">
        <v>2638</v>
      </c>
      <c r="O311" s="163"/>
      <c r="P311" s="178"/>
      <c r="Q311" s="178"/>
      <c r="R311" s="165" t="s">
        <v>74</v>
      </c>
      <c r="S311" s="165"/>
      <c r="T311" s="165">
        <v>225215817</v>
      </c>
      <c r="U311" s="165">
        <v>83192</v>
      </c>
      <c r="V311" s="165"/>
      <c r="W311" s="179"/>
      <c r="X311" s="166" t="s">
        <v>74</v>
      </c>
      <c r="Y311" s="166"/>
      <c r="Z311" s="166">
        <v>251371999</v>
      </c>
      <c r="AA311" s="166">
        <v>15089</v>
      </c>
      <c r="AB311" s="180"/>
      <c r="AC311" s="180"/>
      <c r="AD311" s="181"/>
      <c r="AE311" s="181"/>
      <c r="AF311" s="181"/>
      <c r="AG311" s="181"/>
      <c r="AH311" s="181"/>
      <c r="AI311" s="181"/>
      <c r="AJ311" s="169"/>
      <c r="AK311" s="169"/>
      <c r="AL311" s="169"/>
      <c r="AM311" s="169"/>
      <c r="AN311" s="182"/>
      <c r="AO311" s="182"/>
      <c r="AP311" s="182"/>
      <c r="AQ311" s="241"/>
      <c r="AR311" s="241"/>
      <c r="AS311" s="171"/>
      <c r="AT311" s="171"/>
      <c r="AU311" s="184"/>
      <c r="AV311" s="184"/>
      <c r="AW311" s="184"/>
      <c r="AX311" s="185"/>
      <c r="AY311" s="185"/>
      <c r="AZ311" s="185"/>
      <c r="BA311" s="186"/>
      <c r="BB311" s="186"/>
      <c r="BC311" s="186"/>
      <c r="BD311" s="232"/>
    </row>
    <row r="312" spans="1:56" ht="15.75" customHeight="1">
      <c r="A312" s="71">
        <v>2025337</v>
      </c>
      <c r="B312" s="44" t="s">
        <v>134</v>
      </c>
      <c r="C312" s="44" t="s">
        <v>85</v>
      </c>
      <c r="D312" s="61" t="s">
        <v>58</v>
      </c>
      <c r="E312" s="44" t="s">
        <v>50</v>
      </c>
      <c r="F312" s="159" t="s">
        <v>137</v>
      </c>
      <c r="G312" s="160" t="s">
        <v>390</v>
      </c>
      <c r="H312" s="160">
        <v>0</v>
      </c>
      <c r="I312" s="160">
        <v>0</v>
      </c>
      <c r="J312" s="160">
        <v>0</v>
      </c>
      <c r="K312" s="160">
        <v>0</v>
      </c>
      <c r="L312" s="161" t="s">
        <v>137</v>
      </c>
      <c r="M312" s="161" t="s">
        <v>26</v>
      </c>
      <c r="N312" s="161"/>
      <c r="O312" s="163"/>
      <c r="P312" s="178"/>
      <c r="Q312" s="178"/>
      <c r="R312" s="165" t="s">
        <v>137</v>
      </c>
      <c r="S312" s="165" t="s">
        <v>26</v>
      </c>
      <c r="T312" s="165"/>
      <c r="U312" s="165"/>
      <c r="V312" s="165"/>
      <c r="W312" s="179"/>
      <c r="X312" s="166" t="s">
        <v>137</v>
      </c>
      <c r="Y312" s="166" t="s">
        <v>26</v>
      </c>
      <c r="Z312" s="166"/>
      <c r="AA312" s="166"/>
      <c r="AB312" s="180"/>
      <c r="AC312" s="180"/>
      <c r="AD312" s="181"/>
      <c r="AE312" s="181"/>
      <c r="AF312" s="181"/>
      <c r="AG312" s="181"/>
      <c r="AH312" s="181"/>
      <c r="AI312" s="181"/>
      <c r="AJ312" s="169"/>
      <c r="AK312" s="169"/>
      <c r="AL312" s="169"/>
      <c r="AM312" s="169"/>
      <c r="AN312" s="182"/>
      <c r="AO312" s="182"/>
      <c r="AP312" s="182"/>
      <c r="AQ312" s="241"/>
      <c r="AR312" s="241"/>
      <c r="AS312" s="171"/>
      <c r="AT312" s="171"/>
      <c r="AU312" s="184"/>
      <c r="AV312" s="184"/>
      <c r="AW312" s="184"/>
      <c r="AX312" s="185"/>
      <c r="AY312" s="185"/>
      <c r="AZ312" s="185"/>
      <c r="BA312" s="186"/>
      <c r="BB312" s="186"/>
      <c r="BC312" s="186"/>
      <c r="BD312" s="232"/>
    </row>
    <row r="313" spans="1:56" ht="15.75" customHeight="1">
      <c r="A313" s="71">
        <v>2025338</v>
      </c>
      <c r="B313" s="44" t="s">
        <v>134</v>
      </c>
      <c r="C313" s="44" t="s">
        <v>116</v>
      </c>
      <c r="D313" s="61" t="s">
        <v>58</v>
      </c>
      <c r="E313" s="44" t="s">
        <v>4</v>
      </c>
      <c r="F313" s="159" t="s">
        <v>137</v>
      </c>
      <c r="G313" s="160" t="s">
        <v>2639</v>
      </c>
      <c r="H313" s="160">
        <v>0</v>
      </c>
      <c r="I313" s="160">
        <v>0</v>
      </c>
      <c r="J313" s="160">
        <v>0</v>
      </c>
      <c r="K313" s="160">
        <v>0</v>
      </c>
      <c r="L313" s="161" t="s">
        <v>137</v>
      </c>
      <c r="M313" s="161" t="s">
        <v>26</v>
      </c>
      <c r="N313" s="161"/>
      <c r="O313" s="163"/>
      <c r="P313" s="163"/>
      <c r="Q313" s="163"/>
      <c r="R313" s="165" t="s">
        <v>137</v>
      </c>
      <c r="S313" s="165" t="s">
        <v>26</v>
      </c>
      <c r="T313" s="165"/>
      <c r="U313" s="165"/>
      <c r="V313" s="165"/>
      <c r="W313" s="165"/>
      <c r="X313" s="166" t="s">
        <v>137</v>
      </c>
      <c r="Y313" s="166" t="s">
        <v>26</v>
      </c>
      <c r="Z313" s="166"/>
      <c r="AA313" s="166"/>
      <c r="AB313" s="166"/>
      <c r="AC313" s="166"/>
      <c r="AD313" s="141"/>
      <c r="AE313" s="141"/>
      <c r="AF313" s="141"/>
      <c r="AG313" s="141"/>
      <c r="AH313" s="141"/>
      <c r="AI313" s="141"/>
      <c r="AJ313" s="169"/>
      <c r="AK313" s="169"/>
      <c r="AL313" s="169"/>
      <c r="AM313" s="169"/>
      <c r="AN313" s="243"/>
      <c r="AO313" s="243"/>
      <c r="AP313" s="244"/>
      <c r="AQ313" s="245"/>
      <c r="AR313" s="245"/>
      <c r="AS313" s="171"/>
      <c r="AT313" s="171"/>
      <c r="AU313" s="184"/>
      <c r="AV313" s="184"/>
      <c r="AW313" s="184"/>
      <c r="AX313" s="185"/>
      <c r="AY313" s="185"/>
      <c r="AZ313" s="185"/>
      <c r="BA313" s="186"/>
      <c r="BB313" s="186"/>
      <c r="BC313" s="186"/>
      <c r="BD313" s="232"/>
    </row>
    <row r="314" spans="1:56" ht="15.75" customHeight="1">
      <c r="A314" s="71">
        <v>2025339</v>
      </c>
      <c r="B314" s="44" t="s">
        <v>134</v>
      </c>
      <c r="C314" s="44" t="s">
        <v>116</v>
      </c>
      <c r="D314" s="61" t="s">
        <v>58</v>
      </c>
      <c r="E314" s="44" t="s">
        <v>4</v>
      </c>
      <c r="F314" s="159" t="s">
        <v>137</v>
      </c>
      <c r="G314" s="160" t="s">
        <v>2639</v>
      </c>
      <c r="H314" s="160">
        <v>0</v>
      </c>
      <c r="I314" s="160">
        <v>0</v>
      </c>
      <c r="J314" s="160">
        <v>0</v>
      </c>
      <c r="K314" s="160">
        <v>0</v>
      </c>
      <c r="L314" s="161" t="s">
        <v>137</v>
      </c>
      <c r="M314" s="161" t="s">
        <v>26</v>
      </c>
      <c r="N314" s="161"/>
      <c r="O314" s="163"/>
      <c r="P314" s="178"/>
      <c r="Q314" s="178"/>
      <c r="R314" s="165" t="s">
        <v>137</v>
      </c>
      <c r="S314" s="165" t="s">
        <v>26</v>
      </c>
      <c r="T314" s="165"/>
      <c r="U314" s="165"/>
      <c r="V314" s="165"/>
      <c r="W314" s="179"/>
      <c r="X314" s="166" t="s">
        <v>137</v>
      </c>
      <c r="Y314" s="166" t="s">
        <v>26</v>
      </c>
      <c r="Z314" s="166"/>
      <c r="AA314" s="166"/>
      <c r="AB314" s="180"/>
      <c r="AC314" s="180"/>
      <c r="AD314" s="181"/>
      <c r="AE314" s="181"/>
      <c r="AF314" s="181"/>
      <c r="AG314" s="181"/>
      <c r="AH314" s="181"/>
      <c r="AI314" s="181"/>
      <c r="AJ314" s="169"/>
      <c r="AK314" s="169"/>
      <c r="AL314" s="169"/>
      <c r="AM314" s="169"/>
      <c r="AN314" s="182"/>
      <c r="AO314" s="182"/>
      <c r="AP314" s="182"/>
      <c r="AQ314" s="241"/>
      <c r="AR314" s="241"/>
      <c r="AS314" s="171"/>
      <c r="AT314" s="171"/>
      <c r="AU314" s="184"/>
      <c r="AV314" s="184"/>
      <c r="AW314" s="184"/>
      <c r="AX314" s="185"/>
      <c r="AY314" s="185"/>
      <c r="AZ314" s="185"/>
      <c r="BA314" s="186"/>
      <c r="BB314" s="186"/>
      <c r="BC314" s="186"/>
      <c r="BD314" s="232"/>
    </row>
    <row r="315" spans="1:56" ht="15.75" customHeight="1">
      <c r="A315" s="71">
        <v>2025340</v>
      </c>
      <c r="B315" s="44" t="s">
        <v>134</v>
      </c>
      <c r="C315" s="44" t="s">
        <v>116</v>
      </c>
      <c r="D315" s="61" t="s">
        <v>58</v>
      </c>
      <c r="E315" s="44" t="s">
        <v>4</v>
      </c>
      <c r="F315" s="159" t="s">
        <v>137</v>
      </c>
      <c r="G315" s="160" t="s">
        <v>2639</v>
      </c>
      <c r="H315" s="160">
        <v>0</v>
      </c>
      <c r="I315" s="160">
        <v>0</v>
      </c>
      <c r="J315" s="160">
        <v>0</v>
      </c>
      <c r="K315" s="160">
        <v>0</v>
      </c>
      <c r="L315" s="161" t="s">
        <v>137</v>
      </c>
      <c r="M315" s="161" t="s">
        <v>26</v>
      </c>
      <c r="N315" s="161"/>
      <c r="O315" s="163"/>
      <c r="P315" s="178"/>
      <c r="Q315" s="178"/>
      <c r="R315" s="165" t="s">
        <v>137</v>
      </c>
      <c r="S315" s="165" t="s">
        <v>26</v>
      </c>
      <c r="T315" s="165"/>
      <c r="U315" s="165"/>
      <c r="V315" s="165"/>
      <c r="W315" s="165"/>
      <c r="X315" s="166" t="s">
        <v>137</v>
      </c>
      <c r="Y315" s="166" t="s">
        <v>26</v>
      </c>
      <c r="Z315" s="166"/>
      <c r="AA315" s="166"/>
      <c r="AB315" s="166"/>
      <c r="AC315" s="166"/>
      <c r="AD315" s="181"/>
      <c r="AE315" s="181"/>
      <c r="AF315" s="181"/>
      <c r="AG315" s="181"/>
      <c r="AH315" s="181"/>
      <c r="AI315" s="181"/>
      <c r="AJ315" s="169"/>
      <c r="AK315" s="169"/>
      <c r="AL315" s="169"/>
      <c r="AM315" s="169"/>
      <c r="AN315" s="182"/>
      <c r="AO315" s="182"/>
      <c r="AP315" s="183"/>
      <c r="AQ315" s="241"/>
      <c r="AR315" s="241"/>
      <c r="AS315" s="171"/>
      <c r="AT315" s="171"/>
      <c r="AU315" s="184"/>
      <c r="AV315" s="184"/>
      <c r="AW315" s="184"/>
      <c r="AX315" s="185"/>
      <c r="AY315" s="185"/>
      <c r="AZ315" s="185"/>
      <c r="BA315" s="186"/>
      <c r="BB315" s="186"/>
      <c r="BC315" s="186"/>
      <c r="BD315" s="232"/>
    </row>
    <row r="316" spans="1:56" ht="15.75" customHeight="1">
      <c r="A316" s="71">
        <v>2025341</v>
      </c>
      <c r="B316" s="44" t="s">
        <v>134</v>
      </c>
      <c r="C316" s="44" t="s">
        <v>116</v>
      </c>
      <c r="D316" s="61" t="s">
        <v>58</v>
      </c>
      <c r="E316" s="44" t="s">
        <v>4</v>
      </c>
      <c r="F316" s="159" t="s">
        <v>74</v>
      </c>
      <c r="G316" s="160">
        <v>0</v>
      </c>
      <c r="H316" s="160">
        <v>232043132</v>
      </c>
      <c r="I316" s="160">
        <v>15314</v>
      </c>
      <c r="J316" s="160">
        <v>0</v>
      </c>
      <c r="K316" s="160">
        <v>0</v>
      </c>
      <c r="L316" s="161" t="s">
        <v>74</v>
      </c>
      <c r="M316" s="161"/>
      <c r="N316" s="161" t="s">
        <v>2640</v>
      </c>
      <c r="O316" s="163"/>
      <c r="P316" s="163"/>
      <c r="Q316" s="163"/>
      <c r="R316" s="165" t="s">
        <v>136</v>
      </c>
      <c r="S316" s="165"/>
      <c r="T316" s="165">
        <v>225193827</v>
      </c>
      <c r="U316" s="165">
        <v>65948</v>
      </c>
      <c r="V316" s="165"/>
      <c r="W316" s="165"/>
      <c r="X316" s="166" t="s">
        <v>74</v>
      </c>
      <c r="Y316" s="166"/>
      <c r="Z316" s="166">
        <v>251405079</v>
      </c>
      <c r="AA316" s="166">
        <v>65948</v>
      </c>
      <c r="AB316" s="166"/>
      <c r="AC316" s="166"/>
      <c r="AD316" s="141"/>
      <c r="AE316" s="141"/>
      <c r="AF316" s="141"/>
      <c r="AG316" s="141"/>
      <c r="AH316" s="141"/>
      <c r="AI316" s="141"/>
      <c r="AJ316" s="169"/>
      <c r="AK316" s="169"/>
      <c r="AL316" s="169"/>
      <c r="AM316" s="169"/>
      <c r="AN316" s="182"/>
      <c r="AO316" s="182"/>
      <c r="AP316" s="182"/>
      <c r="AQ316" s="241"/>
      <c r="AR316" s="241"/>
      <c r="AS316" s="171"/>
      <c r="AT316" s="171"/>
      <c r="AU316" s="184"/>
      <c r="AV316" s="184"/>
      <c r="AW316" s="184"/>
      <c r="AX316" s="185"/>
      <c r="AY316" s="185"/>
      <c r="AZ316" s="185"/>
      <c r="BA316" s="186"/>
      <c r="BB316" s="186"/>
      <c r="BC316" s="186"/>
      <c r="BD316" s="232"/>
    </row>
    <row r="317" spans="1:56" ht="15.75" customHeight="1">
      <c r="A317" s="71">
        <v>2025342</v>
      </c>
      <c r="B317" s="44" t="s">
        <v>134</v>
      </c>
      <c r="C317" s="44" t="s">
        <v>116</v>
      </c>
      <c r="D317" s="61" t="s">
        <v>58</v>
      </c>
      <c r="E317" s="44" t="s">
        <v>4</v>
      </c>
      <c r="F317" s="159" t="s">
        <v>136</v>
      </c>
      <c r="G317" s="160">
        <v>0</v>
      </c>
      <c r="H317" s="160">
        <v>231660448</v>
      </c>
      <c r="I317" s="160">
        <v>75453</v>
      </c>
      <c r="J317" s="160">
        <v>0</v>
      </c>
      <c r="K317" s="160">
        <v>0</v>
      </c>
      <c r="L317" s="161" t="s">
        <v>136</v>
      </c>
      <c r="M317" s="161"/>
      <c r="N317" s="161" t="s">
        <v>2641</v>
      </c>
      <c r="O317" s="163"/>
      <c r="P317" s="163"/>
      <c r="Q317" s="163"/>
      <c r="R317" s="165" t="s">
        <v>136</v>
      </c>
      <c r="S317" s="165"/>
      <c r="T317" s="165">
        <v>225143678</v>
      </c>
      <c r="U317" s="165"/>
      <c r="V317" s="165"/>
      <c r="W317" s="165"/>
      <c r="X317" s="166" t="s">
        <v>136</v>
      </c>
      <c r="Y317" s="166"/>
      <c r="Z317" s="166">
        <v>250642107</v>
      </c>
      <c r="AA317" s="166">
        <v>46712</v>
      </c>
      <c r="AB317" s="166"/>
      <c r="AC317" s="166"/>
      <c r="AD317" s="141"/>
      <c r="AE317" s="141"/>
      <c r="AF317" s="141"/>
      <c r="AG317" s="141"/>
      <c r="AH317" s="141"/>
      <c r="AI317" s="141"/>
      <c r="AJ317" s="169"/>
      <c r="AK317" s="169"/>
      <c r="AL317" s="169"/>
      <c r="AM317" s="169"/>
      <c r="AN317" s="182"/>
      <c r="AO317" s="182"/>
      <c r="AP317" s="182"/>
      <c r="AQ317" s="241"/>
      <c r="AR317" s="241"/>
      <c r="AS317" s="171"/>
      <c r="AT317" s="171"/>
      <c r="AU317" s="184"/>
      <c r="AV317" s="184"/>
      <c r="AW317" s="184"/>
      <c r="AX317" s="185"/>
      <c r="AY317" s="185"/>
      <c r="AZ317" s="185"/>
      <c r="BA317" s="186"/>
      <c r="BB317" s="186"/>
      <c r="BC317" s="186"/>
      <c r="BD317" s="232"/>
    </row>
    <row r="318" spans="1:56" ht="15.75" customHeight="1">
      <c r="A318" s="71">
        <v>2025343</v>
      </c>
      <c r="B318" s="44" t="s">
        <v>134</v>
      </c>
      <c r="C318" s="44" t="s">
        <v>116</v>
      </c>
      <c r="D318" s="61" t="s">
        <v>58</v>
      </c>
      <c r="E318" s="44" t="s">
        <v>4</v>
      </c>
      <c r="F318" s="159" t="s">
        <v>136</v>
      </c>
      <c r="G318" s="160">
        <v>0</v>
      </c>
      <c r="H318" s="160">
        <v>231738374</v>
      </c>
      <c r="I318" s="160">
        <v>17836</v>
      </c>
      <c r="J318" s="160" t="s">
        <v>3198</v>
      </c>
      <c r="K318" s="160" t="s">
        <v>290</v>
      </c>
      <c r="L318" s="161" t="s">
        <v>136</v>
      </c>
      <c r="M318" s="161"/>
      <c r="N318" s="161" t="s">
        <v>2642</v>
      </c>
      <c r="O318" s="163"/>
      <c r="P318" s="163"/>
      <c r="Q318" s="163"/>
      <c r="R318" s="165" t="s">
        <v>136</v>
      </c>
      <c r="S318" s="165"/>
      <c r="T318" s="165">
        <v>225116666</v>
      </c>
      <c r="U318" s="165">
        <v>12458</v>
      </c>
      <c r="V318" s="165"/>
      <c r="W318" s="165"/>
      <c r="X318" s="166" t="s">
        <v>136</v>
      </c>
      <c r="Y318" s="166"/>
      <c r="Z318" s="166">
        <v>251310507</v>
      </c>
      <c r="AA318" s="166">
        <v>12458</v>
      </c>
      <c r="AB318" s="166"/>
      <c r="AC318" s="166"/>
      <c r="AD318" s="141"/>
      <c r="AE318" s="141"/>
      <c r="AF318" s="141"/>
      <c r="AG318" s="141"/>
      <c r="AH318" s="141"/>
      <c r="AI318" s="141"/>
      <c r="AJ318" s="169"/>
      <c r="AK318" s="169"/>
      <c r="AL318" s="169"/>
      <c r="AM318" s="169"/>
      <c r="AN318" s="182"/>
      <c r="AO318" s="182"/>
      <c r="AP318" s="182"/>
      <c r="AQ318" s="241"/>
      <c r="AR318" s="241"/>
      <c r="AS318" s="171"/>
      <c r="AT318" s="171"/>
      <c r="AU318" s="184"/>
      <c r="AV318" s="184"/>
      <c r="AW318" s="184"/>
      <c r="AX318" s="185"/>
      <c r="AY318" s="185"/>
      <c r="AZ318" s="185"/>
      <c r="BA318" s="186"/>
      <c r="BB318" s="186"/>
      <c r="BC318" s="186"/>
      <c r="BD318" s="232"/>
    </row>
    <row r="319" spans="1:56" ht="15.75" customHeight="1">
      <c r="A319" s="71">
        <v>2025344</v>
      </c>
      <c r="B319" s="44" t="s">
        <v>134</v>
      </c>
      <c r="C319" s="44" t="s">
        <v>116</v>
      </c>
      <c r="D319" s="61" t="s">
        <v>58</v>
      </c>
      <c r="E319" s="44" t="s">
        <v>4</v>
      </c>
      <c r="F319" s="159" t="s">
        <v>136</v>
      </c>
      <c r="G319" s="160">
        <v>0</v>
      </c>
      <c r="H319" s="160">
        <v>231722354</v>
      </c>
      <c r="I319" s="160">
        <v>46351</v>
      </c>
      <c r="J319" s="160">
        <v>0</v>
      </c>
      <c r="K319" s="160">
        <v>0</v>
      </c>
      <c r="L319" s="161" t="s">
        <v>74</v>
      </c>
      <c r="M319" s="161"/>
      <c r="N319" s="161" t="s">
        <v>2643</v>
      </c>
      <c r="O319" s="163"/>
      <c r="P319" s="178"/>
      <c r="Q319" s="178"/>
      <c r="R319" s="165" t="s">
        <v>74</v>
      </c>
      <c r="S319" s="165"/>
      <c r="T319" s="165">
        <v>225214486</v>
      </c>
      <c r="U319" s="165">
        <v>81452</v>
      </c>
      <c r="V319" s="165"/>
      <c r="W319" s="179"/>
      <c r="X319" s="166" t="s">
        <v>74</v>
      </c>
      <c r="Y319" s="166"/>
      <c r="Z319" s="166">
        <v>251317358</v>
      </c>
      <c r="AA319" s="166">
        <v>28145</v>
      </c>
      <c r="AB319" s="180"/>
      <c r="AC319" s="180"/>
      <c r="AD319" s="181"/>
      <c r="AE319" s="181"/>
      <c r="AF319" s="181"/>
      <c r="AG319" s="181"/>
      <c r="AH319" s="181"/>
      <c r="AI319" s="181"/>
      <c r="AJ319" s="169"/>
      <c r="AK319" s="169"/>
      <c r="AL319" s="246"/>
      <c r="AM319" s="246"/>
      <c r="AN319" s="182"/>
      <c r="AO319" s="182"/>
      <c r="AP319" s="182"/>
      <c r="AQ319" s="241"/>
      <c r="AR319" s="241"/>
      <c r="AS319" s="171"/>
      <c r="AT319" s="171"/>
      <c r="AU319" s="184"/>
      <c r="AV319" s="184"/>
      <c r="AW319" s="184"/>
      <c r="AX319" s="185"/>
      <c r="AY319" s="185"/>
      <c r="AZ319" s="185"/>
      <c r="BA319" s="186"/>
      <c r="BB319" s="186"/>
      <c r="BC319" s="186"/>
      <c r="BD319" s="232"/>
    </row>
    <row r="320" spans="1:56" ht="15.75" customHeight="1">
      <c r="A320" s="71">
        <v>2025345</v>
      </c>
      <c r="B320" s="44" t="s">
        <v>134</v>
      </c>
      <c r="C320" s="44" t="s">
        <v>116</v>
      </c>
      <c r="D320" s="61" t="s">
        <v>58</v>
      </c>
      <c r="E320" s="44" t="s">
        <v>4</v>
      </c>
      <c r="F320" s="159" t="s">
        <v>136</v>
      </c>
      <c r="G320" s="160">
        <v>0</v>
      </c>
      <c r="H320" s="160">
        <v>231738285</v>
      </c>
      <c r="I320" s="160">
        <v>68518</v>
      </c>
      <c r="J320" s="160">
        <v>0</v>
      </c>
      <c r="K320" s="160">
        <v>0</v>
      </c>
      <c r="L320" s="161" t="s">
        <v>136</v>
      </c>
      <c r="M320" s="161"/>
      <c r="N320" s="161" t="s">
        <v>2644</v>
      </c>
      <c r="O320" s="163"/>
      <c r="P320" s="178"/>
      <c r="Q320" s="178"/>
      <c r="R320" s="165" t="s">
        <v>136</v>
      </c>
      <c r="S320" s="165"/>
      <c r="T320" s="165">
        <v>225112062</v>
      </c>
      <c r="U320" s="165">
        <v>34082</v>
      </c>
      <c r="V320" s="165"/>
      <c r="W320" s="165"/>
      <c r="X320" s="166" t="s">
        <v>136</v>
      </c>
      <c r="Y320" s="166"/>
      <c r="Z320" s="166">
        <v>250566656</v>
      </c>
      <c r="AA320" s="166">
        <v>34082</v>
      </c>
      <c r="AB320" s="166"/>
      <c r="AC320" s="166"/>
      <c r="AD320" s="181"/>
      <c r="AE320" s="181"/>
      <c r="AF320" s="181"/>
      <c r="AG320" s="181"/>
      <c r="AH320" s="181"/>
      <c r="AI320" s="181"/>
      <c r="AJ320" s="169"/>
      <c r="AK320" s="169"/>
      <c r="AL320" s="169"/>
      <c r="AM320" s="169"/>
      <c r="AN320" s="182"/>
      <c r="AO320" s="182"/>
      <c r="AP320" s="182"/>
      <c r="AQ320" s="241"/>
      <c r="AR320" s="241"/>
      <c r="AS320" s="171"/>
      <c r="AT320" s="171"/>
      <c r="AU320" s="184"/>
      <c r="AV320" s="184"/>
      <c r="AW320" s="184"/>
      <c r="AX320" s="185"/>
      <c r="AY320" s="185"/>
      <c r="AZ320" s="185"/>
      <c r="BA320" s="186"/>
      <c r="BB320" s="186"/>
      <c r="BC320" s="186"/>
      <c r="BD320" s="232"/>
    </row>
    <row r="321" spans="1:56" ht="15.75" customHeight="1">
      <c r="A321" s="71">
        <v>2025346</v>
      </c>
      <c r="B321" s="44" t="s">
        <v>134</v>
      </c>
      <c r="C321" s="44" t="s">
        <v>116</v>
      </c>
      <c r="D321" s="61" t="s">
        <v>58</v>
      </c>
      <c r="E321" s="44" t="s">
        <v>4</v>
      </c>
      <c r="F321" s="159" t="s">
        <v>74</v>
      </c>
      <c r="G321" s="160">
        <v>0</v>
      </c>
      <c r="H321" s="160">
        <v>232047618</v>
      </c>
      <c r="I321" s="160">
        <v>53738</v>
      </c>
      <c r="J321" s="160">
        <v>0</v>
      </c>
      <c r="K321" s="160">
        <v>0</v>
      </c>
      <c r="L321" s="161" t="s">
        <v>74</v>
      </c>
      <c r="M321" s="161"/>
      <c r="N321" s="161" t="s">
        <v>2645</v>
      </c>
      <c r="O321" s="161"/>
      <c r="P321" s="178"/>
      <c r="Q321" s="178"/>
      <c r="R321" s="165" t="s">
        <v>136</v>
      </c>
      <c r="S321" s="165"/>
      <c r="T321" s="165">
        <v>225115949</v>
      </c>
      <c r="U321" s="165"/>
      <c r="V321" s="165"/>
      <c r="W321" s="179"/>
      <c r="X321" s="166" t="s">
        <v>136</v>
      </c>
      <c r="Y321" s="166"/>
      <c r="Z321" s="166">
        <v>250592665</v>
      </c>
      <c r="AA321" s="166"/>
      <c r="AB321" s="180"/>
      <c r="AC321" s="180"/>
      <c r="AD321" s="181"/>
      <c r="AE321" s="181"/>
      <c r="AF321" s="181"/>
      <c r="AG321" s="181"/>
      <c r="AH321" s="181"/>
      <c r="AI321" s="181"/>
      <c r="AJ321" s="169"/>
      <c r="AK321" s="169"/>
      <c r="AL321" s="169"/>
      <c r="AM321" s="169"/>
      <c r="AN321" s="182"/>
      <c r="AO321" s="182"/>
      <c r="AP321" s="182"/>
      <c r="AQ321" s="241"/>
      <c r="AR321" s="241"/>
      <c r="AS321" s="171"/>
      <c r="AT321" s="171"/>
      <c r="AU321" s="184"/>
      <c r="AV321" s="184"/>
      <c r="AW321" s="184"/>
      <c r="AX321" s="185"/>
      <c r="AY321" s="185"/>
      <c r="AZ321" s="185"/>
      <c r="BA321" s="186"/>
      <c r="BB321" s="186"/>
      <c r="BC321" s="186"/>
      <c r="BD321" s="232"/>
    </row>
    <row r="322" spans="1:56" ht="15.75" customHeight="1">
      <c r="A322" s="71">
        <v>2025347</v>
      </c>
      <c r="B322" s="44" t="s">
        <v>134</v>
      </c>
      <c r="C322" s="44" t="s">
        <v>116</v>
      </c>
      <c r="D322" s="61" t="s">
        <v>58</v>
      </c>
      <c r="E322" s="44" t="s">
        <v>4</v>
      </c>
      <c r="F322" s="159" t="s">
        <v>74</v>
      </c>
      <c r="G322" s="160">
        <v>0</v>
      </c>
      <c r="H322" s="160">
        <v>232044422</v>
      </c>
      <c r="I322" s="160">
        <v>17589</v>
      </c>
      <c r="J322" s="160">
        <v>0</v>
      </c>
      <c r="K322" s="160">
        <v>0</v>
      </c>
      <c r="L322" s="161" t="s">
        <v>74</v>
      </c>
      <c r="M322" s="161"/>
      <c r="N322" s="161" t="s">
        <v>2646</v>
      </c>
      <c r="O322" s="163"/>
      <c r="P322" s="163"/>
      <c r="Q322" s="163"/>
      <c r="R322" s="165" t="s">
        <v>137</v>
      </c>
      <c r="S322" s="165" t="s">
        <v>2514</v>
      </c>
      <c r="T322" s="165"/>
      <c r="U322" s="165"/>
      <c r="V322" s="165"/>
      <c r="W322" s="165"/>
      <c r="X322" s="166" t="s">
        <v>74</v>
      </c>
      <c r="Y322" s="166"/>
      <c r="Z322" s="166">
        <v>251404838</v>
      </c>
      <c r="AA322" s="166">
        <v>43086</v>
      </c>
      <c r="AB322" s="166"/>
      <c r="AC322" s="166"/>
      <c r="AD322" s="141"/>
      <c r="AE322" s="141"/>
      <c r="AF322" s="141"/>
      <c r="AG322" s="141"/>
      <c r="AH322" s="141"/>
      <c r="AI322" s="141"/>
      <c r="AJ322" s="169" t="s">
        <v>74</v>
      </c>
      <c r="AK322" s="169"/>
      <c r="AL322" s="169">
        <v>251158160</v>
      </c>
      <c r="AM322" s="169">
        <v>96393</v>
      </c>
      <c r="AN322" s="243"/>
      <c r="AO322" s="243"/>
      <c r="AP322" s="244"/>
      <c r="AQ322" s="245"/>
      <c r="AR322" s="245"/>
      <c r="AS322" s="171"/>
      <c r="AT322" s="171"/>
      <c r="AU322" s="184"/>
      <c r="AV322" s="184"/>
      <c r="AW322" s="184"/>
      <c r="AX322" s="185"/>
      <c r="AY322" s="185"/>
      <c r="AZ322" s="185"/>
      <c r="BA322" s="186"/>
      <c r="BB322" s="186"/>
      <c r="BC322" s="186"/>
      <c r="BD322" s="232"/>
    </row>
    <row r="323" spans="1:56" ht="15.75" customHeight="1">
      <c r="A323" s="71">
        <v>2025348</v>
      </c>
      <c r="B323" s="44" t="s">
        <v>134</v>
      </c>
      <c r="C323" s="44" t="s">
        <v>116</v>
      </c>
      <c r="D323" s="61" t="s">
        <v>58</v>
      </c>
      <c r="E323" s="44" t="s">
        <v>4</v>
      </c>
      <c r="F323" s="159" t="s">
        <v>137</v>
      </c>
      <c r="G323" s="160" t="s">
        <v>2639</v>
      </c>
      <c r="H323" s="160">
        <v>0</v>
      </c>
      <c r="I323" s="160">
        <v>0</v>
      </c>
      <c r="J323" s="160">
        <v>0</v>
      </c>
      <c r="K323" s="160">
        <v>0</v>
      </c>
      <c r="L323" s="161" t="s">
        <v>137</v>
      </c>
      <c r="M323" s="161" t="s">
        <v>26</v>
      </c>
      <c r="N323" s="161"/>
      <c r="O323" s="163"/>
      <c r="P323" s="163"/>
      <c r="Q323" s="163"/>
      <c r="R323" s="165" t="s">
        <v>137</v>
      </c>
      <c r="S323" s="165" t="s">
        <v>26</v>
      </c>
      <c r="T323" s="165"/>
      <c r="U323" s="165"/>
      <c r="V323" s="165"/>
      <c r="W323" s="165"/>
      <c r="X323" s="166" t="s">
        <v>137</v>
      </c>
      <c r="Y323" s="166" t="s">
        <v>26</v>
      </c>
      <c r="Z323" s="166"/>
      <c r="AA323" s="166"/>
      <c r="AB323" s="166"/>
      <c r="AC323" s="166"/>
      <c r="AD323" s="141"/>
      <c r="AE323" s="141"/>
      <c r="AF323" s="141"/>
      <c r="AG323" s="141"/>
      <c r="AH323" s="141"/>
      <c r="AI323" s="141"/>
      <c r="AJ323" s="169"/>
      <c r="AK323" s="169"/>
      <c r="AL323" s="169"/>
      <c r="AM323" s="169"/>
      <c r="AN323" s="182"/>
      <c r="AO323" s="182"/>
      <c r="AP323" s="182"/>
      <c r="AQ323" s="241"/>
      <c r="AR323" s="241"/>
      <c r="AS323" s="171"/>
      <c r="AT323" s="171"/>
      <c r="AU323" s="184"/>
      <c r="AV323" s="184"/>
      <c r="AW323" s="184"/>
      <c r="AX323" s="185"/>
      <c r="AY323" s="185"/>
      <c r="AZ323" s="185"/>
      <c r="BA323" s="186"/>
      <c r="BB323" s="186"/>
      <c r="BC323" s="186"/>
      <c r="BD323" s="232"/>
    </row>
    <row r="324" spans="1:56" ht="15.75" customHeight="1">
      <c r="A324" s="71">
        <v>2025349</v>
      </c>
      <c r="B324" s="44" t="s">
        <v>134</v>
      </c>
      <c r="C324" s="44" t="s">
        <v>116</v>
      </c>
      <c r="D324" s="61" t="s">
        <v>58</v>
      </c>
      <c r="E324" s="44" t="s">
        <v>4</v>
      </c>
      <c r="F324" s="159" t="s">
        <v>136</v>
      </c>
      <c r="G324" s="160">
        <v>0</v>
      </c>
      <c r="H324" s="160">
        <v>232055904</v>
      </c>
      <c r="I324" s="160">
        <v>94971</v>
      </c>
      <c r="J324" s="160">
        <v>0</v>
      </c>
      <c r="K324" s="160">
        <v>0</v>
      </c>
      <c r="L324" s="161" t="s">
        <v>136</v>
      </c>
      <c r="M324" s="161"/>
      <c r="N324" s="161" t="s">
        <v>2647</v>
      </c>
      <c r="O324" s="163"/>
      <c r="P324" s="178"/>
      <c r="Q324" s="178"/>
      <c r="R324" s="165" t="s">
        <v>136</v>
      </c>
      <c r="S324" s="165"/>
      <c r="T324" s="165">
        <v>225108866</v>
      </c>
      <c r="U324" s="165">
        <v>13076</v>
      </c>
      <c r="V324" s="165"/>
      <c r="W324" s="165"/>
      <c r="X324" s="166" t="s">
        <v>136</v>
      </c>
      <c r="Y324" s="166"/>
      <c r="Z324" s="166">
        <v>250517515</v>
      </c>
      <c r="AA324" s="166">
        <v>13076</v>
      </c>
      <c r="AB324" s="166"/>
      <c r="AC324" s="166"/>
      <c r="AD324" s="181"/>
      <c r="AE324" s="181"/>
      <c r="AF324" s="181"/>
      <c r="AG324" s="181"/>
      <c r="AH324" s="181"/>
      <c r="AI324" s="181"/>
      <c r="AJ324" s="169"/>
      <c r="AK324" s="169"/>
      <c r="AL324" s="169"/>
      <c r="AM324" s="169"/>
      <c r="AN324" s="182"/>
      <c r="AO324" s="182"/>
      <c r="AP324" s="182"/>
      <c r="AQ324" s="241"/>
      <c r="AR324" s="241"/>
      <c r="AS324" s="171"/>
      <c r="AT324" s="171"/>
      <c r="AU324" s="184"/>
      <c r="AV324" s="184"/>
      <c r="AW324" s="184"/>
      <c r="AX324" s="185"/>
      <c r="AY324" s="185"/>
      <c r="AZ324" s="185"/>
      <c r="BA324" s="186"/>
      <c r="BB324" s="186"/>
      <c r="BC324" s="186"/>
      <c r="BD324" s="232"/>
    </row>
    <row r="325" spans="1:56" ht="15.75" customHeight="1">
      <c r="A325" s="71">
        <v>2025350</v>
      </c>
      <c r="B325" s="44" t="s">
        <v>134</v>
      </c>
      <c r="C325" s="44" t="s">
        <v>116</v>
      </c>
      <c r="D325" s="61" t="s">
        <v>58</v>
      </c>
      <c r="E325" s="44" t="s">
        <v>4</v>
      </c>
      <c r="F325" s="159" t="s">
        <v>136</v>
      </c>
      <c r="G325" s="160">
        <v>0</v>
      </c>
      <c r="H325" s="160">
        <v>231643969</v>
      </c>
      <c r="I325" s="160">
        <v>71472</v>
      </c>
      <c r="J325" s="160">
        <v>0</v>
      </c>
      <c r="K325" s="160">
        <v>0</v>
      </c>
      <c r="L325" s="161" t="s">
        <v>136</v>
      </c>
      <c r="M325" s="161"/>
      <c r="N325" s="161" t="s">
        <v>2648</v>
      </c>
      <c r="O325" s="163"/>
      <c r="P325" s="163"/>
      <c r="Q325" s="163"/>
      <c r="R325" s="165" t="s">
        <v>74</v>
      </c>
      <c r="S325" s="165"/>
      <c r="T325" s="165">
        <v>225214850</v>
      </c>
      <c r="U325" s="165">
        <v>71472</v>
      </c>
      <c r="V325" s="165"/>
      <c r="W325" s="165"/>
      <c r="X325" s="166" t="s">
        <v>136</v>
      </c>
      <c r="Y325" s="166"/>
      <c r="Z325" s="166">
        <v>250600013</v>
      </c>
      <c r="AA325" s="166">
        <v>19603</v>
      </c>
      <c r="AB325" s="166"/>
      <c r="AC325" s="166"/>
      <c r="AD325" s="181"/>
      <c r="AE325" s="181"/>
      <c r="AF325" s="181"/>
      <c r="AG325" s="181"/>
      <c r="AH325" s="181"/>
      <c r="AI325" s="181"/>
      <c r="AJ325" s="169"/>
      <c r="AK325" s="169"/>
      <c r="AL325" s="169"/>
      <c r="AM325" s="169"/>
      <c r="AN325" s="182"/>
      <c r="AO325" s="182"/>
      <c r="AP325" s="182"/>
      <c r="AQ325" s="241"/>
      <c r="AR325" s="241"/>
      <c r="AS325" s="171"/>
      <c r="AT325" s="171"/>
      <c r="AU325" s="184"/>
      <c r="AV325" s="184"/>
      <c r="AW325" s="184"/>
      <c r="AX325" s="185"/>
      <c r="AY325" s="185"/>
      <c r="AZ325" s="185"/>
      <c r="BA325" s="186"/>
      <c r="BB325" s="186"/>
      <c r="BC325" s="186"/>
      <c r="BD325" s="232"/>
    </row>
    <row r="326" spans="1:56" ht="15.75" customHeight="1">
      <c r="A326" s="71">
        <v>2025351</v>
      </c>
      <c r="B326" s="44" t="s">
        <v>134</v>
      </c>
      <c r="C326" s="44" t="s">
        <v>116</v>
      </c>
      <c r="D326" s="61" t="s">
        <v>58</v>
      </c>
      <c r="E326" s="44" t="s">
        <v>4</v>
      </c>
      <c r="F326" s="159" t="s">
        <v>137</v>
      </c>
      <c r="G326" s="160" t="s">
        <v>2639</v>
      </c>
      <c r="H326" s="160">
        <v>0</v>
      </c>
      <c r="I326" s="160">
        <v>0</v>
      </c>
      <c r="J326" s="160">
        <v>0</v>
      </c>
      <c r="K326" s="160">
        <v>0</v>
      </c>
      <c r="L326" s="161" t="s">
        <v>137</v>
      </c>
      <c r="M326" s="161" t="s">
        <v>26</v>
      </c>
      <c r="N326" s="161"/>
      <c r="O326" s="163"/>
      <c r="P326" s="163"/>
      <c r="Q326" s="163"/>
      <c r="R326" s="165" t="s">
        <v>137</v>
      </c>
      <c r="S326" s="165" t="s">
        <v>26</v>
      </c>
      <c r="T326" s="165"/>
      <c r="U326" s="165"/>
      <c r="V326" s="165"/>
      <c r="W326" s="165"/>
      <c r="X326" s="166" t="s">
        <v>137</v>
      </c>
      <c r="Y326" s="166" t="s">
        <v>26</v>
      </c>
      <c r="Z326" s="166"/>
      <c r="AA326" s="166"/>
      <c r="AB326" s="166"/>
      <c r="AC326" s="166"/>
      <c r="AD326" s="141"/>
      <c r="AE326" s="141"/>
      <c r="AF326" s="141"/>
      <c r="AG326" s="141"/>
      <c r="AH326" s="141"/>
      <c r="AI326" s="141"/>
      <c r="AJ326" s="169"/>
      <c r="AK326" s="169"/>
      <c r="AL326" s="169"/>
      <c r="AM326" s="169"/>
      <c r="AN326" s="243"/>
      <c r="AO326" s="243"/>
      <c r="AP326" s="244"/>
      <c r="AQ326" s="245"/>
      <c r="AR326" s="245"/>
      <c r="AS326" s="171"/>
      <c r="AT326" s="171"/>
      <c r="AU326" s="184"/>
      <c r="AV326" s="184"/>
      <c r="AW326" s="184"/>
      <c r="AX326" s="185"/>
      <c r="AY326" s="185"/>
      <c r="AZ326" s="185"/>
      <c r="BA326" s="186"/>
      <c r="BB326" s="186"/>
      <c r="BC326" s="186"/>
      <c r="BD326" s="232"/>
    </row>
    <row r="327" spans="1:56" ht="15.75" customHeight="1">
      <c r="A327" s="71">
        <v>2025352</v>
      </c>
      <c r="B327" s="44" t="s">
        <v>134</v>
      </c>
      <c r="C327" s="44" t="s">
        <v>116</v>
      </c>
      <c r="D327" s="61" t="s">
        <v>58</v>
      </c>
      <c r="E327" s="44" t="s">
        <v>4</v>
      </c>
      <c r="F327" s="159" t="s">
        <v>136</v>
      </c>
      <c r="G327" s="160">
        <v>0</v>
      </c>
      <c r="H327" s="160">
        <v>0</v>
      </c>
      <c r="I327" s="160">
        <v>0</v>
      </c>
      <c r="J327" s="160">
        <v>0</v>
      </c>
      <c r="K327" s="160">
        <v>0</v>
      </c>
      <c r="L327" s="161" t="s">
        <v>136</v>
      </c>
      <c r="M327" s="161"/>
      <c r="N327" s="161" t="s">
        <v>2649</v>
      </c>
      <c r="O327" s="163"/>
      <c r="P327" s="163"/>
      <c r="Q327" s="163"/>
      <c r="R327" s="165" t="s">
        <v>136</v>
      </c>
      <c r="S327" s="165"/>
      <c r="T327" s="165">
        <v>225129391</v>
      </c>
      <c r="U327" s="165">
        <v>97532</v>
      </c>
      <c r="V327" s="165"/>
      <c r="W327" s="165"/>
      <c r="X327" s="166" t="s">
        <v>74</v>
      </c>
      <c r="Y327" s="166"/>
      <c r="Z327" s="166">
        <v>251350924</v>
      </c>
      <c r="AA327" s="166">
        <v>73089</v>
      </c>
      <c r="AB327" s="166"/>
      <c r="AC327" s="166"/>
      <c r="AD327" s="141"/>
      <c r="AE327" s="141"/>
      <c r="AF327" s="141"/>
      <c r="AG327" s="141"/>
      <c r="AH327" s="141"/>
      <c r="AI327" s="141"/>
      <c r="AJ327" s="169"/>
      <c r="AK327" s="169"/>
      <c r="AL327" s="169"/>
      <c r="AM327" s="169"/>
      <c r="AN327" s="243"/>
      <c r="AO327" s="243"/>
      <c r="AP327" s="244"/>
      <c r="AQ327" s="245"/>
      <c r="AR327" s="245"/>
      <c r="AS327" s="171"/>
      <c r="AT327" s="171"/>
      <c r="AU327" s="184"/>
      <c r="AV327" s="184"/>
      <c r="AW327" s="184"/>
      <c r="AX327" s="185"/>
      <c r="AY327" s="185"/>
      <c r="AZ327" s="185"/>
      <c r="BA327" s="186"/>
      <c r="BB327" s="186"/>
      <c r="BC327" s="186"/>
      <c r="BD327" s="232"/>
    </row>
    <row r="328" spans="1:56" ht="15.75" customHeight="1">
      <c r="A328" s="71">
        <v>2025353</v>
      </c>
      <c r="B328" s="44" t="s">
        <v>134</v>
      </c>
      <c r="C328" s="44" t="s">
        <v>116</v>
      </c>
      <c r="D328" s="61" t="s">
        <v>58</v>
      </c>
      <c r="E328" s="44" t="s">
        <v>4</v>
      </c>
      <c r="F328" s="159" t="s">
        <v>136</v>
      </c>
      <c r="G328" s="160">
        <v>0</v>
      </c>
      <c r="H328" s="160">
        <v>231320965</v>
      </c>
      <c r="I328" s="160">
        <v>69824</v>
      </c>
      <c r="J328" s="160">
        <v>0</v>
      </c>
      <c r="K328" s="160">
        <v>0</v>
      </c>
      <c r="L328" s="161" t="s">
        <v>136</v>
      </c>
      <c r="M328" s="161"/>
      <c r="N328" s="161" t="s">
        <v>2650</v>
      </c>
      <c r="O328" s="163"/>
      <c r="P328" s="178"/>
      <c r="Q328" s="178"/>
      <c r="R328" s="165" t="s">
        <v>74</v>
      </c>
      <c r="S328" s="165"/>
      <c r="T328" s="165">
        <v>225214768</v>
      </c>
      <c r="U328" s="165">
        <v>73084</v>
      </c>
      <c r="V328" s="165"/>
      <c r="W328" s="165"/>
      <c r="X328" s="166" t="s">
        <v>74</v>
      </c>
      <c r="Y328" s="166"/>
      <c r="Z328" s="166">
        <v>251350207</v>
      </c>
      <c r="AA328" s="166">
        <v>73084</v>
      </c>
      <c r="AB328" s="247"/>
      <c r="AC328" s="180"/>
      <c r="AD328" s="181"/>
      <c r="AE328" s="181"/>
      <c r="AF328" s="181"/>
      <c r="AG328" s="181"/>
      <c r="AH328" s="181"/>
      <c r="AI328" s="181"/>
      <c r="AJ328" s="169"/>
      <c r="AK328" s="169"/>
      <c r="AL328" s="169"/>
      <c r="AM328" s="169"/>
      <c r="AN328" s="182"/>
      <c r="AO328" s="182"/>
      <c r="AP328" s="183"/>
      <c r="AQ328" s="241"/>
      <c r="AR328" s="241"/>
      <c r="AS328" s="171"/>
      <c r="AT328" s="171"/>
      <c r="AU328" s="184"/>
      <c r="AV328" s="184"/>
      <c r="AW328" s="184"/>
      <c r="AX328" s="185"/>
      <c r="AY328" s="185"/>
      <c r="AZ328" s="185"/>
      <c r="BA328" s="186"/>
      <c r="BB328" s="186"/>
      <c r="BC328" s="186"/>
      <c r="BD328" s="232"/>
    </row>
    <row r="329" spans="1:56" ht="15.75" customHeight="1">
      <c r="A329" s="71">
        <v>2025354</v>
      </c>
      <c r="B329" s="44" t="s">
        <v>134</v>
      </c>
      <c r="C329" s="44" t="s">
        <v>116</v>
      </c>
      <c r="D329" s="61" t="s">
        <v>58</v>
      </c>
      <c r="E329" s="44" t="s">
        <v>4</v>
      </c>
      <c r="F329" s="159" t="s">
        <v>136</v>
      </c>
      <c r="G329" s="160"/>
      <c r="H329" s="160">
        <v>0</v>
      </c>
      <c r="I329" s="160">
        <v>0</v>
      </c>
      <c r="J329" s="160">
        <v>0</v>
      </c>
      <c r="K329" s="160">
        <v>0</v>
      </c>
      <c r="L329" s="161" t="s">
        <v>136</v>
      </c>
      <c r="M329" s="161"/>
      <c r="N329" s="161" t="s">
        <v>2651</v>
      </c>
      <c r="O329" s="163"/>
      <c r="P329" s="163"/>
      <c r="Q329" s="163"/>
      <c r="R329" s="165" t="s">
        <v>74</v>
      </c>
      <c r="S329" s="165"/>
      <c r="T329" s="165">
        <v>225213529</v>
      </c>
      <c r="U329" s="165">
        <v>75086</v>
      </c>
      <c r="V329" s="165"/>
      <c r="W329" s="165"/>
      <c r="X329" s="166" t="s">
        <v>136</v>
      </c>
      <c r="Y329" s="166"/>
      <c r="Z329" s="166">
        <v>250367017</v>
      </c>
      <c r="AA329" s="166"/>
      <c r="AB329" s="166"/>
      <c r="AC329" s="166"/>
      <c r="AD329" s="141"/>
      <c r="AE329" s="141"/>
      <c r="AF329" s="141"/>
      <c r="AG329" s="141"/>
      <c r="AH329" s="141"/>
      <c r="AI329" s="141"/>
      <c r="AJ329" s="169"/>
      <c r="AK329" s="169"/>
      <c r="AL329" s="169"/>
      <c r="AM329" s="169"/>
      <c r="AN329" s="182"/>
      <c r="AO329" s="182"/>
      <c r="AP329" s="182"/>
      <c r="AQ329" s="241"/>
      <c r="AR329" s="241"/>
      <c r="AS329" s="171"/>
      <c r="AT329" s="171"/>
      <c r="AU329" s="184"/>
      <c r="AV329" s="184"/>
      <c r="AW329" s="184"/>
      <c r="AX329" s="185"/>
      <c r="AY329" s="185"/>
      <c r="AZ329" s="185"/>
      <c r="BA329" s="186"/>
      <c r="BB329" s="186"/>
      <c r="BC329" s="186"/>
      <c r="BD329" s="232"/>
    </row>
    <row r="330" spans="1:56" ht="15.75" customHeight="1">
      <c r="A330" s="71">
        <v>2025355</v>
      </c>
      <c r="B330" s="44" t="s">
        <v>134</v>
      </c>
      <c r="C330" s="44" t="s">
        <v>116</v>
      </c>
      <c r="D330" s="61" t="s">
        <v>58</v>
      </c>
      <c r="E330" s="44" t="s">
        <v>4</v>
      </c>
      <c r="F330" s="159" t="s">
        <v>136</v>
      </c>
      <c r="G330" s="160">
        <v>0</v>
      </c>
      <c r="H330" s="160">
        <v>231612702</v>
      </c>
      <c r="I330" s="160">
        <v>80365</v>
      </c>
      <c r="J330" s="160">
        <v>0</v>
      </c>
      <c r="K330" s="160">
        <v>0</v>
      </c>
      <c r="L330" s="161" t="s">
        <v>136</v>
      </c>
      <c r="M330" s="161"/>
      <c r="N330" s="161" t="s">
        <v>2652</v>
      </c>
      <c r="O330" s="163"/>
      <c r="P330" s="163"/>
      <c r="Q330" s="163"/>
      <c r="R330" s="165" t="s">
        <v>137</v>
      </c>
      <c r="S330" s="165"/>
      <c r="T330" s="165"/>
      <c r="U330" s="165"/>
      <c r="V330" s="165"/>
      <c r="W330" s="165"/>
      <c r="X330" s="166" t="s">
        <v>136</v>
      </c>
      <c r="Y330" s="166"/>
      <c r="Z330" s="166">
        <v>250587556</v>
      </c>
      <c r="AA330" s="166">
        <v>28304</v>
      </c>
      <c r="AB330" s="166"/>
      <c r="AC330" s="166"/>
      <c r="AD330" s="141"/>
      <c r="AE330" s="141"/>
      <c r="AF330" s="141"/>
      <c r="AG330" s="141"/>
      <c r="AH330" s="141"/>
      <c r="AI330" s="141"/>
      <c r="AJ330" s="169"/>
      <c r="AK330" s="169"/>
      <c r="AL330" s="169"/>
      <c r="AM330" s="169"/>
      <c r="AN330" s="243"/>
      <c r="AO330" s="243"/>
      <c r="AP330" s="244"/>
      <c r="AQ330" s="245"/>
      <c r="AR330" s="245"/>
      <c r="AS330" s="171"/>
      <c r="AT330" s="171"/>
      <c r="AU330" s="184"/>
      <c r="AV330" s="184"/>
      <c r="AW330" s="184"/>
      <c r="AX330" s="185"/>
      <c r="AY330" s="185"/>
      <c r="AZ330" s="185"/>
      <c r="BA330" s="186"/>
      <c r="BB330" s="186"/>
      <c r="BC330" s="186"/>
      <c r="BD330" s="232"/>
    </row>
    <row r="331" spans="1:56" ht="15.75" customHeight="1">
      <c r="A331" s="71">
        <v>2025356</v>
      </c>
      <c r="B331" s="44" t="s">
        <v>134</v>
      </c>
      <c r="C331" s="44" t="s">
        <v>116</v>
      </c>
      <c r="D331" s="61" t="s">
        <v>58</v>
      </c>
      <c r="E331" s="44" t="s">
        <v>4</v>
      </c>
      <c r="F331" s="159" t="s">
        <v>136</v>
      </c>
      <c r="G331" s="160">
        <v>0</v>
      </c>
      <c r="H331" s="160">
        <v>231643977</v>
      </c>
      <c r="I331" s="160">
        <v>10849</v>
      </c>
      <c r="J331" s="160">
        <v>0</v>
      </c>
      <c r="K331" s="160">
        <v>0</v>
      </c>
      <c r="L331" s="161" t="s">
        <v>136</v>
      </c>
      <c r="M331" s="161"/>
      <c r="N331" s="161" t="s">
        <v>2653</v>
      </c>
      <c r="O331" s="163"/>
      <c r="P331" s="178"/>
      <c r="Q331" s="178"/>
      <c r="R331" s="164" t="s">
        <v>136</v>
      </c>
      <c r="S331" s="164"/>
      <c r="T331" s="165">
        <v>22511882</v>
      </c>
      <c r="U331" s="165"/>
      <c r="V331" s="165"/>
      <c r="W331" s="179"/>
      <c r="X331" s="166" t="s">
        <v>136</v>
      </c>
      <c r="Y331" s="166"/>
      <c r="Z331" s="166">
        <v>250577380</v>
      </c>
      <c r="AA331" s="166">
        <v>19831</v>
      </c>
      <c r="AB331" s="180"/>
      <c r="AC331" s="180"/>
      <c r="AD331" s="181"/>
      <c r="AE331" s="181"/>
      <c r="AF331" s="181"/>
      <c r="AG331" s="181"/>
      <c r="AH331" s="181"/>
      <c r="AI331" s="181"/>
      <c r="AJ331" s="169"/>
      <c r="AK331" s="169"/>
      <c r="AL331" s="169"/>
      <c r="AM331" s="169"/>
      <c r="AN331" s="182"/>
      <c r="AO331" s="182"/>
      <c r="AP331" s="183"/>
      <c r="AQ331" s="170" t="s">
        <v>74</v>
      </c>
      <c r="AR331" s="170"/>
      <c r="AS331" s="171">
        <v>250896907</v>
      </c>
      <c r="AT331" s="171"/>
      <c r="AU331" s="184"/>
      <c r="AV331" s="184"/>
      <c r="AW331" s="184"/>
      <c r="AX331" s="185"/>
      <c r="AY331" s="185"/>
      <c r="AZ331" s="185"/>
      <c r="BA331" s="186"/>
      <c r="BB331" s="186"/>
      <c r="BC331" s="186"/>
      <c r="BD331" s="232"/>
    </row>
    <row r="332" spans="1:56" ht="15.75" customHeight="1">
      <c r="A332" s="71">
        <v>2025357</v>
      </c>
      <c r="B332" s="44" t="s">
        <v>134</v>
      </c>
      <c r="C332" s="44" t="s">
        <v>116</v>
      </c>
      <c r="D332" s="61" t="s">
        <v>58</v>
      </c>
      <c r="E332" s="44" t="s">
        <v>4</v>
      </c>
      <c r="F332" s="159" t="s">
        <v>136</v>
      </c>
      <c r="G332" s="160">
        <v>0</v>
      </c>
      <c r="H332" s="160">
        <v>231738358</v>
      </c>
      <c r="I332" s="160">
        <v>65301</v>
      </c>
      <c r="J332" s="160">
        <v>0</v>
      </c>
      <c r="K332" s="160">
        <v>0</v>
      </c>
      <c r="L332" s="161" t="s">
        <v>136</v>
      </c>
      <c r="M332" s="161"/>
      <c r="N332" s="161" t="s">
        <v>2654</v>
      </c>
      <c r="O332" s="163"/>
      <c r="P332" s="178"/>
      <c r="Q332" s="178"/>
      <c r="R332" s="164" t="s">
        <v>136</v>
      </c>
      <c r="S332" s="164"/>
      <c r="T332" s="165">
        <v>225131647</v>
      </c>
      <c r="U332" s="165">
        <v>32107</v>
      </c>
      <c r="V332" s="165"/>
      <c r="W332" s="179"/>
      <c r="X332" s="166" t="s">
        <v>136</v>
      </c>
      <c r="Y332" s="166" t="s">
        <v>3169</v>
      </c>
      <c r="Z332" s="166"/>
      <c r="AA332" s="166"/>
      <c r="AB332" s="180"/>
      <c r="AC332" s="180"/>
      <c r="AD332" s="181"/>
      <c r="AE332" s="181"/>
      <c r="AF332" s="181"/>
      <c r="AG332" s="181"/>
      <c r="AH332" s="181"/>
      <c r="AI332" s="181"/>
      <c r="AJ332" s="169"/>
      <c r="AK332" s="169"/>
      <c r="AL332" s="169"/>
      <c r="AM332" s="169"/>
      <c r="AN332" s="182"/>
      <c r="AO332" s="182"/>
      <c r="AP332" s="183"/>
      <c r="AQ332" s="170"/>
      <c r="AR332" s="170"/>
      <c r="AS332" s="171"/>
      <c r="AT332" s="171"/>
      <c r="AU332" s="184"/>
      <c r="AV332" s="184"/>
      <c r="AW332" s="184"/>
      <c r="AX332" s="185"/>
      <c r="AY332" s="185"/>
      <c r="AZ332" s="185"/>
      <c r="BA332" s="186"/>
      <c r="BB332" s="186"/>
      <c r="BC332" s="186"/>
      <c r="BD332" s="232"/>
    </row>
    <row r="333" spans="1:56" ht="15.75" customHeight="1">
      <c r="A333" s="71">
        <v>2025359</v>
      </c>
      <c r="B333" s="44" t="s">
        <v>134</v>
      </c>
      <c r="C333" s="44" t="s">
        <v>116</v>
      </c>
      <c r="D333" s="61" t="s">
        <v>58</v>
      </c>
      <c r="E333" s="44" t="s">
        <v>4</v>
      </c>
      <c r="F333" s="159" t="s">
        <v>74</v>
      </c>
      <c r="G333" s="160">
        <v>0</v>
      </c>
      <c r="H333" s="160">
        <v>232179654</v>
      </c>
      <c r="I333" s="160">
        <v>90192</v>
      </c>
      <c r="J333" s="160">
        <v>0</v>
      </c>
      <c r="K333" s="160">
        <v>0</v>
      </c>
      <c r="L333" s="161" t="s">
        <v>137</v>
      </c>
      <c r="M333" s="161"/>
      <c r="N333" s="161"/>
      <c r="O333" s="163"/>
      <c r="P333" s="178"/>
      <c r="Q333" s="178"/>
      <c r="R333" s="164" t="s">
        <v>74</v>
      </c>
      <c r="S333" s="164"/>
      <c r="T333" s="165">
        <v>225245768</v>
      </c>
      <c r="U333" s="165">
        <v>84072</v>
      </c>
      <c r="V333" s="165"/>
      <c r="W333" s="179"/>
      <c r="X333" s="166" t="s">
        <v>137</v>
      </c>
      <c r="Y333" s="166"/>
      <c r="Z333" s="166"/>
      <c r="AA333" s="166"/>
      <c r="AB333" s="180"/>
      <c r="AC333" s="180"/>
      <c r="AD333" s="181"/>
      <c r="AE333" s="181"/>
      <c r="AF333" s="181"/>
      <c r="AG333" s="181"/>
      <c r="AH333" s="181"/>
      <c r="AI333" s="181"/>
      <c r="AJ333" s="169" t="s">
        <v>2655</v>
      </c>
      <c r="AK333" s="169"/>
      <c r="AL333" s="169"/>
      <c r="AM333" s="169"/>
      <c r="AN333" s="182"/>
      <c r="AO333" s="182"/>
      <c r="AP333" s="183"/>
      <c r="AQ333" s="170"/>
      <c r="AR333" s="170"/>
      <c r="AS333" s="171"/>
      <c r="AT333" s="171"/>
      <c r="AU333" s="184"/>
      <c r="AV333" s="184"/>
      <c r="AW333" s="184"/>
      <c r="AX333" s="185"/>
      <c r="AY333" s="185"/>
      <c r="AZ333" s="185"/>
      <c r="BA333" s="186"/>
      <c r="BB333" s="186"/>
      <c r="BC333" s="186"/>
      <c r="BD333" s="232"/>
    </row>
    <row r="334" spans="1:56" ht="15.75" customHeight="1">
      <c r="A334" s="71">
        <v>2025360</v>
      </c>
      <c r="B334" s="44" t="s">
        <v>134</v>
      </c>
      <c r="C334" s="44" t="s">
        <v>116</v>
      </c>
      <c r="D334" s="61" t="s">
        <v>58</v>
      </c>
      <c r="E334" s="44" t="s">
        <v>4</v>
      </c>
      <c r="F334" s="159" t="s">
        <v>74</v>
      </c>
      <c r="G334" s="160">
        <v>0</v>
      </c>
      <c r="H334" s="160">
        <v>232043043</v>
      </c>
      <c r="I334" s="160">
        <v>23219</v>
      </c>
      <c r="J334" s="160">
        <v>0</v>
      </c>
      <c r="K334" s="160">
        <v>0</v>
      </c>
      <c r="L334" s="161" t="s">
        <v>74</v>
      </c>
      <c r="M334" s="161"/>
      <c r="N334" s="161" t="s">
        <v>2656</v>
      </c>
      <c r="O334" s="163"/>
      <c r="P334" s="178"/>
      <c r="Q334" s="178"/>
      <c r="R334" s="164" t="s">
        <v>74</v>
      </c>
      <c r="S334" s="164"/>
      <c r="T334" s="165">
        <v>225221192</v>
      </c>
      <c r="U334" s="165">
        <v>76812</v>
      </c>
      <c r="V334" s="165"/>
      <c r="W334" s="179"/>
      <c r="X334" s="166" t="s">
        <v>74</v>
      </c>
      <c r="Y334" s="166"/>
      <c r="Z334" s="166">
        <v>251404672</v>
      </c>
      <c r="AA334" s="166">
        <v>21768</v>
      </c>
      <c r="AB334" s="180"/>
      <c r="AC334" s="180"/>
      <c r="AD334" s="181"/>
      <c r="AE334" s="181"/>
      <c r="AF334" s="181"/>
      <c r="AG334" s="181"/>
      <c r="AH334" s="181"/>
      <c r="AI334" s="181"/>
      <c r="AJ334" s="169"/>
      <c r="AK334" s="169"/>
      <c r="AL334" s="169"/>
      <c r="AM334" s="169"/>
      <c r="AN334" s="182"/>
      <c r="AO334" s="182"/>
      <c r="AP334" s="183"/>
      <c r="AQ334" s="170"/>
      <c r="AR334" s="170"/>
      <c r="AS334" s="171"/>
      <c r="AT334" s="171"/>
      <c r="AU334" s="184"/>
      <c r="AV334" s="184"/>
      <c r="AW334" s="184"/>
      <c r="AX334" s="185"/>
      <c r="AY334" s="185"/>
      <c r="AZ334" s="185"/>
      <c r="BA334" s="186"/>
      <c r="BB334" s="186"/>
      <c r="BC334" s="186"/>
      <c r="BD334" s="232"/>
    </row>
    <row r="335" spans="1:56" ht="15.75" customHeight="1">
      <c r="A335" s="71">
        <v>2025361</v>
      </c>
      <c r="B335" s="44" t="s">
        <v>134</v>
      </c>
      <c r="C335" s="44" t="s">
        <v>116</v>
      </c>
      <c r="D335" s="61" t="s">
        <v>58</v>
      </c>
      <c r="E335" s="44" t="s">
        <v>4</v>
      </c>
      <c r="F335" s="159" t="s">
        <v>74</v>
      </c>
      <c r="G335" s="160">
        <v>0</v>
      </c>
      <c r="H335" s="160">
        <v>232043264</v>
      </c>
      <c r="I335" s="160">
        <v>64362</v>
      </c>
      <c r="J335" s="160">
        <v>0</v>
      </c>
      <c r="K335" s="160">
        <v>0</v>
      </c>
      <c r="L335" s="161" t="s">
        <v>74</v>
      </c>
      <c r="M335" s="161"/>
      <c r="N335" s="161" t="s">
        <v>2657</v>
      </c>
      <c r="O335" s="163"/>
      <c r="P335" s="178"/>
      <c r="Q335" s="178"/>
      <c r="R335" s="164" t="s">
        <v>74</v>
      </c>
      <c r="S335" s="164"/>
      <c r="T335" s="165">
        <v>225213593</v>
      </c>
      <c r="U335" s="165">
        <v>68243</v>
      </c>
      <c r="V335" s="165"/>
      <c r="W335" s="179"/>
      <c r="X335" s="166" t="s">
        <v>74</v>
      </c>
      <c r="Y335" s="166"/>
      <c r="Z335" s="166">
        <v>251371093</v>
      </c>
      <c r="AA335" s="166">
        <v>68243</v>
      </c>
      <c r="AB335" s="180"/>
      <c r="AC335" s="180"/>
      <c r="AD335" s="181"/>
      <c r="AE335" s="181"/>
      <c r="AF335" s="181"/>
      <c r="AG335" s="181"/>
      <c r="AH335" s="181"/>
      <c r="AI335" s="181"/>
      <c r="AJ335" s="169"/>
      <c r="AK335" s="169"/>
      <c r="AL335" s="169"/>
      <c r="AM335" s="169"/>
      <c r="AN335" s="182"/>
      <c r="AO335" s="182"/>
      <c r="AP335" s="183"/>
      <c r="AQ335" s="170"/>
      <c r="AR335" s="170"/>
      <c r="AS335" s="171"/>
      <c r="AT335" s="171"/>
      <c r="AU335" s="184"/>
      <c r="AV335" s="184"/>
      <c r="AW335" s="184"/>
      <c r="AX335" s="185"/>
      <c r="AY335" s="185"/>
      <c r="AZ335" s="185"/>
      <c r="BA335" s="186"/>
      <c r="BB335" s="186"/>
      <c r="BC335" s="186"/>
      <c r="BD335" s="232"/>
    </row>
    <row r="336" spans="1:56" ht="15.75" customHeight="1">
      <c r="A336" s="71">
        <v>2025362</v>
      </c>
      <c r="B336" s="44" t="s">
        <v>134</v>
      </c>
      <c r="C336" s="44" t="s">
        <v>116</v>
      </c>
      <c r="D336" s="61" t="s">
        <v>58</v>
      </c>
      <c r="E336" s="44" t="s">
        <v>4</v>
      </c>
      <c r="F336" s="159" t="s">
        <v>136</v>
      </c>
      <c r="G336" s="160">
        <v>0</v>
      </c>
      <c r="H336" s="160">
        <v>231738250</v>
      </c>
      <c r="I336" s="160">
        <v>53267</v>
      </c>
      <c r="J336" s="160">
        <v>0</v>
      </c>
      <c r="K336" s="160">
        <v>0</v>
      </c>
      <c r="L336" s="161" t="s">
        <v>136</v>
      </c>
      <c r="M336" s="161"/>
      <c r="N336" s="161" t="s">
        <v>2658</v>
      </c>
      <c r="O336" s="163"/>
      <c r="P336" s="178"/>
      <c r="Q336" s="178"/>
      <c r="R336" s="164" t="s">
        <v>74</v>
      </c>
      <c r="S336" s="164"/>
      <c r="T336" s="165">
        <v>225214557</v>
      </c>
      <c r="U336" s="165">
        <v>61421</v>
      </c>
      <c r="V336" s="165"/>
      <c r="W336" s="179"/>
      <c r="X336" s="166" t="s">
        <v>74</v>
      </c>
      <c r="Y336" s="166"/>
      <c r="Z336" s="166">
        <v>225214557</v>
      </c>
      <c r="AA336" s="166">
        <v>61421</v>
      </c>
      <c r="AB336" s="180"/>
      <c r="AC336" s="180"/>
      <c r="AD336" s="181"/>
      <c r="AE336" s="181"/>
      <c r="AF336" s="181"/>
      <c r="AG336" s="181"/>
      <c r="AH336" s="181"/>
      <c r="AI336" s="181"/>
      <c r="AJ336" s="169"/>
      <c r="AK336" s="169"/>
      <c r="AL336" s="169"/>
      <c r="AM336" s="169"/>
      <c r="AN336" s="182"/>
      <c r="AO336" s="182"/>
      <c r="AP336" s="183"/>
      <c r="AQ336" s="170"/>
      <c r="AR336" s="170"/>
      <c r="AS336" s="171"/>
      <c r="AT336" s="171"/>
      <c r="AU336" s="184"/>
      <c r="AV336" s="184"/>
      <c r="AW336" s="184"/>
      <c r="AX336" s="185"/>
      <c r="AY336" s="185"/>
      <c r="AZ336" s="185"/>
      <c r="BA336" s="186"/>
      <c r="BB336" s="186"/>
      <c r="BC336" s="186"/>
      <c r="BD336" s="232"/>
    </row>
    <row r="337" spans="1:56" ht="15.75" customHeight="1">
      <c r="A337" s="71">
        <v>2025363</v>
      </c>
      <c r="B337" s="44" t="s">
        <v>134</v>
      </c>
      <c r="C337" s="44" t="s">
        <v>116</v>
      </c>
      <c r="D337" s="61" t="s">
        <v>58</v>
      </c>
      <c r="E337" s="44" t="s">
        <v>4</v>
      </c>
      <c r="F337" s="159" t="s">
        <v>136</v>
      </c>
      <c r="G337" s="160">
        <v>0</v>
      </c>
      <c r="H337" s="160">
        <v>231402953</v>
      </c>
      <c r="I337" s="160">
        <v>74938</v>
      </c>
      <c r="J337" s="160">
        <v>0</v>
      </c>
      <c r="K337" s="160">
        <v>0</v>
      </c>
      <c r="L337" s="161" t="s">
        <v>136</v>
      </c>
      <c r="M337" s="161"/>
      <c r="N337" s="161" t="s">
        <v>2659</v>
      </c>
      <c r="O337" s="163"/>
      <c r="P337" s="178"/>
      <c r="Q337" s="178"/>
      <c r="R337" s="164" t="s">
        <v>136</v>
      </c>
      <c r="S337" s="164"/>
      <c r="T337" s="165">
        <v>225075750</v>
      </c>
      <c r="U337" s="165"/>
      <c r="V337" s="165"/>
      <c r="W337" s="179"/>
      <c r="X337" s="166" t="s">
        <v>74</v>
      </c>
      <c r="Y337" s="166"/>
      <c r="Z337" s="166">
        <v>251349802</v>
      </c>
      <c r="AA337" s="166">
        <v>75086</v>
      </c>
      <c r="AB337" s="180"/>
      <c r="AC337" s="180"/>
      <c r="AD337" s="181"/>
      <c r="AE337" s="181"/>
      <c r="AF337" s="181"/>
      <c r="AG337" s="181"/>
      <c r="AH337" s="181"/>
      <c r="AI337" s="181"/>
      <c r="AJ337" s="169"/>
      <c r="AK337" s="169"/>
      <c r="AL337" s="169"/>
      <c r="AM337" s="169"/>
      <c r="AN337" s="182"/>
      <c r="AO337" s="182"/>
      <c r="AP337" s="183"/>
      <c r="AQ337" s="170"/>
      <c r="AR337" s="170"/>
      <c r="AS337" s="171"/>
      <c r="AT337" s="171"/>
      <c r="AU337" s="184"/>
      <c r="AV337" s="184"/>
      <c r="AW337" s="184"/>
      <c r="AX337" s="185"/>
      <c r="AY337" s="185"/>
      <c r="AZ337" s="185"/>
      <c r="BA337" s="186"/>
      <c r="BB337" s="186"/>
      <c r="BC337" s="186"/>
      <c r="BD337" s="232"/>
    </row>
    <row r="338" spans="1:56" ht="15.75" customHeight="1">
      <c r="A338" s="71">
        <v>2025364</v>
      </c>
      <c r="B338" s="44" t="s">
        <v>134</v>
      </c>
      <c r="C338" s="44" t="s">
        <v>116</v>
      </c>
      <c r="D338" s="61" t="s">
        <v>58</v>
      </c>
      <c r="E338" s="44" t="s">
        <v>4</v>
      </c>
      <c r="F338" s="159" t="s">
        <v>74</v>
      </c>
      <c r="G338" s="160">
        <v>0</v>
      </c>
      <c r="H338" s="160">
        <v>232044147</v>
      </c>
      <c r="I338" s="160">
        <v>75809</v>
      </c>
      <c r="J338" s="160">
        <v>0</v>
      </c>
      <c r="K338" s="160">
        <v>0</v>
      </c>
      <c r="L338" s="161" t="s">
        <v>74</v>
      </c>
      <c r="M338" s="161"/>
      <c r="N338" s="161" t="s">
        <v>2660</v>
      </c>
      <c r="O338" s="163"/>
      <c r="P338" s="178"/>
      <c r="Q338" s="178"/>
      <c r="R338" s="164" t="s">
        <v>74</v>
      </c>
      <c r="S338" s="164"/>
      <c r="T338" s="165">
        <v>225214502</v>
      </c>
      <c r="U338" s="165">
        <v>80957</v>
      </c>
      <c r="V338" s="165"/>
      <c r="W338" s="179"/>
      <c r="X338" s="166" t="s">
        <v>74</v>
      </c>
      <c r="Y338" s="166"/>
      <c r="Z338" s="166">
        <v>251362221</v>
      </c>
      <c r="AA338" s="166">
        <v>14587</v>
      </c>
      <c r="AB338" s="180"/>
      <c r="AC338" s="180"/>
      <c r="AD338" s="181"/>
      <c r="AE338" s="181"/>
      <c r="AF338" s="181"/>
      <c r="AG338" s="181"/>
      <c r="AH338" s="181"/>
      <c r="AI338" s="181"/>
      <c r="AJ338" s="169"/>
      <c r="AK338" s="169"/>
      <c r="AL338" s="169"/>
      <c r="AM338" s="169"/>
      <c r="AN338" s="182"/>
      <c r="AO338" s="182"/>
      <c r="AP338" s="183"/>
      <c r="AQ338" s="170"/>
      <c r="AR338" s="170"/>
      <c r="AS338" s="171"/>
      <c r="AT338" s="171"/>
      <c r="AU338" s="184"/>
      <c r="AV338" s="184"/>
      <c r="AW338" s="184"/>
      <c r="AX338" s="185"/>
      <c r="AY338" s="185"/>
      <c r="AZ338" s="185"/>
      <c r="BA338" s="186"/>
      <c r="BB338" s="186"/>
      <c r="BC338" s="186"/>
      <c r="BD338" s="232"/>
    </row>
    <row r="339" spans="1:56" ht="15.75" customHeight="1">
      <c r="A339" s="71">
        <v>2025365</v>
      </c>
      <c r="B339" s="44" t="s">
        <v>134</v>
      </c>
      <c r="C339" s="44" t="s">
        <v>116</v>
      </c>
      <c r="D339" s="61" t="s">
        <v>58</v>
      </c>
      <c r="E339" s="44" t="s">
        <v>4</v>
      </c>
      <c r="F339" s="159" t="s">
        <v>136</v>
      </c>
      <c r="G339" s="160">
        <v>0</v>
      </c>
      <c r="H339" s="160">
        <v>0</v>
      </c>
      <c r="I339" s="160">
        <v>0</v>
      </c>
      <c r="J339" s="160">
        <v>0</v>
      </c>
      <c r="K339" s="160">
        <v>0</v>
      </c>
      <c r="L339" s="161" t="s">
        <v>136</v>
      </c>
      <c r="M339" s="161"/>
      <c r="N339" s="161" t="s">
        <v>2661</v>
      </c>
      <c r="O339" s="163"/>
      <c r="P339" s="178"/>
      <c r="Q339" s="178"/>
      <c r="R339" s="164" t="s">
        <v>136</v>
      </c>
      <c r="S339" s="164"/>
      <c r="T339" s="165">
        <v>225169557</v>
      </c>
      <c r="U339" s="165">
        <v>20562</v>
      </c>
      <c r="V339" s="165"/>
      <c r="W339" s="179"/>
      <c r="X339" s="166" t="s">
        <v>136</v>
      </c>
      <c r="Y339" s="166"/>
      <c r="Z339" s="166">
        <v>250610926</v>
      </c>
      <c r="AA339" s="166">
        <v>78132</v>
      </c>
      <c r="AB339" s="180"/>
      <c r="AC339" s="180"/>
      <c r="AD339" s="181"/>
      <c r="AE339" s="181"/>
      <c r="AF339" s="181"/>
      <c r="AG339" s="181"/>
      <c r="AH339" s="181"/>
      <c r="AI339" s="181"/>
      <c r="AJ339" s="169"/>
      <c r="AK339" s="169"/>
      <c r="AL339" s="169"/>
      <c r="AM339" s="169"/>
      <c r="AN339" s="182"/>
      <c r="AO339" s="182"/>
      <c r="AP339" s="183"/>
      <c r="AQ339" s="170"/>
      <c r="AR339" s="170"/>
      <c r="AS339" s="171"/>
      <c r="AT339" s="171"/>
      <c r="AU339" s="184"/>
      <c r="AV339" s="184"/>
      <c r="AW339" s="184"/>
      <c r="AX339" s="185"/>
      <c r="AY339" s="185"/>
      <c r="AZ339" s="185"/>
      <c r="BA339" s="186"/>
      <c r="BB339" s="186"/>
      <c r="BC339" s="186"/>
      <c r="BD339" s="232"/>
    </row>
    <row r="340" spans="1:56" ht="15.75" customHeight="1">
      <c r="A340" s="71">
        <v>2025366</v>
      </c>
      <c r="B340" s="44" t="s">
        <v>134</v>
      </c>
      <c r="C340" s="44" t="s">
        <v>116</v>
      </c>
      <c r="D340" s="61" t="s">
        <v>58</v>
      </c>
      <c r="E340" s="44" t="s">
        <v>4</v>
      </c>
      <c r="F340" s="159" t="s">
        <v>136</v>
      </c>
      <c r="G340" s="160">
        <v>0</v>
      </c>
      <c r="H340" s="160">
        <v>231592647</v>
      </c>
      <c r="I340" s="160">
        <v>80869</v>
      </c>
      <c r="J340" s="160">
        <v>0</v>
      </c>
      <c r="K340" s="160">
        <v>0</v>
      </c>
      <c r="L340" s="161" t="s">
        <v>136</v>
      </c>
      <c r="M340" s="161"/>
      <c r="N340" s="161" t="s">
        <v>2662</v>
      </c>
      <c r="O340" s="163"/>
      <c r="P340" s="178"/>
      <c r="Q340" s="178"/>
      <c r="R340" s="164" t="s">
        <v>136</v>
      </c>
      <c r="S340" s="164"/>
      <c r="T340" s="165">
        <v>225127754</v>
      </c>
      <c r="U340" s="165"/>
      <c r="V340" s="165"/>
      <c r="W340" s="179"/>
      <c r="X340" s="166" t="s">
        <v>136</v>
      </c>
      <c r="Y340" s="166"/>
      <c r="Z340" s="166">
        <v>250901137</v>
      </c>
      <c r="AA340" s="166">
        <v>19843</v>
      </c>
      <c r="AB340" s="180"/>
      <c r="AC340" s="180"/>
      <c r="AD340" s="181"/>
      <c r="AE340" s="181"/>
      <c r="AF340" s="181"/>
      <c r="AG340" s="181"/>
      <c r="AH340" s="181"/>
      <c r="AI340" s="181"/>
      <c r="AJ340" s="169"/>
      <c r="AK340" s="169"/>
      <c r="AL340" s="169"/>
      <c r="AM340" s="169"/>
      <c r="AN340" s="182"/>
      <c r="AO340" s="182"/>
      <c r="AP340" s="183"/>
      <c r="AQ340" s="170"/>
      <c r="AR340" s="170"/>
      <c r="AS340" s="171"/>
      <c r="AT340" s="171"/>
      <c r="AU340" s="184"/>
      <c r="AV340" s="184"/>
      <c r="AW340" s="184"/>
      <c r="AX340" s="185"/>
      <c r="AY340" s="185"/>
      <c r="AZ340" s="185"/>
      <c r="BA340" s="186"/>
      <c r="BB340" s="186"/>
      <c r="BC340" s="186"/>
      <c r="BD340" s="232"/>
    </row>
    <row r="341" spans="1:56" ht="15.75" customHeight="1">
      <c r="A341" s="71">
        <v>2025367</v>
      </c>
      <c r="B341" s="44" t="s">
        <v>134</v>
      </c>
      <c r="C341" s="44" t="s">
        <v>116</v>
      </c>
      <c r="D341" s="61" t="s">
        <v>58</v>
      </c>
      <c r="E341" s="44" t="s">
        <v>4</v>
      </c>
      <c r="F341" s="159" t="s">
        <v>137</v>
      </c>
      <c r="G341" s="160" t="s">
        <v>2639</v>
      </c>
      <c r="H341" s="160">
        <v>0</v>
      </c>
      <c r="I341" s="160">
        <v>0</v>
      </c>
      <c r="J341" s="160">
        <v>0</v>
      </c>
      <c r="K341" s="160">
        <v>0</v>
      </c>
      <c r="L341" s="161" t="s">
        <v>137</v>
      </c>
      <c r="M341" s="161" t="s">
        <v>26</v>
      </c>
      <c r="N341" s="161"/>
      <c r="O341" s="163"/>
      <c r="P341" s="178"/>
      <c r="Q341" s="178"/>
      <c r="R341" s="164" t="s">
        <v>137</v>
      </c>
      <c r="S341" s="164" t="s">
        <v>26</v>
      </c>
      <c r="T341" s="165"/>
      <c r="U341" s="165"/>
      <c r="V341" s="165"/>
      <c r="W341" s="179"/>
      <c r="X341" s="166" t="s">
        <v>137</v>
      </c>
      <c r="Y341" s="167" t="s">
        <v>26</v>
      </c>
      <c r="Z341" s="166"/>
      <c r="AA341" s="166"/>
      <c r="AB341" s="180"/>
      <c r="AC341" s="180"/>
      <c r="AD341" s="181"/>
      <c r="AE341" s="181"/>
      <c r="AF341" s="181"/>
      <c r="AG341" s="181"/>
      <c r="AH341" s="181"/>
      <c r="AI341" s="181"/>
      <c r="AJ341" s="169"/>
      <c r="AK341" s="169"/>
      <c r="AL341" s="169"/>
      <c r="AM341" s="169"/>
      <c r="AN341" s="182"/>
      <c r="AO341" s="182"/>
      <c r="AP341" s="183"/>
      <c r="AQ341" s="170"/>
      <c r="AR341" s="170"/>
      <c r="AS341" s="171"/>
      <c r="AT341" s="171"/>
      <c r="AU341" s="184"/>
      <c r="AV341" s="184"/>
      <c r="AW341" s="184"/>
      <c r="AX341" s="185"/>
      <c r="AY341" s="185"/>
      <c r="AZ341" s="185"/>
      <c r="BA341" s="186"/>
      <c r="BB341" s="186"/>
      <c r="BC341" s="186"/>
      <c r="BD341" s="232"/>
    </row>
    <row r="342" spans="1:56" ht="15.75" customHeight="1">
      <c r="A342" s="71">
        <v>2025368</v>
      </c>
      <c r="B342" s="44" t="s">
        <v>134</v>
      </c>
      <c r="C342" s="44" t="s">
        <v>116</v>
      </c>
      <c r="D342" s="61" t="s">
        <v>58</v>
      </c>
      <c r="E342" s="44" t="s">
        <v>4</v>
      </c>
      <c r="F342" s="159" t="s">
        <v>136</v>
      </c>
      <c r="G342" s="160">
        <v>0</v>
      </c>
      <c r="H342" s="160">
        <v>232179514</v>
      </c>
      <c r="I342" s="160">
        <v>96793</v>
      </c>
      <c r="J342" s="160">
        <v>0</v>
      </c>
      <c r="K342" s="160">
        <v>0</v>
      </c>
      <c r="L342" s="161" t="s">
        <v>136</v>
      </c>
      <c r="M342" s="161"/>
      <c r="N342" s="161" t="s">
        <v>2663</v>
      </c>
      <c r="O342" s="163"/>
      <c r="P342" s="178"/>
      <c r="Q342" s="178"/>
      <c r="R342" s="164" t="s">
        <v>137</v>
      </c>
      <c r="S342" s="164"/>
      <c r="T342" s="165"/>
      <c r="U342" s="165"/>
      <c r="V342" s="165"/>
      <c r="W342" s="179"/>
      <c r="X342" s="166" t="s">
        <v>136</v>
      </c>
      <c r="Y342" s="166"/>
      <c r="Z342" s="166">
        <v>250647796</v>
      </c>
      <c r="AA342" s="166">
        <v>24931</v>
      </c>
      <c r="AB342" s="180"/>
      <c r="AC342" s="180"/>
      <c r="AD342" s="181"/>
      <c r="AE342" s="181"/>
      <c r="AF342" s="181"/>
      <c r="AG342" s="181"/>
      <c r="AH342" s="181"/>
      <c r="AI342" s="181"/>
      <c r="AJ342" s="169"/>
      <c r="AK342" s="169"/>
      <c r="AL342" s="169"/>
      <c r="AM342" s="169"/>
      <c r="AN342" s="182"/>
      <c r="AO342" s="182"/>
      <c r="AP342" s="183"/>
      <c r="AQ342" s="170"/>
      <c r="AR342" s="170"/>
      <c r="AS342" s="171"/>
      <c r="AT342" s="171"/>
      <c r="AU342" s="184"/>
      <c r="AV342" s="184"/>
      <c r="AW342" s="184"/>
      <c r="AX342" s="185"/>
      <c r="AY342" s="185"/>
      <c r="AZ342" s="185"/>
      <c r="BA342" s="186"/>
      <c r="BB342" s="186"/>
      <c r="BC342" s="186"/>
      <c r="BD342" s="232"/>
    </row>
    <row r="343" spans="1:56" ht="15.75" customHeight="1">
      <c r="A343" s="71">
        <v>2025369</v>
      </c>
      <c r="B343" s="44" t="s">
        <v>134</v>
      </c>
      <c r="C343" s="44" t="s">
        <v>116</v>
      </c>
      <c r="D343" s="61" t="s">
        <v>58</v>
      </c>
      <c r="E343" s="44" t="s">
        <v>4</v>
      </c>
      <c r="F343" s="159" t="s">
        <v>137</v>
      </c>
      <c r="G343" s="160" t="s">
        <v>2639</v>
      </c>
      <c r="H343" s="160">
        <v>0</v>
      </c>
      <c r="I343" s="160">
        <v>0</v>
      </c>
      <c r="J343" s="160">
        <v>0</v>
      </c>
      <c r="K343" s="160">
        <v>0</v>
      </c>
      <c r="L343" s="161" t="s">
        <v>137</v>
      </c>
      <c r="M343" s="161" t="s">
        <v>26</v>
      </c>
      <c r="N343" s="161"/>
      <c r="O343" s="163"/>
      <c r="P343" s="178"/>
      <c r="Q343" s="178"/>
      <c r="R343" s="164" t="s">
        <v>137</v>
      </c>
      <c r="S343" s="164" t="s">
        <v>26</v>
      </c>
      <c r="T343" s="165"/>
      <c r="U343" s="165"/>
      <c r="V343" s="165"/>
      <c r="W343" s="179"/>
      <c r="X343" s="166" t="s">
        <v>137</v>
      </c>
      <c r="Y343" s="166"/>
      <c r="Z343" s="166"/>
      <c r="AA343" s="166"/>
      <c r="AB343" s="180"/>
      <c r="AC343" s="180"/>
      <c r="AD343" s="248" t="s">
        <v>136</v>
      </c>
      <c r="AE343" s="181"/>
      <c r="AF343" s="141">
        <v>225037621</v>
      </c>
      <c r="AG343" s="181"/>
      <c r="AH343" s="181"/>
      <c r="AI343" s="181"/>
      <c r="AJ343" s="169"/>
      <c r="AK343" s="169"/>
      <c r="AL343" s="169"/>
      <c r="AM343" s="169"/>
      <c r="AN343" s="182"/>
      <c r="AO343" s="182"/>
      <c r="AP343" s="183"/>
      <c r="AQ343" s="170"/>
      <c r="AR343" s="170"/>
      <c r="AS343" s="171"/>
      <c r="AT343" s="171"/>
      <c r="AU343" s="184"/>
      <c r="AV343" s="184"/>
      <c r="AW343" s="184"/>
      <c r="AX343" s="185"/>
      <c r="AY343" s="185"/>
      <c r="AZ343" s="185"/>
      <c r="BA343" s="186"/>
      <c r="BB343" s="186"/>
      <c r="BC343" s="186"/>
      <c r="BD343" s="232"/>
    </row>
    <row r="344" spans="1:56" ht="15.75" customHeight="1">
      <c r="A344" s="71">
        <v>2025370</v>
      </c>
      <c r="B344" s="44" t="s">
        <v>134</v>
      </c>
      <c r="C344" s="44" t="s">
        <v>116</v>
      </c>
      <c r="D344" s="61" t="s">
        <v>58</v>
      </c>
      <c r="E344" s="44" t="s">
        <v>4</v>
      </c>
      <c r="F344" s="159" t="s">
        <v>136</v>
      </c>
      <c r="G344" s="160">
        <v>0</v>
      </c>
      <c r="H344" s="160">
        <v>231600283</v>
      </c>
      <c r="I344" s="160">
        <v>86865</v>
      </c>
      <c r="J344" s="160">
        <v>0</v>
      </c>
      <c r="K344" s="160">
        <v>0</v>
      </c>
      <c r="L344" s="161" t="s">
        <v>74</v>
      </c>
      <c r="M344" s="161"/>
      <c r="N344" s="161" t="s">
        <v>2664</v>
      </c>
      <c r="O344" s="163"/>
      <c r="P344" s="178"/>
      <c r="Q344" s="178"/>
      <c r="R344" s="164" t="s">
        <v>74</v>
      </c>
      <c r="S344" s="164"/>
      <c r="T344" s="165">
        <v>225214902</v>
      </c>
      <c r="U344" s="165">
        <v>56085</v>
      </c>
      <c r="V344" s="165"/>
      <c r="W344" s="179"/>
      <c r="X344" s="166" t="s">
        <v>74</v>
      </c>
      <c r="Y344" s="166"/>
      <c r="Z344" s="166">
        <v>251344290</v>
      </c>
      <c r="AA344" s="166">
        <v>56085</v>
      </c>
      <c r="AB344" s="180"/>
      <c r="AC344" s="180"/>
      <c r="AD344" s="181"/>
      <c r="AE344" s="181"/>
      <c r="AF344" s="181"/>
      <c r="AG344" s="181"/>
      <c r="AH344" s="181"/>
      <c r="AI344" s="181"/>
      <c r="AJ344" s="169"/>
      <c r="AK344" s="169"/>
      <c r="AL344" s="169"/>
      <c r="AM344" s="169"/>
      <c r="AN344" s="182"/>
      <c r="AO344" s="182"/>
      <c r="AP344" s="183"/>
      <c r="AQ344" s="170"/>
      <c r="AR344" s="170"/>
      <c r="AS344" s="171"/>
      <c r="AT344" s="171"/>
      <c r="AU344" s="184"/>
      <c r="AV344" s="184"/>
      <c r="AW344" s="184"/>
      <c r="AX344" s="185"/>
      <c r="AY344" s="185"/>
      <c r="AZ344" s="185"/>
      <c r="BA344" s="186"/>
      <c r="BB344" s="186"/>
      <c r="BC344" s="186"/>
      <c r="BD344" s="232"/>
    </row>
    <row r="345" spans="1:56" ht="15.75" customHeight="1">
      <c r="A345" s="71">
        <v>2025371</v>
      </c>
      <c r="B345" s="44" t="s">
        <v>134</v>
      </c>
      <c r="C345" s="44" t="s">
        <v>116</v>
      </c>
      <c r="D345" s="61" t="s">
        <v>58</v>
      </c>
      <c r="E345" s="44" t="s">
        <v>4</v>
      </c>
      <c r="F345" s="159" t="s">
        <v>137</v>
      </c>
      <c r="G345" s="160" t="s">
        <v>2639</v>
      </c>
      <c r="H345" s="160">
        <v>0</v>
      </c>
      <c r="I345" s="160">
        <v>0</v>
      </c>
      <c r="J345" s="160">
        <v>0</v>
      </c>
      <c r="K345" s="160">
        <v>0</v>
      </c>
      <c r="L345" s="161" t="s">
        <v>137</v>
      </c>
      <c r="M345" s="161" t="s">
        <v>26</v>
      </c>
      <c r="N345" s="161"/>
      <c r="O345" s="163"/>
      <c r="P345" s="178"/>
      <c r="Q345" s="178"/>
      <c r="R345" s="164" t="s">
        <v>137</v>
      </c>
      <c r="S345" s="164" t="s">
        <v>26</v>
      </c>
      <c r="T345" s="165"/>
      <c r="U345" s="165"/>
      <c r="V345" s="165"/>
      <c r="W345" s="179"/>
      <c r="X345" s="166" t="s">
        <v>137</v>
      </c>
      <c r="Y345" s="166"/>
      <c r="Z345" s="166"/>
      <c r="AA345" s="166"/>
      <c r="AB345" s="180"/>
      <c r="AC345" s="180"/>
      <c r="AD345" s="181"/>
      <c r="AE345" s="181"/>
      <c r="AF345" s="181"/>
      <c r="AG345" s="181"/>
      <c r="AH345" s="181"/>
      <c r="AI345" s="181"/>
      <c r="AJ345" s="169"/>
      <c r="AK345" s="169"/>
      <c r="AL345" s="169"/>
      <c r="AM345" s="169"/>
      <c r="AN345" s="182"/>
      <c r="AO345" s="182"/>
      <c r="AP345" s="183"/>
      <c r="AQ345" s="170"/>
      <c r="AR345" s="170"/>
      <c r="AS345" s="171"/>
      <c r="AT345" s="171"/>
      <c r="AU345" s="184"/>
      <c r="AV345" s="184"/>
      <c r="AW345" s="184"/>
      <c r="AX345" s="185"/>
      <c r="AY345" s="185"/>
      <c r="AZ345" s="185"/>
      <c r="BA345" s="186"/>
      <c r="BB345" s="186"/>
      <c r="BC345" s="186"/>
      <c r="BD345" s="232"/>
    </row>
    <row r="346" spans="1:56" ht="15.75" customHeight="1">
      <c r="A346" s="71">
        <v>2025372</v>
      </c>
      <c r="B346" s="44" t="s">
        <v>134</v>
      </c>
      <c r="C346" s="44" t="s">
        <v>116</v>
      </c>
      <c r="D346" s="61" t="s">
        <v>58</v>
      </c>
      <c r="E346" s="44" t="s">
        <v>4</v>
      </c>
      <c r="F346" s="159" t="s">
        <v>74</v>
      </c>
      <c r="G346" s="160">
        <v>0</v>
      </c>
      <c r="H346" s="160">
        <v>232043442</v>
      </c>
      <c r="I346" s="160">
        <v>67549</v>
      </c>
      <c r="J346" s="160">
        <v>0</v>
      </c>
      <c r="K346" s="160">
        <v>0</v>
      </c>
      <c r="L346" s="161" t="s">
        <v>74</v>
      </c>
      <c r="M346" s="161"/>
      <c r="N346" s="161" t="s">
        <v>2665</v>
      </c>
      <c r="O346" s="163"/>
      <c r="P346" s="178"/>
      <c r="Q346" s="178"/>
      <c r="R346" s="164" t="s">
        <v>74</v>
      </c>
      <c r="S346" s="164"/>
      <c r="T346" s="165">
        <v>225213631</v>
      </c>
      <c r="U346" s="165">
        <v>57964</v>
      </c>
      <c r="V346" s="165"/>
      <c r="W346" s="179"/>
      <c r="X346" s="166" t="s">
        <v>74</v>
      </c>
      <c r="Y346" s="166"/>
      <c r="Z346" s="166">
        <v>251370747</v>
      </c>
      <c r="AA346" s="166">
        <v>69182</v>
      </c>
      <c r="AB346" s="180"/>
      <c r="AC346" s="180"/>
      <c r="AD346" s="181"/>
      <c r="AE346" s="181"/>
      <c r="AF346" s="181"/>
      <c r="AG346" s="181"/>
      <c r="AH346" s="181"/>
      <c r="AI346" s="181"/>
      <c r="AJ346" s="169"/>
      <c r="AK346" s="169"/>
      <c r="AL346" s="169"/>
      <c r="AM346" s="169"/>
      <c r="AN346" s="182"/>
      <c r="AO346" s="182"/>
      <c r="AP346" s="183"/>
      <c r="AQ346" s="170"/>
      <c r="AR346" s="170"/>
      <c r="AS346" s="171"/>
      <c r="AT346" s="171"/>
      <c r="AU346" s="184"/>
      <c r="AV346" s="184"/>
      <c r="AW346" s="184"/>
      <c r="AX346" s="185"/>
      <c r="AY346" s="185"/>
      <c r="AZ346" s="185"/>
      <c r="BA346" s="186"/>
      <c r="BB346" s="186"/>
      <c r="BC346" s="186"/>
      <c r="BD346" s="232"/>
    </row>
    <row r="347" spans="1:56" ht="15.75" customHeight="1">
      <c r="A347" s="71">
        <v>2025373</v>
      </c>
      <c r="B347" s="44" t="s">
        <v>134</v>
      </c>
      <c r="C347" s="44" t="s">
        <v>116</v>
      </c>
      <c r="D347" s="61" t="s">
        <v>58</v>
      </c>
      <c r="E347" s="44" t="s">
        <v>4</v>
      </c>
      <c r="F347" s="159" t="s">
        <v>137</v>
      </c>
      <c r="G347" s="160" t="s">
        <v>2639</v>
      </c>
      <c r="H347" s="160">
        <v>0</v>
      </c>
      <c r="I347" s="160">
        <v>0</v>
      </c>
      <c r="J347" s="160">
        <v>0</v>
      </c>
      <c r="K347" s="160">
        <v>0</v>
      </c>
      <c r="L347" s="161" t="s">
        <v>137</v>
      </c>
      <c r="M347" s="161" t="s">
        <v>26</v>
      </c>
      <c r="N347" s="161"/>
      <c r="O347" s="163"/>
      <c r="P347" s="178"/>
      <c r="Q347" s="178"/>
      <c r="R347" s="164" t="s">
        <v>137</v>
      </c>
      <c r="S347" s="164" t="s">
        <v>26</v>
      </c>
      <c r="T347" s="165"/>
      <c r="U347" s="165"/>
      <c r="V347" s="165"/>
      <c r="W347" s="179"/>
      <c r="X347" s="166" t="s">
        <v>137</v>
      </c>
      <c r="Y347" s="166"/>
      <c r="Z347" s="166"/>
      <c r="AA347" s="166"/>
      <c r="AB347" s="180"/>
      <c r="AC347" s="180"/>
      <c r="AD347" s="141" t="s">
        <v>136</v>
      </c>
      <c r="AE347" s="181"/>
      <c r="AF347" s="141">
        <v>225038605</v>
      </c>
      <c r="AG347" s="141">
        <v>19603</v>
      </c>
      <c r="AH347" s="181"/>
      <c r="AI347" s="181"/>
      <c r="AJ347" s="169"/>
      <c r="AK347" s="169"/>
      <c r="AL347" s="169"/>
      <c r="AM347" s="169"/>
      <c r="AN347" s="182"/>
      <c r="AO347" s="182"/>
      <c r="AP347" s="183"/>
      <c r="AQ347" s="170"/>
      <c r="AR347" s="170"/>
      <c r="AS347" s="171"/>
      <c r="AT347" s="171"/>
      <c r="AU347" s="184"/>
      <c r="AV347" s="184"/>
      <c r="AW347" s="184"/>
      <c r="AX347" s="185"/>
      <c r="AY347" s="185"/>
      <c r="AZ347" s="185"/>
      <c r="BA347" s="186"/>
      <c r="BB347" s="186"/>
      <c r="BC347" s="186"/>
      <c r="BD347" s="232"/>
    </row>
    <row r="348" spans="1:56" ht="15.75" customHeight="1">
      <c r="A348" s="71">
        <v>2025374</v>
      </c>
      <c r="B348" s="44" t="s">
        <v>134</v>
      </c>
      <c r="C348" s="44" t="s">
        <v>116</v>
      </c>
      <c r="D348" s="61" t="s">
        <v>58</v>
      </c>
      <c r="E348" s="44" t="s">
        <v>4</v>
      </c>
      <c r="F348" s="159" t="s">
        <v>136</v>
      </c>
      <c r="G348" s="160">
        <v>0</v>
      </c>
      <c r="H348" s="160">
        <v>231399960</v>
      </c>
      <c r="I348" s="160">
        <v>28342</v>
      </c>
      <c r="J348" s="160">
        <v>0</v>
      </c>
      <c r="K348" s="160">
        <v>0</v>
      </c>
      <c r="L348" s="161" t="s">
        <v>136</v>
      </c>
      <c r="M348" s="161"/>
      <c r="N348" s="161" t="s">
        <v>2666</v>
      </c>
      <c r="O348" s="163"/>
      <c r="P348" s="178"/>
      <c r="Q348" s="178"/>
      <c r="R348" s="164" t="s">
        <v>136</v>
      </c>
      <c r="S348" s="164"/>
      <c r="T348" s="165">
        <v>225016619</v>
      </c>
      <c r="U348" s="165">
        <v>95273</v>
      </c>
      <c r="V348" s="165"/>
      <c r="W348" s="179"/>
      <c r="X348" s="166" t="s">
        <v>136</v>
      </c>
      <c r="Y348" s="166"/>
      <c r="Z348" s="166">
        <v>250678950</v>
      </c>
      <c r="AA348" s="166">
        <v>36912</v>
      </c>
      <c r="AB348" s="180"/>
      <c r="AC348" s="180"/>
      <c r="AD348" s="181"/>
      <c r="AE348" s="181"/>
      <c r="AF348" s="181"/>
      <c r="AG348" s="181"/>
      <c r="AH348" s="181"/>
      <c r="AI348" s="181"/>
      <c r="AJ348" s="169"/>
      <c r="AK348" s="169"/>
      <c r="AL348" s="169"/>
      <c r="AM348" s="169"/>
      <c r="AN348" s="182"/>
      <c r="AO348" s="182"/>
      <c r="AP348" s="183"/>
      <c r="AQ348" s="170"/>
      <c r="AR348" s="170"/>
      <c r="AS348" s="171"/>
      <c r="AT348" s="171"/>
      <c r="AU348" s="184"/>
      <c r="AV348" s="184"/>
      <c r="AW348" s="184"/>
      <c r="AX348" s="185"/>
      <c r="AY348" s="185"/>
      <c r="AZ348" s="185"/>
      <c r="BA348" s="186"/>
      <c r="BB348" s="186"/>
      <c r="BC348" s="186"/>
      <c r="BD348" s="232"/>
    </row>
    <row r="349" spans="1:56" ht="15.75" customHeight="1">
      <c r="A349" s="71">
        <v>2025375</v>
      </c>
      <c r="B349" s="44" t="s">
        <v>134</v>
      </c>
      <c r="C349" s="44" t="s">
        <v>116</v>
      </c>
      <c r="D349" s="61" t="s">
        <v>58</v>
      </c>
      <c r="E349" s="44" t="s">
        <v>4</v>
      </c>
      <c r="F349" s="159" t="s">
        <v>136</v>
      </c>
      <c r="G349" s="160">
        <v>0</v>
      </c>
      <c r="H349" s="160">
        <v>231722915</v>
      </c>
      <c r="I349" s="160">
        <v>21896</v>
      </c>
      <c r="J349" s="160">
        <v>0</v>
      </c>
      <c r="K349" s="160">
        <v>0</v>
      </c>
      <c r="L349" s="161" t="s">
        <v>74</v>
      </c>
      <c r="M349" s="161"/>
      <c r="N349" s="161" t="s">
        <v>2667</v>
      </c>
      <c r="O349" s="163"/>
      <c r="P349" s="178"/>
      <c r="Q349" s="178"/>
      <c r="R349" s="164" t="s">
        <v>74</v>
      </c>
      <c r="S349" s="164"/>
      <c r="T349" s="165">
        <v>225214625</v>
      </c>
      <c r="U349" s="165">
        <v>21384</v>
      </c>
      <c r="V349" s="165"/>
      <c r="W349" s="179"/>
      <c r="X349" s="166" t="s">
        <v>136</v>
      </c>
      <c r="Y349" s="166"/>
      <c r="Z349" s="166">
        <v>250861240</v>
      </c>
      <c r="AA349" s="166">
        <v>24689</v>
      </c>
      <c r="AB349" s="180"/>
      <c r="AC349" s="180"/>
      <c r="AD349" s="181"/>
      <c r="AE349" s="181"/>
      <c r="AF349" s="181"/>
      <c r="AG349" s="181"/>
      <c r="AH349" s="181"/>
      <c r="AI349" s="181"/>
      <c r="AJ349" s="169"/>
      <c r="AK349" s="169"/>
      <c r="AL349" s="169"/>
      <c r="AM349" s="169"/>
      <c r="AN349" s="182"/>
      <c r="AO349" s="182"/>
      <c r="AP349" s="183"/>
      <c r="AQ349" s="170"/>
      <c r="AR349" s="170"/>
      <c r="AS349" s="171"/>
      <c r="AT349" s="171"/>
      <c r="AU349" s="184"/>
      <c r="AV349" s="184"/>
      <c r="AW349" s="184"/>
      <c r="AX349" s="185"/>
      <c r="AY349" s="185"/>
      <c r="AZ349" s="185"/>
      <c r="BA349" s="186"/>
      <c r="BB349" s="186"/>
      <c r="BC349" s="186"/>
      <c r="BD349" s="232"/>
    </row>
    <row r="350" spans="1:56" ht="15.75" customHeight="1">
      <c r="A350" s="71">
        <v>2025376</v>
      </c>
      <c r="B350" s="44" t="s">
        <v>134</v>
      </c>
      <c r="C350" s="44" t="s">
        <v>116</v>
      </c>
      <c r="D350" s="61" t="s">
        <v>58</v>
      </c>
      <c r="E350" s="44" t="s">
        <v>4</v>
      </c>
      <c r="F350" s="159" t="s">
        <v>136</v>
      </c>
      <c r="G350" s="160">
        <v>0</v>
      </c>
      <c r="H350" s="160">
        <v>231612427</v>
      </c>
      <c r="I350" s="160">
        <v>12931</v>
      </c>
      <c r="J350" s="160">
        <v>0</v>
      </c>
      <c r="K350" s="160">
        <v>0</v>
      </c>
      <c r="L350" s="161" t="s">
        <v>136</v>
      </c>
      <c r="M350" s="161"/>
      <c r="N350" s="161" t="s">
        <v>2668</v>
      </c>
      <c r="O350" s="163"/>
      <c r="P350" s="178"/>
      <c r="Q350" s="178"/>
      <c r="R350" s="164" t="s">
        <v>136</v>
      </c>
      <c r="S350" s="164"/>
      <c r="T350" s="165">
        <v>225115751</v>
      </c>
      <c r="U350" s="165"/>
      <c r="V350" s="165"/>
      <c r="W350" s="179"/>
      <c r="X350" s="166" t="s">
        <v>136</v>
      </c>
      <c r="Y350" s="166"/>
      <c r="Z350" s="166">
        <v>250587734</v>
      </c>
      <c r="AA350" s="166"/>
      <c r="AB350" s="180"/>
      <c r="AC350" s="180"/>
      <c r="AD350" s="181"/>
      <c r="AE350" s="181"/>
      <c r="AF350" s="181"/>
      <c r="AG350" s="181"/>
      <c r="AH350" s="181"/>
      <c r="AI350" s="181"/>
      <c r="AJ350" s="169"/>
      <c r="AK350" s="169"/>
      <c r="AL350" s="169"/>
      <c r="AM350" s="169"/>
      <c r="AN350" s="182"/>
      <c r="AO350" s="182"/>
      <c r="AP350" s="183"/>
      <c r="AQ350" s="170"/>
      <c r="AR350" s="170"/>
      <c r="AS350" s="171"/>
      <c r="AT350" s="171"/>
      <c r="AU350" s="184"/>
      <c r="AV350" s="184"/>
      <c r="AW350" s="184"/>
      <c r="AX350" s="185"/>
      <c r="AY350" s="185"/>
      <c r="AZ350" s="185"/>
      <c r="BA350" s="186"/>
      <c r="BB350" s="186"/>
      <c r="BC350" s="186"/>
      <c r="BD350" s="232"/>
    </row>
    <row r="351" spans="1:56" ht="15.75" customHeight="1">
      <c r="A351" s="71">
        <v>2025377</v>
      </c>
      <c r="B351" s="44" t="s">
        <v>134</v>
      </c>
      <c r="C351" s="44" t="s">
        <v>116</v>
      </c>
      <c r="D351" s="61" t="s">
        <v>58</v>
      </c>
      <c r="E351" s="44" t="s">
        <v>4</v>
      </c>
      <c r="F351" s="159" t="s">
        <v>136</v>
      </c>
      <c r="G351" s="160">
        <v>0</v>
      </c>
      <c r="H351" s="160">
        <v>231667566</v>
      </c>
      <c r="I351" s="160">
        <v>34658</v>
      </c>
      <c r="J351" s="160">
        <v>0</v>
      </c>
      <c r="K351" s="160">
        <v>0</v>
      </c>
      <c r="L351" s="161" t="s">
        <v>74</v>
      </c>
      <c r="M351" s="161"/>
      <c r="N351" s="161" t="s">
        <v>2669</v>
      </c>
      <c r="O351" s="163"/>
      <c r="P351" s="178"/>
      <c r="Q351" s="178"/>
      <c r="R351" s="164" t="s">
        <v>136</v>
      </c>
      <c r="S351" s="164"/>
      <c r="T351" s="165">
        <v>225127219</v>
      </c>
      <c r="U351" s="165">
        <v>27101</v>
      </c>
      <c r="V351" s="165"/>
      <c r="W351" s="179"/>
      <c r="X351" s="166" t="s">
        <v>136</v>
      </c>
      <c r="Y351" s="166"/>
      <c r="Z351" s="166">
        <v>250698196</v>
      </c>
      <c r="AA351" s="166">
        <v>27101</v>
      </c>
      <c r="AB351" s="180"/>
      <c r="AC351" s="180"/>
      <c r="AD351" s="181"/>
      <c r="AE351" s="181"/>
      <c r="AF351" s="181"/>
      <c r="AG351" s="181"/>
      <c r="AH351" s="181"/>
      <c r="AI351" s="181"/>
      <c r="AJ351" s="169"/>
      <c r="AK351" s="169"/>
      <c r="AL351" s="169"/>
      <c r="AM351" s="169"/>
      <c r="AN351" s="182"/>
      <c r="AO351" s="182"/>
      <c r="AP351" s="183"/>
      <c r="AQ351" s="170"/>
      <c r="AR351" s="170"/>
      <c r="AS351" s="171"/>
      <c r="AT351" s="171"/>
      <c r="AU351" s="184"/>
      <c r="AV351" s="184"/>
      <c r="AW351" s="184"/>
      <c r="AX351" s="185"/>
      <c r="AY351" s="185"/>
      <c r="AZ351" s="185"/>
      <c r="BA351" s="186"/>
      <c r="BB351" s="186"/>
      <c r="BC351" s="186"/>
      <c r="BD351" s="232"/>
    </row>
    <row r="352" spans="1:56" ht="15.75" customHeight="1">
      <c r="A352" s="71">
        <v>2025378</v>
      </c>
      <c r="B352" s="44" t="s">
        <v>134</v>
      </c>
      <c r="C352" s="44" t="s">
        <v>93</v>
      </c>
      <c r="D352" s="61" t="s">
        <v>58</v>
      </c>
      <c r="E352" s="44" t="s">
        <v>50</v>
      </c>
      <c r="F352" s="159" t="s">
        <v>137</v>
      </c>
      <c r="G352" s="160" t="s">
        <v>539</v>
      </c>
      <c r="H352" s="160"/>
      <c r="I352" s="160"/>
      <c r="J352" s="160">
        <v>0</v>
      </c>
      <c r="K352" s="160">
        <v>0</v>
      </c>
      <c r="L352" s="161" t="s">
        <v>136</v>
      </c>
      <c r="M352" s="161"/>
      <c r="N352" s="161" t="s">
        <v>2670</v>
      </c>
      <c r="O352" s="163"/>
      <c r="P352" s="178"/>
      <c r="Q352" s="178"/>
      <c r="R352" s="164" t="s">
        <v>137</v>
      </c>
      <c r="S352" s="164" t="s">
        <v>2514</v>
      </c>
      <c r="T352" s="165"/>
      <c r="U352" s="165"/>
      <c r="V352" s="165"/>
      <c r="W352" s="179"/>
      <c r="X352" s="166" t="s">
        <v>136</v>
      </c>
      <c r="Y352" s="166"/>
      <c r="Z352" s="166">
        <v>250871904</v>
      </c>
      <c r="AA352" s="166">
        <v>56087</v>
      </c>
      <c r="AB352" s="180"/>
      <c r="AC352" s="180"/>
      <c r="AD352" s="181"/>
      <c r="AE352" s="181"/>
      <c r="AF352" s="181"/>
      <c r="AG352" s="181"/>
      <c r="AH352" s="181"/>
      <c r="AI352" s="181"/>
      <c r="AJ352" s="169" t="s">
        <v>74</v>
      </c>
      <c r="AK352" s="169"/>
      <c r="AL352" s="169">
        <v>250896907</v>
      </c>
      <c r="AM352" s="169">
        <v>83256</v>
      </c>
      <c r="AN352" s="182"/>
      <c r="AO352" s="182"/>
      <c r="AP352" s="183"/>
      <c r="AQ352" s="170"/>
      <c r="AR352" s="170"/>
      <c r="AS352" s="171"/>
      <c r="AT352" s="171"/>
      <c r="AU352" s="184"/>
      <c r="AV352" s="184"/>
      <c r="AW352" s="184"/>
      <c r="AX352" s="185"/>
      <c r="AY352" s="185"/>
      <c r="AZ352" s="185"/>
      <c r="BA352" s="186"/>
      <c r="BB352" s="186"/>
      <c r="BC352" s="186"/>
      <c r="BD352" s="232"/>
    </row>
    <row r="353" spans="1:56" ht="15.75" customHeight="1">
      <c r="A353" s="71">
        <v>2025379</v>
      </c>
      <c r="B353" s="44" t="s">
        <v>134</v>
      </c>
      <c r="C353" s="44" t="s">
        <v>93</v>
      </c>
      <c r="D353" s="61" t="s">
        <v>58</v>
      </c>
      <c r="E353" s="44" t="s">
        <v>50</v>
      </c>
      <c r="F353" s="159" t="s">
        <v>74</v>
      </c>
      <c r="G353" s="160">
        <v>0</v>
      </c>
      <c r="H353" s="160">
        <v>232050856</v>
      </c>
      <c r="I353" s="160">
        <v>53687</v>
      </c>
      <c r="J353" s="160">
        <v>0</v>
      </c>
      <c r="K353" s="160">
        <v>0</v>
      </c>
      <c r="L353" s="161" t="s">
        <v>74</v>
      </c>
      <c r="M353" s="161"/>
      <c r="N353" s="161" t="s">
        <v>2671</v>
      </c>
      <c r="O353" s="163"/>
      <c r="P353" s="178"/>
      <c r="Q353" s="178"/>
      <c r="R353" s="164" t="s">
        <v>74</v>
      </c>
      <c r="S353" s="164"/>
      <c r="T353" s="165">
        <v>225215755</v>
      </c>
      <c r="U353" s="165">
        <v>61508</v>
      </c>
      <c r="V353" s="165"/>
      <c r="W353" s="179"/>
      <c r="X353" s="166" t="s">
        <v>74</v>
      </c>
      <c r="Y353" s="166"/>
      <c r="Z353" s="166">
        <v>251360725</v>
      </c>
      <c r="AA353" s="166">
        <v>61508</v>
      </c>
      <c r="AB353" s="180"/>
      <c r="AC353" s="180"/>
      <c r="AD353" s="181"/>
      <c r="AE353" s="181"/>
      <c r="AF353" s="181"/>
      <c r="AG353" s="181"/>
      <c r="AH353" s="181"/>
      <c r="AI353" s="181"/>
      <c r="AJ353" s="169"/>
      <c r="AK353" s="169"/>
      <c r="AL353" s="169"/>
      <c r="AM353" s="169"/>
      <c r="AN353" s="182"/>
      <c r="AO353" s="182"/>
      <c r="AP353" s="183"/>
      <c r="AQ353" s="170"/>
      <c r="AR353" s="170"/>
      <c r="AS353" s="171"/>
      <c r="AT353" s="171"/>
      <c r="AU353" s="184"/>
      <c r="AV353" s="184"/>
      <c r="AW353" s="184"/>
      <c r="AX353" s="185"/>
      <c r="AY353" s="185"/>
      <c r="AZ353" s="185"/>
      <c r="BA353" s="186"/>
      <c r="BB353" s="186"/>
      <c r="BC353" s="186"/>
      <c r="BD353" s="232"/>
    </row>
    <row r="354" spans="1:56" ht="15.75" customHeight="1">
      <c r="A354" s="71">
        <v>2025380</v>
      </c>
      <c r="B354" s="44" t="s">
        <v>134</v>
      </c>
      <c r="C354" s="44" t="s">
        <v>113</v>
      </c>
      <c r="D354" s="61" t="s">
        <v>60</v>
      </c>
      <c r="E354" s="44" t="s">
        <v>4</v>
      </c>
      <c r="F354" s="159" t="s">
        <v>136</v>
      </c>
      <c r="G354" s="160">
        <v>0</v>
      </c>
      <c r="H354" s="160">
        <v>231602154</v>
      </c>
      <c r="I354" s="160">
        <v>89078</v>
      </c>
      <c r="J354" s="160">
        <v>0</v>
      </c>
      <c r="K354" s="160">
        <v>0</v>
      </c>
      <c r="L354" s="161" t="s">
        <v>136</v>
      </c>
      <c r="M354" s="161"/>
      <c r="N354" s="161"/>
      <c r="O354" s="163"/>
      <c r="P354" s="178"/>
      <c r="Q354" s="178"/>
      <c r="R354" s="164" t="s">
        <v>136</v>
      </c>
      <c r="S354" s="164"/>
      <c r="T354" s="165"/>
      <c r="U354" s="165"/>
      <c r="V354" s="165"/>
      <c r="W354" s="179"/>
      <c r="X354" s="166" t="s">
        <v>136</v>
      </c>
      <c r="Y354" s="167"/>
      <c r="Z354" s="166"/>
      <c r="AA354" s="166"/>
      <c r="AB354" s="180"/>
      <c r="AC354" s="180"/>
      <c r="AD354" s="181"/>
      <c r="AE354" s="181"/>
      <c r="AF354" s="181"/>
      <c r="AG354" s="181"/>
      <c r="AH354" s="181"/>
      <c r="AI354" s="181"/>
      <c r="AJ354" s="169"/>
      <c r="AK354" s="169"/>
      <c r="AL354" s="169"/>
      <c r="AM354" s="169"/>
      <c r="AN354" s="182"/>
      <c r="AO354" s="182"/>
      <c r="AP354" s="183"/>
      <c r="AQ354" s="170"/>
      <c r="AR354" s="170"/>
      <c r="AS354" s="171"/>
      <c r="AT354" s="171"/>
      <c r="AU354" s="184"/>
      <c r="AV354" s="184"/>
      <c r="AW354" s="184"/>
      <c r="AX354" s="185"/>
      <c r="AY354" s="185"/>
      <c r="AZ354" s="185"/>
      <c r="BA354" s="186"/>
      <c r="BB354" s="186"/>
      <c r="BC354" s="186"/>
      <c r="BD354" s="232"/>
    </row>
    <row r="355" spans="1:56" ht="15.75" customHeight="1">
      <c r="A355" s="71">
        <v>2025381</v>
      </c>
      <c r="B355" s="44" t="s">
        <v>134</v>
      </c>
      <c r="C355" s="44" t="s">
        <v>113</v>
      </c>
      <c r="D355" s="61" t="s">
        <v>60</v>
      </c>
      <c r="E355" s="44" t="s">
        <v>4</v>
      </c>
      <c r="F355" s="159" t="s">
        <v>74</v>
      </c>
      <c r="G355" s="160">
        <v>0</v>
      </c>
      <c r="H355" s="160">
        <v>232095620</v>
      </c>
      <c r="I355" s="160">
        <v>96869</v>
      </c>
      <c r="J355" s="160">
        <v>0</v>
      </c>
      <c r="K355" s="160">
        <v>0</v>
      </c>
      <c r="L355" s="161" t="s">
        <v>74</v>
      </c>
      <c r="M355" s="161"/>
      <c r="N355" s="161" t="s">
        <v>2672</v>
      </c>
      <c r="O355" s="163"/>
      <c r="P355" s="178"/>
      <c r="Q355" s="178"/>
      <c r="R355" s="164" t="s">
        <v>74</v>
      </c>
      <c r="S355" s="164"/>
      <c r="T355" s="165">
        <v>225221508</v>
      </c>
      <c r="U355" s="165">
        <v>57876</v>
      </c>
      <c r="V355" s="165"/>
      <c r="W355" s="179"/>
      <c r="X355" s="166" t="s">
        <v>74</v>
      </c>
      <c r="Y355" s="166"/>
      <c r="Z355" s="166">
        <v>251287378</v>
      </c>
      <c r="AA355" s="166">
        <v>68536</v>
      </c>
      <c r="AB355" s="180"/>
      <c r="AC355" s="180"/>
      <c r="AD355" s="181"/>
      <c r="AE355" s="181"/>
      <c r="AF355" s="181"/>
      <c r="AG355" s="181"/>
      <c r="AH355" s="181"/>
      <c r="AI355" s="181"/>
      <c r="AJ355" s="169" t="s">
        <v>74</v>
      </c>
      <c r="AK355" s="169"/>
      <c r="AL355" s="169">
        <v>250903377</v>
      </c>
      <c r="AM355" s="169"/>
      <c r="AN355" s="182"/>
      <c r="AO355" s="182"/>
      <c r="AP355" s="183"/>
      <c r="AQ355" s="170"/>
      <c r="AR355" s="170"/>
      <c r="AS355" s="171"/>
      <c r="AT355" s="171"/>
      <c r="AU355" s="184"/>
      <c r="AV355" s="184"/>
      <c r="AW355" s="184"/>
      <c r="AX355" s="185"/>
      <c r="AY355" s="185"/>
      <c r="AZ355" s="185"/>
      <c r="BA355" s="186"/>
      <c r="BB355" s="186"/>
      <c r="BC355" s="186"/>
      <c r="BD355" s="232"/>
    </row>
    <row r="356" spans="1:56" ht="15.75" customHeight="1">
      <c r="A356" s="71">
        <v>2025382</v>
      </c>
      <c r="B356" s="44" t="s">
        <v>134</v>
      </c>
      <c r="C356" s="44" t="s">
        <v>113</v>
      </c>
      <c r="D356" s="61" t="s">
        <v>60</v>
      </c>
      <c r="E356" s="44" t="s">
        <v>4</v>
      </c>
      <c r="F356" s="159" t="s">
        <v>136</v>
      </c>
      <c r="G356" s="160">
        <v>0</v>
      </c>
      <c r="H356" s="160">
        <v>231393520</v>
      </c>
      <c r="I356" s="160">
        <v>15092</v>
      </c>
      <c r="J356" s="160">
        <v>0</v>
      </c>
      <c r="K356" s="160">
        <v>0</v>
      </c>
      <c r="L356" s="161" t="s">
        <v>136</v>
      </c>
      <c r="M356" s="161"/>
      <c r="N356" s="161"/>
      <c r="O356" s="163"/>
      <c r="P356" s="178"/>
      <c r="Q356" s="178"/>
      <c r="R356" s="164" t="s">
        <v>74</v>
      </c>
      <c r="S356" s="164"/>
      <c r="T356" s="165">
        <v>225221550</v>
      </c>
      <c r="U356" s="165">
        <v>86985</v>
      </c>
      <c r="V356" s="165"/>
      <c r="W356" s="179"/>
      <c r="X356" s="166" t="s">
        <v>74</v>
      </c>
      <c r="Y356" s="166"/>
      <c r="Z356" s="166">
        <v>251317056</v>
      </c>
      <c r="AA356" s="166">
        <v>59876</v>
      </c>
      <c r="AB356" s="180"/>
      <c r="AC356" s="180"/>
      <c r="AD356" s="181"/>
      <c r="AE356" s="181"/>
      <c r="AF356" s="181"/>
      <c r="AG356" s="181"/>
      <c r="AH356" s="181"/>
      <c r="AI356" s="181"/>
      <c r="AJ356" s="169"/>
      <c r="AK356" s="169"/>
      <c r="AL356" s="169"/>
      <c r="AM356" s="169"/>
      <c r="AN356" s="182"/>
      <c r="AO356" s="182"/>
      <c r="AP356" s="183"/>
      <c r="AQ356" s="170"/>
      <c r="AR356" s="170"/>
      <c r="AS356" s="171"/>
      <c r="AT356" s="171"/>
      <c r="AU356" s="184"/>
      <c r="AV356" s="184"/>
      <c r="AW356" s="184"/>
      <c r="AX356" s="185"/>
      <c r="AY356" s="185"/>
      <c r="AZ356" s="185"/>
      <c r="BA356" s="186"/>
      <c r="BB356" s="186"/>
      <c r="BC356" s="186"/>
      <c r="BD356" s="232"/>
    </row>
    <row r="357" spans="1:56" ht="15.75" customHeight="1">
      <c r="A357" s="71">
        <v>2025383</v>
      </c>
      <c r="B357" s="44" t="s">
        <v>134</v>
      </c>
      <c r="C357" s="44" t="s">
        <v>113</v>
      </c>
      <c r="D357" s="61" t="s">
        <v>60</v>
      </c>
      <c r="E357" s="44" t="s">
        <v>4</v>
      </c>
      <c r="F357" s="159" t="s">
        <v>74</v>
      </c>
      <c r="G357" s="160">
        <v>0</v>
      </c>
      <c r="H357" s="160">
        <v>232095744</v>
      </c>
      <c r="I357" s="160">
        <v>89141</v>
      </c>
      <c r="J357" s="160">
        <v>0</v>
      </c>
      <c r="K357" s="160">
        <v>0</v>
      </c>
      <c r="L357" s="161" t="s">
        <v>74</v>
      </c>
      <c r="M357" s="161"/>
      <c r="N357" s="161" t="s">
        <v>2673</v>
      </c>
      <c r="O357" s="163"/>
      <c r="P357" s="178"/>
      <c r="Q357" s="178"/>
      <c r="R357" s="164" t="s">
        <v>74</v>
      </c>
      <c r="S357" s="164"/>
      <c r="T357" s="165">
        <v>225222517</v>
      </c>
      <c r="U357" s="165">
        <v>56984</v>
      </c>
      <c r="V357" s="165"/>
      <c r="W357" s="179"/>
      <c r="X357" s="166" t="s">
        <v>74</v>
      </c>
      <c r="Y357" s="166"/>
      <c r="Z357" s="166">
        <v>251287750</v>
      </c>
      <c r="AA357" s="166">
        <v>65259</v>
      </c>
      <c r="AB357" s="180"/>
      <c r="AC357" s="180"/>
      <c r="AD357" s="181"/>
      <c r="AE357" s="181"/>
      <c r="AF357" s="181"/>
      <c r="AG357" s="181"/>
      <c r="AH357" s="181"/>
      <c r="AI357" s="181"/>
      <c r="AJ357" s="169" t="s">
        <v>74</v>
      </c>
      <c r="AK357" s="169"/>
      <c r="AL357" s="169">
        <v>250903458</v>
      </c>
      <c r="AM357" s="169"/>
      <c r="AN357" s="182"/>
      <c r="AO357" s="182"/>
      <c r="AP357" s="183"/>
      <c r="AQ357" s="170"/>
      <c r="AR357" s="170"/>
      <c r="AS357" s="171"/>
      <c r="AT357" s="171"/>
      <c r="AU357" s="184"/>
      <c r="AV357" s="184"/>
      <c r="AW357" s="184"/>
      <c r="AX357" s="185"/>
      <c r="AY357" s="185"/>
      <c r="AZ357" s="185"/>
      <c r="BA357" s="186"/>
      <c r="BB357" s="186"/>
      <c r="BC357" s="186"/>
      <c r="BD357" s="232"/>
    </row>
    <row r="358" spans="1:56" ht="15.75" customHeight="1">
      <c r="A358" s="71">
        <v>2025384</v>
      </c>
      <c r="B358" s="44" t="s">
        <v>134</v>
      </c>
      <c r="C358" s="44" t="s">
        <v>113</v>
      </c>
      <c r="D358" s="61" t="s">
        <v>60</v>
      </c>
      <c r="E358" s="44" t="s">
        <v>4</v>
      </c>
      <c r="F358" s="159" t="s">
        <v>136</v>
      </c>
      <c r="G358" s="160">
        <v>0</v>
      </c>
      <c r="H358" s="160">
        <v>2312109389</v>
      </c>
      <c r="I358" s="160">
        <v>16297</v>
      </c>
      <c r="J358" s="160">
        <v>0</v>
      </c>
      <c r="K358" s="160">
        <v>0</v>
      </c>
      <c r="L358" s="161" t="s">
        <v>74</v>
      </c>
      <c r="M358" s="161"/>
      <c r="N358" s="161" t="s">
        <v>2674</v>
      </c>
      <c r="O358" s="163"/>
      <c r="P358" s="178"/>
      <c r="Q358" s="178"/>
      <c r="R358" s="164"/>
      <c r="S358" s="164"/>
      <c r="T358" s="165"/>
      <c r="U358" s="165"/>
      <c r="V358" s="165"/>
      <c r="W358" s="179"/>
      <c r="X358" s="166" t="s">
        <v>136</v>
      </c>
      <c r="Y358" s="166" t="s">
        <v>3169</v>
      </c>
      <c r="Z358" s="166"/>
      <c r="AA358" s="166"/>
      <c r="AB358" s="180"/>
      <c r="AC358" s="180"/>
      <c r="AD358" s="181"/>
      <c r="AE358" s="181"/>
      <c r="AF358" s="181"/>
      <c r="AG358" s="181"/>
      <c r="AH358" s="181"/>
      <c r="AI358" s="181"/>
      <c r="AJ358" s="169"/>
      <c r="AK358" s="169"/>
      <c r="AL358" s="169"/>
      <c r="AM358" s="169"/>
      <c r="AN358" s="182"/>
      <c r="AO358" s="182"/>
      <c r="AP358" s="183"/>
      <c r="AQ358" s="170"/>
      <c r="AR358" s="170"/>
      <c r="AS358" s="171"/>
      <c r="AT358" s="171"/>
      <c r="AU358" s="184"/>
      <c r="AV358" s="184"/>
      <c r="AW358" s="184"/>
      <c r="AX358" s="185"/>
      <c r="AY358" s="185"/>
      <c r="AZ358" s="185"/>
      <c r="BA358" s="186"/>
      <c r="BB358" s="186"/>
      <c r="BC358" s="186"/>
      <c r="BD358" s="232"/>
    </row>
    <row r="359" spans="1:56" ht="15.75" customHeight="1">
      <c r="A359" s="71">
        <v>2025385</v>
      </c>
      <c r="B359" s="44" t="s">
        <v>134</v>
      </c>
      <c r="C359" s="44" t="s">
        <v>113</v>
      </c>
      <c r="D359" s="61" t="s">
        <v>60</v>
      </c>
      <c r="E359" s="44" t="s">
        <v>4</v>
      </c>
      <c r="F359" s="159" t="s">
        <v>136</v>
      </c>
      <c r="G359" s="160">
        <v>0</v>
      </c>
      <c r="H359" s="160">
        <v>231610602</v>
      </c>
      <c r="I359" s="160">
        <v>70747</v>
      </c>
      <c r="J359" s="160">
        <v>0</v>
      </c>
      <c r="K359" s="160">
        <v>0</v>
      </c>
      <c r="L359" s="161" t="s">
        <v>74</v>
      </c>
      <c r="M359" s="161"/>
      <c r="N359" s="161" t="s">
        <v>2675</v>
      </c>
      <c r="O359" s="163"/>
      <c r="P359" s="178"/>
      <c r="Q359" s="178"/>
      <c r="R359" s="164" t="s">
        <v>74</v>
      </c>
      <c r="S359" s="164"/>
      <c r="T359" s="165">
        <v>225246981</v>
      </c>
      <c r="U359" s="165">
        <v>46192</v>
      </c>
      <c r="V359" s="165"/>
      <c r="W359" s="179"/>
      <c r="X359" s="166" t="s">
        <v>74</v>
      </c>
      <c r="Y359" s="166"/>
      <c r="Z359" s="166">
        <v>251287920</v>
      </c>
      <c r="AA359" s="166">
        <v>56354</v>
      </c>
      <c r="AB359" s="180"/>
      <c r="AC359" s="180"/>
      <c r="AD359" s="181"/>
      <c r="AE359" s="181"/>
      <c r="AF359" s="181"/>
      <c r="AG359" s="181"/>
      <c r="AH359" s="181"/>
      <c r="AI359" s="181"/>
      <c r="AJ359" s="169"/>
      <c r="AK359" s="169"/>
      <c r="AL359" s="169"/>
      <c r="AM359" s="169"/>
      <c r="AN359" s="182"/>
      <c r="AO359" s="182"/>
      <c r="AP359" s="183"/>
      <c r="AQ359" s="170"/>
      <c r="AR359" s="170"/>
      <c r="AS359" s="171"/>
      <c r="AT359" s="171"/>
      <c r="AU359" s="184"/>
      <c r="AV359" s="184"/>
      <c r="AW359" s="184"/>
      <c r="AX359" s="185"/>
      <c r="AY359" s="185"/>
      <c r="AZ359" s="185"/>
      <c r="BA359" s="186"/>
      <c r="BB359" s="186"/>
      <c r="BC359" s="186"/>
      <c r="BD359" s="232"/>
    </row>
    <row r="360" spans="1:56" ht="15.75" customHeight="1">
      <c r="A360" s="71">
        <v>2025386</v>
      </c>
      <c r="B360" s="44" t="s">
        <v>134</v>
      </c>
      <c r="C360" s="44" t="s">
        <v>113</v>
      </c>
      <c r="D360" s="61" t="s">
        <v>60</v>
      </c>
      <c r="E360" s="44" t="s">
        <v>4</v>
      </c>
      <c r="F360" s="159" t="s">
        <v>136</v>
      </c>
      <c r="G360" s="160">
        <v>0</v>
      </c>
      <c r="H360" s="160">
        <v>231501080</v>
      </c>
      <c r="I360" s="160">
        <v>24598</v>
      </c>
      <c r="J360" s="160">
        <v>0</v>
      </c>
      <c r="K360" s="160">
        <v>0</v>
      </c>
      <c r="L360" s="161" t="s">
        <v>136</v>
      </c>
      <c r="M360" s="161"/>
      <c r="N360" s="161"/>
      <c r="O360" s="163"/>
      <c r="P360" s="178"/>
      <c r="Q360" s="178"/>
      <c r="R360" s="164" t="s">
        <v>136</v>
      </c>
      <c r="S360" s="164"/>
      <c r="T360" s="165"/>
      <c r="U360" s="165"/>
      <c r="V360" s="165"/>
      <c r="W360" s="179"/>
      <c r="X360" s="166" t="s">
        <v>74</v>
      </c>
      <c r="Y360" s="166"/>
      <c r="Z360" s="166">
        <v>251287599</v>
      </c>
      <c r="AA360" s="166">
        <v>49865</v>
      </c>
      <c r="AB360" s="180"/>
      <c r="AC360" s="180"/>
      <c r="AD360" s="181"/>
      <c r="AE360" s="181"/>
      <c r="AF360" s="181"/>
      <c r="AG360" s="181"/>
      <c r="AH360" s="181"/>
      <c r="AI360" s="181"/>
      <c r="AJ360" s="169" t="s">
        <v>136</v>
      </c>
      <c r="AK360" s="169"/>
      <c r="AL360" s="169"/>
      <c r="AM360" s="169"/>
      <c r="AN360" s="182"/>
      <c r="AO360" s="182"/>
      <c r="AP360" s="183"/>
      <c r="AQ360" s="170"/>
      <c r="AR360" s="170"/>
      <c r="AS360" s="171"/>
      <c r="AT360" s="171"/>
      <c r="AU360" s="184"/>
      <c r="AV360" s="184"/>
      <c r="AW360" s="184"/>
      <c r="AX360" s="185" t="s">
        <v>136</v>
      </c>
      <c r="AY360" s="185">
        <v>287426</v>
      </c>
      <c r="AZ360" s="185" t="s">
        <v>2676</v>
      </c>
      <c r="BA360" s="186" t="s">
        <v>136</v>
      </c>
      <c r="BB360" s="186" t="s">
        <v>2677</v>
      </c>
      <c r="BC360" s="186"/>
      <c r="BD360" s="232"/>
    </row>
    <row r="361" spans="1:56" ht="15.75" customHeight="1">
      <c r="A361" s="71">
        <v>2025387</v>
      </c>
      <c r="B361" s="44" t="s">
        <v>134</v>
      </c>
      <c r="C361" s="44" t="s">
        <v>92</v>
      </c>
      <c r="D361" s="61" t="s">
        <v>60</v>
      </c>
      <c r="E361" s="44" t="s">
        <v>4</v>
      </c>
      <c r="F361" s="159" t="s">
        <v>136</v>
      </c>
      <c r="G361" s="160">
        <v>0</v>
      </c>
      <c r="H361" s="160">
        <v>0</v>
      </c>
      <c r="I361" s="160">
        <v>0</v>
      </c>
      <c r="J361" s="160">
        <v>0</v>
      </c>
      <c r="K361" s="160">
        <v>0</v>
      </c>
      <c r="L361" s="161" t="s">
        <v>74</v>
      </c>
      <c r="M361" s="161"/>
      <c r="N361" s="161" t="s">
        <v>2678</v>
      </c>
      <c r="O361" s="163"/>
      <c r="P361" s="178"/>
      <c r="Q361" s="178"/>
      <c r="R361" s="164"/>
      <c r="S361" s="164"/>
      <c r="T361" s="165"/>
      <c r="U361" s="165"/>
      <c r="V361" s="165"/>
      <c r="W361" s="179"/>
      <c r="X361" s="166" t="s">
        <v>74</v>
      </c>
      <c r="Y361" s="166"/>
      <c r="Z361" s="166">
        <v>251318036</v>
      </c>
      <c r="AA361" s="166">
        <v>68387</v>
      </c>
      <c r="AB361" s="180"/>
      <c r="AC361" s="180"/>
      <c r="AD361" s="181"/>
      <c r="AE361" s="181"/>
      <c r="AF361" s="181"/>
      <c r="AG361" s="181"/>
      <c r="AH361" s="181"/>
      <c r="AI361" s="181"/>
      <c r="AJ361" s="169"/>
      <c r="AK361" s="169"/>
      <c r="AL361" s="169"/>
      <c r="AM361" s="169"/>
      <c r="AN361" s="182"/>
      <c r="AO361" s="182"/>
      <c r="AP361" s="183"/>
      <c r="AQ361" s="170"/>
      <c r="AR361" s="170"/>
      <c r="AS361" s="171"/>
      <c r="AT361" s="171"/>
      <c r="AU361" s="184"/>
      <c r="AV361" s="184"/>
      <c r="AW361" s="184"/>
      <c r="AX361" s="185"/>
      <c r="AY361" s="185"/>
      <c r="AZ361" s="185"/>
      <c r="BA361" s="186"/>
      <c r="BB361" s="186"/>
      <c r="BC361" s="186"/>
      <c r="BD361" s="232"/>
    </row>
    <row r="362" spans="1:56" ht="15.75" customHeight="1">
      <c r="A362" s="71">
        <v>2025388</v>
      </c>
      <c r="B362" s="44" t="s">
        <v>134</v>
      </c>
      <c r="C362" s="44" t="s">
        <v>92</v>
      </c>
      <c r="D362" s="61" t="s">
        <v>60</v>
      </c>
      <c r="E362" s="44" t="s">
        <v>4</v>
      </c>
      <c r="F362" s="159" t="s">
        <v>74</v>
      </c>
      <c r="G362" s="160">
        <v>0</v>
      </c>
      <c r="H362" s="160">
        <v>232095868</v>
      </c>
      <c r="I362" s="160">
        <v>59857</v>
      </c>
      <c r="J362" s="160">
        <v>0</v>
      </c>
      <c r="K362" s="160">
        <v>0</v>
      </c>
      <c r="L362" s="161" t="s">
        <v>74</v>
      </c>
      <c r="M362" s="161"/>
      <c r="N362" s="161" t="s">
        <v>2679</v>
      </c>
      <c r="O362" s="163"/>
      <c r="P362" s="178"/>
      <c r="Q362" s="178"/>
      <c r="R362" s="164"/>
      <c r="S362" s="164"/>
      <c r="T362" s="165"/>
      <c r="U362" s="165"/>
      <c r="V362" s="165"/>
      <c r="W362" s="179"/>
      <c r="X362" s="166" t="s">
        <v>74</v>
      </c>
      <c r="Y362" s="166"/>
      <c r="Z362" s="166">
        <v>251317277</v>
      </c>
      <c r="AA362" s="166">
        <v>13536</v>
      </c>
      <c r="AB362" s="180"/>
      <c r="AC362" s="180"/>
      <c r="AD362" s="181"/>
      <c r="AE362" s="181"/>
      <c r="AF362" s="181"/>
      <c r="AG362" s="181"/>
      <c r="AH362" s="181"/>
      <c r="AI362" s="181"/>
      <c r="AJ362" s="169"/>
      <c r="AK362" s="169"/>
      <c r="AL362" s="169"/>
      <c r="AM362" s="169"/>
      <c r="AN362" s="182"/>
      <c r="AO362" s="182"/>
      <c r="AP362" s="183"/>
      <c r="AQ362" s="170"/>
      <c r="AR362" s="170"/>
      <c r="AS362" s="171"/>
      <c r="AT362" s="171"/>
      <c r="AU362" s="184"/>
      <c r="AV362" s="184"/>
      <c r="AW362" s="184"/>
      <c r="AX362" s="185"/>
      <c r="AY362" s="185"/>
      <c r="AZ362" s="185"/>
      <c r="BA362" s="186"/>
      <c r="BB362" s="186"/>
      <c r="BC362" s="186"/>
      <c r="BD362" s="232"/>
    </row>
    <row r="363" spans="1:56" ht="15.75" customHeight="1">
      <c r="A363" s="71">
        <v>2025389</v>
      </c>
      <c r="B363" s="44" t="s">
        <v>134</v>
      </c>
      <c r="C363" s="44" t="s">
        <v>92</v>
      </c>
      <c r="D363" s="61" t="s">
        <v>60</v>
      </c>
      <c r="E363" s="44" t="s">
        <v>4</v>
      </c>
      <c r="F363" s="159" t="s">
        <v>136</v>
      </c>
      <c r="G363" s="160">
        <v>0</v>
      </c>
      <c r="H363" s="160">
        <v>0</v>
      </c>
      <c r="I363" s="160">
        <v>0</v>
      </c>
      <c r="J363" s="160">
        <v>0</v>
      </c>
      <c r="K363" s="160">
        <v>0</v>
      </c>
      <c r="L363" s="161" t="s">
        <v>136</v>
      </c>
      <c r="M363" s="161"/>
      <c r="N363" s="161"/>
      <c r="O363" s="163"/>
      <c r="P363" s="178"/>
      <c r="Q363" s="178"/>
      <c r="R363" s="164"/>
      <c r="S363" s="164"/>
      <c r="T363" s="165"/>
      <c r="U363" s="165"/>
      <c r="V363" s="165"/>
      <c r="W363" s="179"/>
      <c r="X363" s="166" t="s">
        <v>74</v>
      </c>
      <c r="Y363" s="166"/>
      <c r="Z363" s="166">
        <v>251319083</v>
      </c>
      <c r="AA363" s="166">
        <v>36959</v>
      </c>
      <c r="AB363" s="180"/>
      <c r="AC363" s="180"/>
      <c r="AD363" s="181"/>
      <c r="AE363" s="181"/>
      <c r="AF363" s="181"/>
      <c r="AG363" s="181"/>
      <c r="AH363" s="181"/>
      <c r="AI363" s="181"/>
      <c r="AJ363" s="169"/>
      <c r="AK363" s="169"/>
      <c r="AL363" s="169"/>
      <c r="AM363" s="169"/>
      <c r="AN363" s="182"/>
      <c r="AO363" s="182"/>
      <c r="AP363" s="183"/>
      <c r="AQ363" s="170"/>
      <c r="AR363" s="170"/>
      <c r="AS363" s="171"/>
      <c r="AT363" s="171"/>
      <c r="AU363" s="184"/>
      <c r="AV363" s="184"/>
      <c r="AW363" s="184"/>
      <c r="AX363" s="185"/>
      <c r="AY363" s="185"/>
      <c r="AZ363" s="185"/>
      <c r="BA363" s="186"/>
      <c r="BB363" s="186"/>
      <c r="BC363" s="186"/>
      <c r="BD363" s="232"/>
    </row>
    <row r="364" spans="1:56" ht="15.75" customHeight="1">
      <c r="A364" s="71">
        <v>2025390</v>
      </c>
      <c r="B364" s="44" t="s">
        <v>134</v>
      </c>
      <c r="C364" s="44" t="s">
        <v>92</v>
      </c>
      <c r="D364" s="61" t="s">
        <v>60</v>
      </c>
      <c r="E364" s="44" t="s">
        <v>4</v>
      </c>
      <c r="F364" s="159" t="s">
        <v>74</v>
      </c>
      <c r="G364" s="160">
        <v>0</v>
      </c>
      <c r="H364" s="160">
        <v>232096058</v>
      </c>
      <c r="I364" s="160">
        <v>96494</v>
      </c>
      <c r="J364" s="160">
        <v>0</v>
      </c>
      <c r="K364" s="160">
        <v>0</v>
      </c>
      <c r="L364" s="161" t="s">
        <v>74</v>
      </c>
      <c r="M364" s="161"/>
      <c r="N364" s="161" t="s">
        <v>2680</v>
      </c>
      <c r="O364" s="163"/>
      <c r="P364" s="178"/>
      <c r="Q364" s="178"/>
      <c r="R364" s="164" t="s">
        <v>136</v>
      </c>
      <c r="S364" s="164"/>
      <c r="T364" s="165">
        <v>225152509</v>
      </c>
      <c r="U364" s="165"/>
      <c r="V364" s="165"/>
      <c r="W364" s="179"/>
      <c r="X364" s="166" t="s">
        <v>136</v>
      </c>
      <c r="Y364" s="166"/>
      <c r="Z364" s="166">
        <v>250907860</v>
      </c>
      <c r="AA364" s="166"/>
      <c r="AB364" s="180"/>
      <c r="AC364" s="180"/>
      <c r="AD364" s="181"/>
      <c r="AE364" s="181"/>
      <c r="AF364" s="181"/>
      <c r="AG364" s="181"/>
      <c r="AH364" s="181"/>
      <c r="AI364" s="181"/>
      <c r="AJ364" s="169"/>
      <c r="AK364" s="169"/>
      <c r="AL364" s="169"/>
      <c r="AM364" s="169"/>
      <c r="AN364" s="182"/>
      <c r="AO364" s="182"/>
      <c r="AP364" s="183"/>
      <c r="AQ364" s="170"/>
      <c r="AR364" s="170"/>
      <c r="AS364" s="171"/>
      <c r="AT364" s="171"/>
      <c r="AU364" s="184"/>
      <c r="AV364" s="184"/>
      <c r="AW364" s="184"/>
      <c r="AX364" s="185"/>
      <c r="AY364" s="185"/>
      <c r="AZ364" s="185"/>
      <c r="BA364" s="186"/>
      <c r="BB364" s="186"/>
      <c r="BC364" s="186"/>
      <c r="BD364" s="232"/>
    </row>
    <row r="365" spans="1:56" ht="15.75" customHeight="1">
      <c r="A365" s="71">
        <v>2025391</v>
      </c>
      <c r="B365" s="44" t="s">
        <v>134</v>
      </c>
      <c r="C365" s="44" t="s">
        <v>92</v>
      </c>
      <c r="D365" s="61" t="s">
        <v>60</v>
      </c>
      <c r="E365" s="44" t="s">
        <v>4</v>
      </c>
      <c r="F365" s="159" t="s">
        <v>136</v>
      </c>
      <c r="G365" s="160">
        <v>0</v>
      </c>
      <c r="H365" s="160">
        <v>231798032</v>
      </c>
      <c r="I365" s="160">
        <v>24572</v>
      </c>
      <c r="J365" s="160">
        <v>0</v>
      </c>
      <c r="K365" s="160">
        <v>0</v>
      </c>
      <c r="L365" s="161" t="s">
        <v>74</v>
      </c>
      <c r="M365" s="161"/>
      <c r="N365" s="161" t="s">
        <v>2681</v>
      </c>
      <c r="O365" s="163"/>
      <c r="P365" s="178"/>
      <c r="Q365" s="178"/>
      <c r="R365" s="164"/>
      <c r="S365" s="164"/>
      <c r="T365" s="165"/>
      <c r="U365" s="165"/>
      <c r="V365" s="165"/>
      <c r="W365" s="179"/>
      <c r="X365" s="166" t="s">
        <v>74</v>
      </c>
      <c r="Y365" s="166"/>
      <c r="Z365" s="166">
        <v>251289745</v>
      </c>
      <c r="AA365" s="166">
        <v>65964</v>
      </c>
      <c r="AB365" s="180"/>
      <c r="AC365" s="180"/>
      <c r="AD365" s="181"/>
      <c r="AE365" s="181"/>
      <c r="AF365" s="181"/>
      <c r="AG365" s="181"/>
      <c r="AH365" s="181"/>
      <c r="AI365" s="181"/>
      <c r="AJ365" s="169"/>
      <c r="AK365" s="169"/>
      <c r="AL365" s="169"/>
      <c r="AM365" s="169"/>
      <c r="AN365" s="182"/>
      <c r="AO365" s="182"/>
      <c r="AP365" s="183"/>
      <c r="AQ365" s="170"/>
      <c r="AR365" s="170"/>
      <c r="AS365" s="171"/>
      <c r="AT365" s="171"/>
      <c r="AU365" s="184"/>
      <c r="AV365" s="184"/>
      <c r="AW365" s="184"/>
      <c r="AX365" s="185"/>
      <c r="AY365" s="185"/>
      <c r="AZ365" s="185"/>
      <c r="BA365" s="186"/>
      <c r="BB365" s="186"/>
      <c r="BC365" s="186"/>
      <c r="BD365" s="232"/>
    </row>
    <row r="366" spans="1:56" ht="15.75" customHeight="1">
      <c r="A366" s="71">
        <v>2025392</v>
      </c>
      <c r="B366" s="44" t="s">
        <v>134</v>
      </c>
      <c r="C366" s="44" t="s">
        <v>92</v>
      </c>
      <c r="D366" s="61" t="s">
        <v>60</v>
      </c>
      <c r="E366" s="44" t="s">
        <v>4</v>
      </c>
      <c r="F366" s="159" t="s">
        <v>136</v>
      </c>
      <c r="G366" s="160">
        <v>0</v>
      </c>
      <c r="H366" s="160">
        <v>231813805</v>
      </c>
      <c r="I366" s="160">
        <v>54132</v>
      </c>
      <c r="J366" s="160">
        <v>0</v>
      </c>
      <c r="K366" s="160">
        <v>0</v>
      </c>
      <c r="L366" s="161" t="s">
        <v>74</v>
      </c>
      <c r="M366" s="161"/>
      <c r="N366" s="161" t="s">
        <v>2682</v>
      </c>
      <c r="O366" s="163"/>
      <c r="P366" s="178"/>
      <c r="Q366" s="178"/>
      <c r="R366" s="164"/>
      <c r="S366" s="164"/>
      <c r="T366" s="165"/>
      <c r="U366" s="165"/>
      <c r="V366" s="165"/>
      <c r="W366" s="179"/>
      <c r="X366" s="166" t="s">
        <v>74</v>
      </c>
      <c r="Y366" s="166"/>
      <c r="Z366" s="166">
        <v>251289451</v>
      </c>
      <c r="AA366" s="166">
        <v>26546</v>
      </c>
      <c r="AB366" s="180"/>
      <c r="AC366" s="180"/>
      <c r="AD366" s="181"/>
      <c r="AE366" s="181"/>
      <c r="AF366" s="181"/>
      <c r="AG366" s="181"/>
      <c r="AH366" s="181"/>
      <c r="AI366" s="181"/>
      <c r="AJ366" s="169"/>
      <c r="AK366" s="169"/>
      <c r="AL366" s="169"/>
      <c r="AM366" s="169"/>
      <c r="AN366" s="182"/>
      <c r="AO366" s="182"/>
      <c r="AP366" s="183"/>
      <c r="AQ366" s="170"/>
      <c r="AR366" s="170"/>
      <c r="AS366" s="171"/>
      <c r="AT366" s="171"/>
      <c r="AU366" s="184"/>
      <c r="AV366" s="184"/>
      <c r="AW366" s="184"/>
      <c r="AX366" s="185"/>
      <c r="AY366" s="185"/>
      <c r="AZ366" s="185"/>
      <c r="BA366" s="186"/>
      <c r="BB366" s="186"/>
      <c r="BC366" s="186"/>
      <c r="BD366" s="232"/>
    </row>
    <row r="367" spans="1:56" ht="15.75" customHeight="1">
      <c r="A367" s="71">
        <v>2025393</v>
      </c>
      <c r="B367" s="44" t="s">
        <v>134</v>
      </c>
      <c r="C367" s="44" t="s">
        <v>92</v>
      </c>
      <c r="D367" s="61" t="s">
        <v>60</v>
      </c>
      <c r="E367" s="44" t="s">
        <v>4</v>
      </c>
      <c r="F367" s="159" t="s">
        <v>136</v>
      </c>
      <c r="G367" s="160"/>
      <c r="H367" s="160"/>
      <c r="I367" s="160"/>
      <c r="J367" s="160">
        <v>0</v>
      </c>
      <c r="K367" s="160">
        <v>0</v>
      </c>
      <c r="L367" s="161" t="s">
        <v>136</v>
      </c>
      <c r="M367" s="161"/>
      <c r="N367" s="161"/>
      <c r="O367" s="163"/>
      <c r="P367" s="178"/>
      <c r="Q367" s="178"/>
      <c r="R367" s="164"/>
      <c r="S367" s="164"/>
      <c r="T367" s="165"/>
      <c r="U367" s="165"/>
      <c r="V367" s="165"/>
      <c r="W367" s="179"/>
      <c r="X367" s="166" t="s">
        <v>136</v>
      </c>
      <c r="Y367" s="166"/>
      <c r="Z367" s="166">
        <v>250707497</v>
      </c>
      <c r="AA367" s="166"/>
      <c r="AB367" s="180"/>
      <c r="AC367" s="180"/>
      <c r="AD367" s="181"/>
      <c r="AE367" s="181"/>
      <c r="AF367" s="181"/>
      <c r="AG367" s="181"/>
      <c r="AH367" s="181"/>
      <c r="AI367" s="181"/>
      <c r="AJ367" s="169"/>
      <c r="AK367" s="169"/>
      <c r="AL367" s="169"/>
      <c r="AM367" s="169"/>
      <c r="AN367" s="182"/>
      <c r="AO367" s="182"/>
      <c r="AP367" s="183"/>
      <c r="AQ367" s="170"/>
      <c r="AR367" s="170"/>
      <c r="AS367" s="171"/>
      <c r="AT367" s="171"/>
      <c r="AU367" s="184"/>
      <c r="AV367" s="184"/>
      <c r="AW367" s="184"/>
      <c r="AX367" s="185"/>
      <c r="AY367" s="185"/>
      <c r="AZ367" s="185"/>
      <c r="BA367" s="186"/>
      <c r="BB367" s="186"/>
      <c r="BC367" s="186"/>
      <c r="BD367" s="232"/>
    </row>
    <row r="368" spans="1:56" ht="15.75" customHeight="1">
      <c r="A368" s="71">
        <v>2025394</v>
      </c>
      <c r="B368" s="44" t="s">
        <v>134</v>
      </c>
      <c r="C368" s="44" t="s">
        <v>92</v>
      </c>
      <c r="D368" s="61" t="s">
        <v>60</v>
      </c>
      <c r="E368" s="44" t="s">
        <v>4</v>
      </c>
      <c r="F368" s="159" t="s">
        <v>136</v>
      </c>
      <c r="G368" s="160">
        <v>0</v>
      </c>
      <c r="H368" s="160">
        <v>0</v>
      </c>
      <c r="I368" s="160">
        <v>0</v>
      </c>
      <c r="J368" s="160">
        <v>0</v>
      </c>
      <c r="K368" s="160">
        <v>0</v>
      </c>
      <c r="L368" s="161" t="s">
        <v>74</v>
      </c>
      <c r="M368" s="161"/>
      <c r="N368" s="161" t="s">
        <v>2683</v>
      </c>
      <c r="O368" s="163"/>
      <c r="P368" s="178"/>
      <c r="Q368" s="178"/>
      <c r="R368" s="164"/>
      <c r="S368" s="164"/>
      <c r="T368" s="165"/>
      <c r="U368" s="165"/>
      <c r="V368" s="165"/>
      <c r="W368" s="179"/>
      <c r="X368" s="166" t="s">
        <v>74</v>
      </c>
      <c r="Y368" s="166"/>
      <c r="Z368" s="166">
        <v>251340848</v>
      </c>
      <c r="AA368" s="166">
        <v>36585</v>
      </c>
      <c r="AB368" s="180"/>
      <c r="AC368" s="180"/>
      <c r="AD368" s="181"/>
      <c r="AE368" s="181"/>
      <c r="AF368" s="181"/>
      <c r="AG368" s="181"/>
      <c r="AH368" s="181"/>
      <c r="AI368" s="181"/>
      <c r="AJ368" s="169"/>
      <c r="AK368" s="169"/>
      <c r="AL368" s="169"/>
      <c r="AM368" s="169"/>
      <c r="AN368" s="182"/>
      <c r="AO368" s="182"/>
      <c r="AP368" s="183"/>
      <c r="AQ368" s="170"/>
      <c r="AR368" s="170"/>
      <c r="AS368" s="171"/>
      <c r="AT368" s="171"/>
      <c r="AU368" s="184"/>
      <c r="AV368" s="184"/>
      <c r="AW368" s="184"/>
      <c r="AX368" s="185"/>
      <c r="AY368" s="185"/>
      <c r="AZ368" s="185"/>
      <c r="BA368" s="186"/>
      <c r="BB368" s="186"/>
      <c r="BC368" s="186"/>
      <c r="BD368" s="232"/>
    </row>
    <row r="369" spans="1:56" ht="15.75" customHeight="1">
      <c r="A369" s="71">
        <v>2025395</v>
      </c>
      <c r="B369" s="44" t="s">
        <v>134</v>
      </c>
      <c r="C369" s="44" t="s">
        <v>92</v>
      </c>
      <c r="D369" s="61" t="s">
        <v>60</v>
      </c>
      <c r="E369" s="44" t="s">
        <v>4</v>
      </c>
      <c r="F369" s="159" t="s">
        <v>136</v>
      </c>
      <c r="G369" s="160">
        <v>0</v>
      </c>
      <c r="H369" s="160">
        <v>0</v>
      </c>
      <c r="I369" s="160">
        <v>0</v>
      </c>
      <c r="J369" s="160">
        <v>0</v>
      </c>
      <c r="K369" s="160">
        <v>0</v>
      </c>
      <c r="L369" s="161" t="s">
        <v>136</v>
      </c>
      <c r="M369" s="161"/>
      <c r="N369" s="161"/>
      <c r="O369" s="163"/>
      <c r="P369" s="178"/>
      <c r="Q369" s="178"/>
      <c r="R369" s="164"/>
      <c r="S369" s="164"/>
      <c r="T369" s="165"/>
      <c r="U369" s="165"/>
      <c r="V369" s="165"/>
      <c r="W369" s="179"/>
      <c r="X369" s="166" t="s">
        <v>74</v>
      </c>
      <c r="Y369" s="166"/>
      <c r="Z369" s="166">
        <v>251341011</v>
      </c>
      <c r="AA369" s="166">
        <v>63859</v>
      </c>
      <c r="AB369" s="180"/>
      <c r="AC369" s="180"/>
      <c r="AD369" s="181"/>
      <c r="AE369" s="181"/>
      <c r="AF369" s="181"/>
      <c r="AG369" s="181"/>
      <c r="AH369" s="181"/>
      <c r="AI369" s="181"/>
      <c r="AJ369" s="169"/>
      <c r="AK369" s="169"/>
      <c r="AL369" s="169"/>
      <c r="AM369" s="169"/>
      <c r="AN369" s="182"/>
      <c r="AO369" s="182"/>
      <c r="AP369" s="183"/>
      <c r="AQ369" s="170"/>
      <c r="AR369" s="170"/>
      <c r="AS369" s="171"/>
      <c r="AT369" s="171"/>
      <c r="AU369" s="184"/>
      <c r="AV369" s="184"/>
      <c r="AW369" s="184"/>
      <c r="AX369" s="185"/>
      <c r="AY369" s="185"/>
      <c r="AZ369" s="185"/>
      <c r="BA369" s="186"/>
      <c r="BB369" s="186"/>
      <c r="BC369" s="186"/>
      <c r="BD369" s="232"/>
    </row>
    <row r="370" spans="1:56" ht="15.75" customHeight="1">
      <c r="A370" s="71">
        <v>2025396</v>
      </c>
      <c r="B370" s="44" t="s">
        <v>134</v>
      </c>
      <c r="C370" s="44" t="s">
        <v>92</v>
      </c>
      <c r="D370" s="61" t="s">
        <v>60</v>
      </c>
      <c r="E370" s="44" t="s">
        <v>4</v>
      </c>
      <c r="F370" s="159" t="s">
        <v>74</v>
      </c>
      <c r="G370" s="160">
        <v>0</v>
      </c>
      <c r="H370" s="160">
        <v>232169276</v>
      </c>
      <c r="I370" s="160">
        <v>39137</v>
      </c>
      <c r="J370" s="160">
        <v>0</v>
      </c>
      <c r="K370" s="160">
        <v>0</v>
      </c>
      <c r="L370" s="161" t="s">
        <v>136</v>
      </c>
      <c r="M370" s="161"/>
      <c r="N370" s="161"/>
      <c r="O370" s="163"/>
      <c r="P370" s="178"/>
      <c r="Q370" s="178"/>
      <c r="R370" s="164"/>
      <c r="S370" s="164"/>
      <c r="T370" s="165"/>
      <c r="U370" s="165"/>
      <c r="V370" s="165"/>
      <c r="W370" s="179"/>
      <c r="X370" s="166" t="s">
        <v>74</v>
      </c>
      <c r="Y370" s="166"/>
      <c r="Z370" s="166">
        <v>251317889</v>
      </c>
      <c r="AA370" s="166">
        <v>46849</v>
      </c>
      <c r="AB370" s="180"/>
      <c r="AC370" s="180"/>
      <c r="AD370" s="181"/>
      <c r="AE370" s="181"/>
      <c r="AF370" s="181"/>
      <c r="AG370" s="181"/>
      <c r="AH370" s="181"/>
      <c r="AI370" s="181"/>
      <c r="AJ370" s="169"/>
      <c r="AK370" s="169"/>
      <c r="AL370" s="169"/>
      <c r="AM370" s="169"/>
      <c r="AN370" s="182"/>
      <c r="AO370" s="182"/>
      <c r="AP370" s="183"/>
      <c r="AQ370" s="170"/>
      <c r="AR370" s="170"/>
      <c r="AS370" s="171"/>
      <c r="AT370" s="171"/>
      <c r="AU370" s="184"/>
      <c r="AV370" s="184"/>
      <c r="AW370" s="184"/>
      <c r="AX370" s="185"/>
      <c r="AY370" s="185"/>
      <c r="AZ370" s="185"/>
      <c r="BA370" s="186"/>
      <c r="BB370" s="186"/>
      <c r="BC370" s="186"/>
      <c r="BD370" s="232"/>
    </row>
    <row r="371" spans="1:56" ht="15.75" customHeight="1">
      <c r="A371" s="71">
        <v>2025397</v>
      </c>
      <c r="B371" s="44" t="s">
        <v>134</v>
      </c>
      <c r="C371" s="44" t="s">
        <v>92</v>
      </c>
      <c r="D371" s="61" t="s">
        <v>60</v>
      </c>
      <c r="E371" s="44" t="s">
        <v>4</v>
      </c>
      <c r="F371" s="159" t="s">
        <v>74</v>
      </c>
      <c r="G371" s="160">
        <v>0</v>
      </c>
      <c r="H371" s="160">
        <v>232096686</v>
      </c>
      <c r="I371" s="160">
        <v>23479</v>
      </c>
      <c r="J371" s="160">
        <v>0</v>
      </c>
      <c r="K371" s="160">
        <v>0</v>
      </c>
      <c r="L371" s="161" t="s">
        <v>136</v>
      </c>
      <c r="M371" s="161"/>
      <c r="N371" s="161"/>
      <c r="O371" s="163"/>
      <c r="P371" s="178"/>
      <c r="Q371" s="178"/>
      <c r="R371" s="164" t="s">
        <v>74</v>
      </c>
      <c r="S371" s="164"/>
      <c r="T371" s="165">
        <v>225248842</v>
      </c>
      <c r="U371" s="165">
        <v>46193</v>
      </c>
      <c r="V371" s="165"/>
      <c r="W371" s="179"/>
      <c r="X371" s="166" t="s">
        <v>137</v>
      </c>
      <c r="Y371" s="167" t="s">
        <v>2684</v>
      </c>
      <c r="Z371" s="166"/>
      <c r="AA371" s="166"/>
      <c r="AB371" s="180"/>
      <c r="AC371" s="180"/>
      <c r="AD371" s="181"/>
      <c r="AE371" s="181"/>
      <c r="AF371" s="181"/>
      <c r="AG371" s="181"/>
      <c r="AH371" s="181"/>
      <c r="AI371" s="181"/>
      <c r="AJ371" s="169"/>
      <c r="AK371" s="169"/>
      <c r="AL371" s="169"/>
      <c r="AM371" s="169"/>
      <c r="AN371" s="182"/>
      <c r="AO371" s="182"/>
      <c r="AP371" s="183"/>
      <c r="AQ371" s="170"/>
      <c r="AR371" s="170"/>
      <c r="AS371" s="171"/>
      <c r="AT371" s="171"/>
      <c r="AU371" s="184"/>
      <c r="AV371" s="184"/>
      <c r="AW371" s="184"/>
      <c r="AX371" s="185"/>
      <c r="AY371" s="185"/>
      <c r="AZ371" s="185"/>
      <c r="BA371" s="186"/>
      <c r="BB371" s="186"/>
      <c r="BC371" s="186"/>
      <c r="BD371" s="232"/>
    </row>
    <row r="372" spans="1:56" ht="15.75" customHeight="1">
      <c r="A372" s="71">
        <v>2025398</v>
      </c>
      <c r="B372" s="44" t="s">
        <v>134</v>
      </c>
      <c r="C372" s="44" t="s">
        <v>92</v>
      </c>
      <c r="D372" s="61" t="s">
        <v>60</v>
      </c>
      <c r="E372" s="44" t="s">
        <v>4</v>
      </c>
      <c r="F372" s="159" t="s">
        <v>136</v>
      </c>
      <c r="G372" s="160">
        <v>0</v>
      </c>
      <c r="H372" s="160">
        <v>0</v>
      </c>
      <c r="I372" s="160">
        <v>0</v>
      </c>
      <c r="J372" s="160">
        <v>0</v>
      </c>
      <c r="K372" s="160">
        <v>0</v>
      </c>
      <c r="L372" s="161" t="s">
        <v>74</v>
      </c>
      <c r="M372" s="161"/>
      <c r="N372" s="161" t="s">
        <v>2685</v>
      </c>
      <c r="O372" s="163"/>
      <c r="P372" s="178"/>
      <c r="Q372" s="178"/>
      <c r="R372" s="164"/>
      <c r="S372" s="164"/>
      <c r="T372" s="165"/>
      <c r="U372" s="165"/>
      <c r="V372" s="165"/>
      <c r="W372" s="179"/>
      <c r="X372" s="166" t="s">
        <v>74</v>
      </c>
      <c r="Y372" s="166"/>
      <c r="Z372" s="166">
        <v>251317498</v>
      </c>
      <c r="AA372" s="166">
        <v>36859</v>
      </c>
      <c r="AB372" s="180"/>
      <c r="AC372" s="180"/>
      <c r="AD372" s="181"/>
      <c r="AE372" s="181"/>
      <c r="AF372" s="181"/>
      <c r="AG372" s="181"/>
      <c r="AH372" s="181"/>
      <c r="AI372" s="181"/>
      <c r="AJ372" s="169"/>
      <c r="AK372" s="169"/>
      <c r="AL372" s="169"/>
      <c r="AM372" s="169"/>
      <c r="AN372" s="182"/>
      <c r="AO372" s="182"/>
      <c r="AP372" s="183"/>
      <c r="AQ372" s="170"/>
      <c r="AR372" s="170"/>
      <c r="AS372" s="171"/>
      <c r="AT372" s="171"/>
      <c r="AU372" s="184"/>
      <c r="AV372" s="184"/>
      <c r="AW372" s="184"/>
      <c r="AX372" s="185"/>
      <c r="AY372" s="185"/>
      <c r="AZ372" s="185"/>
      <c r="BA372" s="186"/>
      <c r="BB372" s="186"/>
      <c r="BC372" s="186"/>
      <c r="BD372" s="232"/>
    </row>
    <row r="373" spans="1:56" ht="15.75" customHeight="1">
      <c r="A373" s="71">
        <v>2025399</v>
      </c>
      <c r="B373" s="44" t="s">
        <v>134</v>
      </c>
      <c r="C373" s="44" t="s">
        <v>92</v>
      </c>
      <c r="D373" s="61" t="s">
        <v>60</v>
      </c>
      <c r="E373" s="44" t="s">
        <v>4</v>
      </c>
      <c r="F373" s="159" t="s">
        <v>74</v>
      </c>
      <c r="G373" s="160">
        <v>0</v>
      </c>
      <c r="H373" s="160">
        <v>232096716</v>
      </c>
      <c r="I373" s="160">
        <v>42945</v>
      </c>
      <c r="J373" s="160">
        <v>0</v>
      </c>
      <c r="K373" s="160">
        <v>0</v>
      </c>
      <c r="L373" s="161" t="s">
        <v>74</v>
      </c>
      <c r="M373" s="161"/>
      <c r="N373" s="161" t="s">
        <v>2686</v>
      </c>
      <c r="O373" s="163"/>
      <c r="P373" s="178"/>
      <c r="Q373" s="178"/>
      <c r="R373" s="164"/>
      <c r="S373" s="164"/>
      <c r="T373" s="165"/>
      <c r="U373" s="165"/>
      <c r="V373" s="165"/>
      <c r="W373" s="179"/>
      <c r="X373" s="166" t="s">
        <v>74</v>
      </c>
      <c r="Y373" s="166"/>
      <c r="Z373" s="166">
        <v>251341534</v>
      </c>
      <c r="AA373" s="166">
        <v>56389</v>
      </c>
      <c r="AB373" s="180"/>
      <c r="AC373" s="180"/>
      <c r="AD373" s="181"/>
      <c r="AE373" s="181"/>
      <c r="AF373" s="181"/>
      <c r="AG373" s="181"/>
      <c r="AH373" s="181"/>
      <c r="AI373" s="181"/>
      <c r="AJ373" s="169"/>
      <c r="AK373" s="169"/>
      <c r="AL373" s="169"/>
      <c r="AM373" s="169"/>
      <c r="AN373" s="182"/>
      <c r="AO373" s="182"/>
      <c r="AP373" s="183"/>
      <c r="AQ373" s="170"/>
      <c r="AR373" s="170"/>
      <c r="AS373" s="171"/>
      <c r="AT373" s="171"/>
      <c r="AU373" s="184"/>
      <c r="AV373" s="184"/>
      <c r="AW373" s="184"/>
      <c r="AX373" s="185"/>
      <c r="AY373" s="185"/>
      <c r="AZ373" s="185"/>
      <c r="BA373" s="186"/>
      <c r="BB373" s="186"/>
      <c r="BC373" s="186"/>
      <c r="BD373" s="232"/>
    </row>
    <row r="374" spans="1:56" ht="15.75" customHeight="1">
      <c r="A374" s="71">
        <v>2025400</v>
      </c>
      <c r="B374" s="44" t="s">
        <v>134</v>
      </c>
      <c r="C374" s="44" t="s">
        <v>92</v>
      </c>
      <c r="D374" s="61" t="s">
        <v>60</v>
      </c>
      <c r="E374" s="44" t="s">
        <v>4</v>
      </c>
      <c r="F374" s="159" t="s">
        <v>136</v>
      </c>
      <c r="G374" s="160">
        <v>0</v>
      </c>
      <c r="H374" s="160">
        <v>231646879</v>
      </c>
      <c r="I374" s="160">
        <v>49293</v>
      </c>
      <c r="J374" s="160">
        <v>0</v>
      </c>
      <c r="K374" s="160">
        <v>0</v>
      </c>
      <c r="L374" s="161" t="s">
        <v>136</v>
      </c>
      <c r="M374" s="161"/>
      <c r="N374" s="161"/>
      <c r="O374" s="163"/>
      <c r="P374" s="178"/>
      <c r="Q374" s="178"/>
      <c r="R374" s="164"/>
      <c r="S374" s="164"/>
      <c r="T374" s="165"/>
      <c r="U374" s="165"/>
      <c r="V374" s="165"/>
      <c r="W374" s="179"/>
      <c r="X374" s="166" t="s">
        <v>74</v>
      </c>
      <c r="Y374" s="166"/>
      <c r="Z374" s="166">
        <v>251288188</v>
      </c>
      <c r="AA374" s="166">
        <v>56453</v>
      </c>
      <c r="AB374" s="180"/>
      <c r="AC374" s="180"/>
      <c r="AD374" s="181"/>
      <c r="AE374" s="181"/>
      <c r="AF374" s="181"/>
      <c r="AG374" s="181"/>
      <c r="AH374" s="181"/>
      <c r="AI374" s="181"/>
      <c r="AJ374" s="169"/>
      <c r="AK374" s="169"/>
      <c r="AL374" s="169"/>
      <c r="AM374" s="169"/>
      <c r="AN374" s="182"/>
      <c r="AO374" s="182"/>
      <c r="AP374" s="183"/>
      <c r="AQ374" s="170"/>
      <c r="AR374" s="170"/>
      <c r="AS374" s="171"/>
      <c r="AT374" s="171"/>
      <c r="AU374" s="184"/>
      <c r="AV374" s="184"/>
      <c r="AW374" s="184"/>
      <c r="AX374" s="185"/>
      <c r="AY374" s="185"/>
      <c r="AZ374" s="185"/>
      <c r="BA374" s="186"/>
      <c r="BB374" s="186"/>
      <c r="BC374" s="186"/>
      <c r="BD374" s="232"/>
    </row>
    <row r="375" spans="1:56" ht="15.75" customHeight="1">
      <c r="A375" s="71">
        <v>2025401</v>
      </c>
      <c r="B375" s="44" t="s">
        <v>134</v>
      </c>
      <c r="C375" s="44" t="s">
        <v>115</v>
      </c>
      <c r="D375" s="61" t="s">
        <v>60</v>
      </c>
      <c r="E375" s="44" t="s">
        <v>4</v>
      </c>
      <c r="F375" s="159" t="s">
        <v>136</v>
      </c>
      <c r="G375" s="160">
        <v>0</v>
      </c>
      <c r="H375" s="160">
        <v>0</v>
      </c>
      <c r="I375" s="160">
        <v>0</v>
      </c>
      <c r="J375" s="160">
        <v>0</v>
      </c>
      <c r="K375" s="160">
        <v>0</v>
      </c>
      <c r="L375" s="161" t="s">
        <v>136</v>
      </c>
      <c r="M375" s="161"/>
      <c r="N375" s="161"/>
      <c r="O375" s="163"/>
      <c r="P375" s="178"/>
      <c r="Q375" s="178"/>
      <c r="R375" s="164" t="s">
        <v>74</v>
      </c>
      <c r="S375" s="164"/>
      <c r="T375" s="165">
        <v>225247235</v>
      </c>
      <c r="U375" s="165">
        <v>47196</v>
      </c>
      <c r="V375" s="165"/>
      <c r="W375" s="179"/>
      <c r="X375" s="166" t="s">
        <v>74</v>
      </c>
      <c r="Y375" s="167"/>
      <c r="Z375" s="166">
        <v>251620220</v>
      </c>
      <c r="AA375" s="166">
        <v>76326</v>
      </c>
      <c r="AB375" s="180"/>
      <c r="AC375" s="180"/>
      <c r="AD375" s="181"/>
      <c r="AE375" s="181"/>
      <c r="AF375" s="181"/>
      <c r="AG375" s="181"/>
      <c r="AH375" s="181"/>
      <c r="AI375" s="181"/>
      <c r="AJ375" s="169"/>
      <c r="AK375" s="169"/>
      <c r="AL375" s="169"/>
      <c r="AM375" s="169"/>
      <c r="AN375" s="182"/>
      <c r="AO375" s="182"/>
      <c r="AP375" s="183"/>
      <c r="AQ375" s="170"/>
      <c r="AR375" s="170"/>
      <c r="AS375" s="171"/>
      <c r="AT375" s="171"/>
      <c r="AU375" s="184"/>
      <c r="AV375" s="184"/>
      <c r="AW375" s="184"/>
      <c r="AX375" s="185"/>
      <c r="AY375" s="185"/>
      <c r="AZ375" s="185"/>
      <c r="BA375" s="186"/>
      <c r="BB375" s="186"/>
      <c r="BC375" s="186"/>
      <c r="BD375" s="232"/>
    </row>
    <row r="376" spans="1:56" ht="15.75" customHeight="1">
      <c r="A376" s="71">
        <v>2025402</v>
      </c>
      <c r="B376" s="44" t="s">
        <v>134</v>
      </c>
      <c r="C376" s="44" t="s">
        <v>115</v>
      </c>
      <c r="D376" s="61" t="s">
        <v>60</v>
      </c>
      <c r="E376" s="44" t="s">
        <v>4</v>
      </c>
      <c r="F376" s="159" t="s">
        <v>74</v>
      </c>
      <c r="G376" s="160">
        <v>0</v>
      </c>
      <c r="H376" s="160">
        <v>232168954</v>
      </c>
      <c r="I376" s="160">
        <v>65312</v>
      </c>
      <c r="J376" s="160">
        <v>0</v>
      </c>
      <c r="K376" s="160">
        <v>0</v>
      </c>
      <c r="L376" s="161" t="s">
        <v>136</v>
      </c>
      <c r="M376" s="161"/>
      <c r="N376" s="161" t="s">
        <v>2687</v>
      </c>
      <c r="O376" s="163"/>
      <c r="P376" s="178"/>
      <c r="Q376" s="178"/>
      <c r="R376" s="164" t="s">
        <v>74</v>
      </c>
      <c r="S376" s="164"/>
      <c r="T376" s="165">
        <v>225247252</v>
      </c>
      <c r="U376" s="165">
        <v>46192</v>
      </c>
      <c r="V376" s="165"/>
      <c r="W376" s="179"/>
      <c r="X376" s="166" t="s">
        <v>74</v>
      </c>
      <c r="Y376" s="166"/>
      <c r="Z376" s="166">
        <v>251635538</v>
      </c>
      <c r="AA376" s="166">
        <v>56876</v>
      </c>
      <c r="AB376" s="180"/>
      <c r="AC376" s="180"/>
      <c r="AD376" s="181"/>
      <c r="AE376" s="181"/>
      <c r="AF376" s="181"/>
      <c r="AG376" s="181"/>
      <c r="AH376" s="181"/>
      <c r="AI376" s="181"/>
      <c r="AJ376" s="169"/>
      <c r="AK376" s="169"/>
      <c r="AL376" s="169"/>
      <c r="AM376" s="169"/>
      <c r="AN376" s="182"/>
      <c r="AO376" s="182"/>
      <c r="AP376" s="183"/>
      <c r="AQ376" s="170"/>
      <c r="AR376" s="170"/>
      <c r="AS376" s="171"/>
      <c r="AT376" s="171"/>
      <c r="AU376" s="184"/>
      <c r="AV376" s="184"/>
      <c r="AW376" s="184"/>
      <c r="AX376" s="185"/>
      <c r="AY376" s="185"/>
      <c r="AZ376" s="185"/>
      <c r="BA376" s="186"/>
      <c r="BB376" s="186"/>
      <c r="BC376" s="186"/>
      <c r="BD376" s="232"/>
    </row>
    <row r="377" spans="1:56" ht="15.75" customHeight="1">
      <c r="A377" s="71">
        <v>2025403</v>
      </c>
      <c r="B377" s="44" t="s">
        <v>134</v>
      </c>
      <c r="C377" s="44" t="s">
        <v>115</v>
      </c>
      <c r="D377" s="61" t="s">
        <v>60</v>
      </c>
      <c r="E377" s="44" t="s">
        <v>4</v>
      </c>
      <c r="F377" s="159" t="s">
        <v>136</v>
      </c>
      <c r="G377" s="160">
        <v>0</v>
      </c>
      <c r="H377" s="160">
        <v>231729839</v>
      </c>
      <c r="I377" s="160">
        <v>29436</v>
      </c>
      <c r="J377" s="160">
        <v>0</v>
      </c>
      <c r="K377" s="160">
        <v>0</v>
      </c>
      <c r="L377" s="161" t="s">
        <v>74</v>
      </c>
      <c r="M377" s="161"/>
      <c r="N377" s="161" t="s">
        <v>2688</v>
      </c>
      <c r="O377" s="163"/>
      <c r="P377" s="178"/>
      <c r="Q377" s="178"/>
      <c r="R377" s="164" t="s">
        <v>74</v>
      </c>
      <c r="S377" s="164"/>
      <c r="T377" s="165">
        <v>225247675</v>
      </c>
      <c r="U377" s="165">
        <v>46196</v>
      </c>
      <c r="V377" s="165"/>
      <c r="W377" s="179"/>
      <c r="X377" s="166" t="s">
        <v>74</v>
      </c>
      <c r="Y377" s="167"/>
      <c r="Z377" s="166">
        <v>251638200</v>
      </c>
      <c r="AA377" s="166">
        <v>42913</v>
      </c>
      <c r="AB377" s="180"/>
      <c r="AC377" s="180"/>
      <c r="AD377" s="181"/>
      <c r="AE377" s="181"/>
      <c r="AF377" s="181"/>
      <c r="AG377" s="181"/>
      <c r="AH377" s="181"/>
      <c r="AI377" s="181"/>
      <c r="AJ377" s="169"/>
      <c r="AK377" s="169"/>
      <c r="AL377" s="169"/>
      <c r="AM377" s="169"/>
      <c r="AN377" s="182"/>
      <c r="AO377" s="182"/>
      <c r="AP377" s="183"/>
      <c r="AQ377" s="170"/>
      <c r="AR377" s="170"/>
      <c r="AS377" s="171"/>
      <c r="AT377" s="171"/>
      <c r="AU377" s="184"/>
      <c r="AV377" s="184"/>
      <c r="AW377" s="184"/>
      <c r="AX377" s="185"/>
      <c r="AY377" s="185"/>
      <c r="AZ377" s="185"/>
      <c r="BA377" s="186"/>
      <c r="BB377" s="186"/>
      <c r="BC377" s="186"/>
      <c r="BD377" s="232"/>
    </row>
    <row r="378" spans="1:56" ht="15.75" customHeight="1">
      <c r="A378" s="71">
        <v>2025404</v>
      </c>
      <c r="B378" s="44" t="s">
        <v>134</v>
      </c>
      <c r="C378" s="44" t="s">
        <v>115</v>
      </c>
      <c r="D378" s="61" t="s">
        <v>60</v>
      </c>
      <c r="E378" s="44" t="s">
        <v>4</v>
      </c>
      <c r="F378" s="159" t="s">
        <v>136</v>
      </c>
      <c r="G378" s="160">
        <v>0</v>
      </c>
      <c r="H378" s="160">
        <v>0</v>
      </c>
      <c r="I378" s="160">
        <v>0</v>
      </c>
      <c r="J378" s="160">
        <v>0</v>
      </c>
      <c r="K378" s="160">
        <v>0</v>
      </c>
      <c r="L378" s="161" t="s">
        <v>136</v>
      </c>
      <c r="M378" s="161"/>
      <c r="N378" s="161" t="s">
        <v>2689</v>
      </c>
      <c r="O378" s="163"/>
      <c r="P378" s="178"/>
      <c r="Q378" s="178"/>
      <c r="R378" s="164" t="s">
        <v>74</v>
      </c>
      <c r="S378" s="164"/>
      <c r="T378" s="165">
        <v>225247287</v>
      </c>
      <c r="U378" s="165">
        <v>42196</v>
      </c>
      <c r="V378" s="165"/>
      <c r="W378" s="179"/>
      <c r="X378" s="166" t="s">
        <v>136</v>
      </c>
      <c r="Y378" s="167"/>
      <c r="Z378" s="166"/>
      <c r="AA378" s="166"/>
      <c r="AB378" s="180"/>
      <c r="AC378" s="180"/>
      <c r="AD378" s="181"/>
      <c r="AE378" s="181"/>
      <c r="AF378" s="181"/>
      <c r="AG378" s="181"/>
      <c r="AH378" s="181"/>
      <c r="AI378" s="181"/>
      <c r="AJ378" s="169"/>
      <c r="AK378" s="169"/>
      <c r="AL378" s="169"/>
      <c r="AM378" s="169"/>
      <c r="AN378" s="182"/>
      <c r="AO378" s="182"/>
      <c r="AP378" s="183"/>
      <c r="AQ378" s="170"/>
      <c r="AR378" s="170"/>
      <c r="AS378" s="171"/>
      <c r="AT378" s="171"/>
      <c r="AU378" s="184"/>
      <c r="AV378" s="184"/>
      <c r="AW378" s="184"/>
      <c r="AX378" s="185"/>
      <c r="AY378" s="185"/>
      <c r="AZ378" s="185"/>
      <c r="BA378" s="186"/>
      <c r="BB378" s="186"/>
      <c r="BC378" s="186"/>
      <c r="BD378" s="232"/>
    </row>
    <row r="379" spans="1:56" ht="15.75" customHeight="1">
      <c r="A379" s="71">
        <v>2025405</v>
      </c>
      <c r="B379" s="44" t="s">
        <v>134</v>
      </c>
      <c r="C379" s="44" t="s">
        <v>115</v>
      </c>
      <c r="D379" s="61" t="s">
        <v>60</v>
      </c>
      <c r="E379" s="44" t="s">
        <v>4</v>
      </c>
      <c r="F379" s="159" t="s">
        <v>136</v>
      </c>
      <c r="G379" s="160">
        <v>0</v>
      </c>
      <c r="H379" s="160">
        <v>0</v>
      </c>
      <c r="I379" s="160">
        <v>0</v>
      </c>
      <c r="J379" s="160">
        <v>0</v>
      </c>
      <c r="K379" s="160">
        <v>0</v>
      </c>
      <c r="L379" s="161" t="s">
        <v>74</v>
      </c>
      <c r="M379" s="161"/>
      <c r="N379" s="161" t="s">
        <v>2690</v>
      </c>
      <c r="O379" s="163"/>
      <c r="P379" s="178"/>
      <c r="Q379" s="178"/>
      <c r="R379" s="164" t="s">
        <v>74</v>
      </c>
      <c r="S379" s="164"/>
      <c r="T379" s="165">
        <v>225247658</v>
      </c>
      <c r="U379" s="165">
        <v>46196</v>
      </c>
      <c r="V379" s="165"/>
      <c r="W379" s="179"/>
      <c r="X379" s="166" t="s">
        <v>74</v>
      </c>
      <c r="Y379" s="167"/>
      <c r="Z379" s="166">
        <v>251639177</v>
      </c>
      <c r="AA379" s="166">
        <v>42196</v>
      </c>
      <c r="AB379" s="180"/>
      <c r="AC379" s="180"/>
      <c r="AD379" s="181"/>
      <c r="AE379" s="181"/>
      <c r="AF379" s="181"/>
      <c r="AG379" s="181"/>
      <c r="AH379" s="181"/>
      <c r="AI379" s="181"/>
      <c r="AJ379" s="169"/>
      <c r="AK379" s="169"/>
      <c r="AL379" s="169"/>
      <c r="AM379" s="169"/>
      <c r="AN379" s="182"/>
      <c r="AO379" s="182"/>
      <c r="AP379" s="183"/>
      <c r="AQ379" s="170"/>
      <c r="AR379" s="170"/>
      <c r="AS379" s="171"/>
      <c r="AT379" s="171"/>
      <c r="AU379" s="184"/>
      <c r="AV379" s="184"/>
      <c r="AW379" s="184"/>
      <c r="AX379" s="185"/>
      <c r="AY379" s="185"/>
      <c r="AZ379" s="185"/>
      <c r="BA379" s="186"/>
      <c r="BB379" s="186"/>
      <c r="BC379" s="186"/>
      <c r="BD379" s="232"/>
    </row>
    <row r="380" spans="1:56" ht="15.75" customHeight="1">
      <c r="A380" s="71">
        <v>2025406</v>
      </c>
      <c r="B380" s="44" t="s">
        <v>134</v>
      </c>
      <c r="C380" s="44" t="s">
        <v>115</v>
      </c>
      <c r="D380" s="61" t="s">
        <v>60</v>
      </c>
      <c r="E380" s="44" t="s">
        <v>4</v>
      </c>
      <c r="F380" s="159" t="s">
        <v>136</v>
      </c>
      <c r="G380" s="160">
        <v>0</v>
      </c>
      <c r="H380" s="160">
        <v>0</v>
      </c>
      <c r="I380" s="160">
        <v>0</v>
      </c>
      <c r="J380" s="160">
        <v>0</v>
      </c>
      <c r="K380" s="160">
        <v>0</v>
      </c>
      <c r="L380" s="161" t="s">
        <v>136</v>
      </c>
      <c r="M380" s="161"/>
      <c r="N380" s="161"/>
      <c r="O380" s="163"/>
      <c r="P380" s="178"/>
      <c r="Q380" s="178"/>
      <c r="R380" s="164" t="s">
        <v>74</v>
      </c>
      <c r="S380" s="164"/>
      <c r="T380" s="165">
        <v>225247600</v>
      </c>
      <c r="U380" s="165">
        <v>42196</v>
      </c>
      <c r="V380" s="165"/>
      <c r="W380" s="179"/>
      <c r="X380" s="166" t="s">
        <v>74</v>
      </c>
      <c r="Y380" s="167"/>
      <c r="Z380" s="166">
        <v>251620107</v>
      </c>
      <c r="AA380" s="166">
        <v>73456</v>
      </c>
      <c r="AB380" s="180"/>
      <c r="AC380" s="180"/>
      <c r="AD380" s="181"/>
      <c r="AE380" s="181"/>
      <c r="AF380" s="181"/>
      <c r="AG380" s="181"/>
      <c r="AH380" s="181"/>
      <c r="AI380" s="181"/>
      <c r="AJ380" s="169"/>
      <c r="AK380" s="169"/>
      <c r="AL380" s="169"/>
      <c r="AM380" s="169"/>
      <c r="AN380" s="182"/>
      <c r="AO380" s="182"/>
      <c r="AP380" s="183"/>
      <c r="AQ380" s="170"/>
      <c r="AR380" s="170"/>
      <c r="AS380" s="171"/>
      <c r="AT380" s="171"/>
      <c r="AU380" s="184"/>
      <c r="AV380" s="184"/>
      <c r="AW380" s="184"/>
      <c r="AX380" s="185"/>
      <c r="AY380" s="185"/>
      <c r="AZ380" s="185"/>
      <c r="BA380" s="186"/>
      <c r="BB380" s="186"/>
      <c r="BC380" s="186"/>
      <c r="BD380" s="232"/>
    </row>
    <row r="381" spans="1:56" ht="15.75" customHeight="1">
      <c r="A381" s="71">
        <v>2025407</v>
      </c>
      <c r="B381" s="44" t="s">
        <v>134</v>
      </c>
      <c r="C381" s="44" t="s">
        <v>115</v>
      </c>
      <c r="D381" s="61" t="s">
        <v>60</v>
      </c>
      <c r="E381" s="44" t="s">
        <v>4</v>
      </c>
      <c r="F381" s="159" t="s">
        <v>136</v>
      </c>
      <c r="G381" s="160">
        <v>0</v>
      </c>
      <c r="H381" s="160">
        <v>0</v>
      </c>
      <c r="I381" s="160">
        <v>0</v>
      </c>
      <c r="J381" s="160">
        <v>0</v>
      </c>
      <c r="K381" s="160">
        <v>0</v>
      </c>
      <c r="L381" s="161" t="s">
        <v>136</v>
      </c>
      <c r="M381" s="161"/>
      <c r="N381" s="161"/>
      <c r="O381" s="163"/>
      <c r="P381" s="178"/>
      <c r="Q381" s="178"/>
      <c r="R381" s="164" t="s">
        <v>74</v>
      </c>
      <c r="S381" s="164"/>
      <c r="T381" s="165">
        <v>225247310</v>
      </c>
      <c r="U381" s="165">
        <v>42196</v>
      </c>
      <c r="V381" s="165"/>
      <c r="W381" s="179"/>
      <c r="X381" s="166" t="s">
        <v>136</v>
      </c>
      <c r="Y381" s="167"/>
      <c r="Z381" s="166"/>
      <c r="AA381" s="166"/>
      <c r="AB381" s="180"/>
      <c r="AC381" s="180"/>
      <c r="AD381" s="181"/>
      <c r="AE381" s="181"/>
      <c r="AF381" s="181"/>
      <c r="AG381" s="181"/>
      <c r="AH381" s="181"/>
      <c r="AI381" s="181"/>
      <c r="AJ381" s="169"/>
      <c r="AK381" s="169"/>
      <c r="AL381" s="169"/>
      <c r="AM381" s="169"/>
      <c r="AN381" s="182"/>
      <c r="AO381" s="182"/>
      <c r="AP381" s="183"/>
      <c r="AQ381" s="170"/>
      <c r="AR381" s="170"/>
      <c r="AS381" s="171"/>
      <c r="AT381" s="171"/>
      <c r="AU381" s="184"/>
      <c r="AV381" s="184"/>
      <c r="AW381" s="184"/>
      <c r="AX381" s="185"/>
      <c r="AY381" s="185"/>
      <c r="AZ381" s="185"/>
      <c r="BA381" s="186"/>
      <c r="BB381" s="186"/>
      <c r="BC381" s="186"/>
      <c r="BD381" s="232"/>
    </row>
    <row r="382" spans="1:56" ht="15.75" customHeight="1">
      <c r="A382" s="71">
        <v>2025408</v>
      </c>
      <c r="B382" s="44" t="s">
        <v>134</v>
      </c>
      <c r="C382" s="44" t="s">
        <v>115</v>
      </c>
      <c r="D382" s="61" t="s">
        <v>60</v>
      </c>
      <c r="E382" s="44" t="s">
        <v>4</v>
      </c>
      <c r="F382" s="159" t="s">
        <v>136</v>
      </c>
      <c r="G382" s="160">
        <v>0</v>
      </c>
      <c r="H382" s="160">
        <v>231580916</v>
      </c>
      <c r="I382" s="160">
        <v>30106</v>
      </c>
      <c r="J382" s="160">
        <v>0</v>
      </c>
      <c r="K382" s="160">
        <v>0</v>
      </c>
      <c r="L382" s="161" t="s">
        <v>136</v>
      </c>
      <c r="M382" s="161"/>
      <c r="N382" s="161" t="s">
        <v>3169</v>
      </c>
      <c r="O382" s="163"/>
      <c r="P382" s="178"/>
      <c r="Q382" s="178"/>
      <c r="R382" s="164" t="s">
        <v>136</v>
      </c>
      <c r="S382" s="164"/>
      <c r="T382" s="165"/>
      <c r="U382" s="165"/>
      <c r="V382" s="165"/>
      <c r="W382" s="179"/>
      <c r="X382" s="166" t="s">
        <v>136</v>
      </c>
      <c r="Y382" s="167"/>
      <c r="Z382" s="166"/>
      <c r="AA382" s="166"/>
      <c r="AB382" s="180"/>
      <c r="AC382" s="180"/>
      <c r="AD382" s="181"/>
      <c r="AE382" s="181"/>
      <c r="AF382" s="181"/>
      <c r="AG382" s="181"/>
      <c r="AH382" s="181"/>
      <c r="AI382" s="181"/>
      <c r="AJ382" s="169"/>
      <c r="AK382" s="169"/>
      <c r="AL382" s="169"/>
      <c r="AM382" s="169"/>
      <c r="AN382" s="182"/>
      <c r="AO382" s="182"/>
      <c r="AP382" s="183"/>
      <c r="AQ382" s="170"/>
      <c r="AR382" s="170"/>
      <c r="AS382" s="171"/>
      <c r="AT382" s="171"/>
      <c r="AU382" s="184"/>
      <c r="AV382" s="184"/>
      <c r="AW382" s="184"/>
      <c r="AX382" s="185"/>
      <c r="AY382" s="185"/>
      <c r="AZ382" s="185"/>
      <c r="BA382" s="186"/>
      <c r="BB382" s="186"/>
      <c r="BC382" s="186"/>
      <c r="BD382" s="232"/>
    </row>
    <row r="383" spans="1:56" ht="15.75" customHeight="1">
      <c r="A383" s="71">
        <v>2025409</v>
      </c>
      <c r="B383" s="44" t="s">
        <v>134</v>
      </c>
      <c r="C383" s="44" t="s">
        <v>115</v>
      </c>
      <c r="D383" s="61" t="s">
        <v>60</v>
      </c>
      <c r="E383" s="44" t="s">
        <v>4</v>
      </c>
      <c r="F383" s="159" t="s">
        <v>137</v>
      </c>
      <c r="G383" s="160" t="s">
        <v>390</v>
      </c>
      <c r="H383" s="160">
        <v>0</v>
      </c>
      <c r="I383" s="160">
        <v>0</v>
      </c>
      <c r="J383" s="160">
        <v>0</v>
      </c>
      <c r="K383" s="160">
        <v>0</v>
      </c>
      <c r="L383" s="161" t="s">
        <v>137</v>
      </c>
      <c r="M383" s="161" t="s">
        <v>26</v>
      </c>
      <c r="N383" s="161"/>
      <c r="O383" s="163"/>
      <c r="P383" s="178"/>
      <c r="Q383" s="178"/>
      <c r="R383" s="164"/>
      <c r="S383" s="164"/>
      <c r="T383" s="165"/>
      <c r="U383" s="165"/>
      <c r="V383" s="165"/>
      <c r="W383" s="179"/>
      <c r="X383" s="166" t="s">
        <v>137</v>
      </c>
      <c r="Y383" s="167" t="s">
        <v>26</v>
      </c>
      <c r="Z383" s="166"/>
      <c r="AA383" s="166"/>
      <c r="AB383" s="180"/>
      <c r="AC383" s="180"/>
      <c r="AD383" s="181"/>
      <c r="AE383" s="181"/>
      <c r="AF383" s="181"/>
      <c r="AG383" s="181"/>
      <c r="AH383" s="181"/>
      <c r="AI383" s="181"/>
      <c r="AJ383" s="169"/>
      <c r="AK383" s="169"/>
      <c r="AL383" s="169"/>
      <c r="AM383" s="169"/>
      <c r="AN383" s="182"/>
      <c r="AO383" s="182"/>
      <c r="AP383" s="183"/>
      <c r="AQ383" s="170"/>
      <c r="AR383" s="170"/>
      <c r="AS383" s="171"/>
      <c r="AT383" s="171"/>
      <c r="AU383" s="184"/>
      <c r="AV383" s="184"/>
      <c r="AW383" s="184"/>
      <c r="AX383" s="185"/>
      <c r="AY383" s="185"/>
      <c r="AZ383" s="185"/>
      <c r="BA383" s="186"/>
      <c r="BB383" s="186"/>
      <c r="BC383" s="186"/>
      <c r="BD383" s="232"/>
    </row>
    <row r="384" spans="1:56" ht="15.75" customHeight="1">
      <c r="A384" s="71">
        <v>2025410</v>
      </c>
      <c r="B384" s="44" t="s">
        <v>134</v>
      </c>
      <c r="C384" s="44" t="s">
        <v>115</v>
      </c>
      <c r="D384" s="61" t="s">
        <v>60</v>
      </c>
      <c r="E384" s="44" t="s">
        <v>4</v>
      </c>
      <c r="F384" s="159" t="s">
        <v>136</v>
      </c>
      <c r="G384" s="160">
        <v>0</v>
      </c>
      <c r="H384" s="160">
        <v>231630565</v>
      </c>
      <c r="I384" s="160">
        <v>73925</v>
      </c>
      <c r="J384" s="160">
        <v>0</v>
      </c>
      <c r="K384" s="160">
        <v>0</v>
      </c>
      <c r="L384" s="161" t="s">
        <v>136</v>
      </c>
      <c r="M384" s="161"/>
      <c r="N384" s="161" t="s">
        <v>2691</v>
      </c>
      <c r="O384" s="163"/>
      <c r="P384" s="178"/>
      <c r="Q384" s="178"/>
      <c r="R384" s="164" t="s">
        <v>136</v>
      </c>
      <c r="S384" s="164"/>
      <c r="T384" s="165"/>
      <c r="U384" s="165"/>
      <c r="V384" s="165"/>
      <c r="W384" s="179"/>
      <c r="X384" s="166" t="s">
        <v>74</v>
      </c>
      <c r="Y384" s="167"/>
      <c r="Z384" s="166">
        <v>251647161</v>
      </c>
      <c r="AA384" s="166">
        <v>46853</v>
      </c>
      <c r="AB384" s="180"/>
      <c r="AC384" s="180"/>
      <c r="AD384" s="181"/>
      <c r="AE384" s="181"/>
      <c r="AF384" s="181"/>
      <c r="AG384" s="181"/>
      <c r="AH384" s="181"/>
      <c r="AI384" s="181"/>
      <c r="AJ384" s="169"/>
      <c r="AK384" s="169"/>
      <c r="AL384" s="169"/>
      <c r="AM384" s="169"/>
      <c r="AN384" s="182"/>
      <c r="AO384" s="182"/>
      <c r="AP384" s="183"/>
      <c r="AQ384" s="170"/>
      <c r="AR384" s="170"/>
      <c r="AS384" s="171"/>
      <c r="AT384" s="171"/>
      <c r="AU384" s="184"/>
      <c r="AV384" s="184"/>
      <c r="AW384" s="184"/>
      <c r="AX384" s="185"/>
      <c r="AY384" s="185"/>
      <c r="AZ384" s="185"/>
      <c r="BA384" s="186"/>
      <c r="BB384" s="186"/>
      <c r="BC384" s="186"/>
      <c r="BD384" s="232"/>
    </row>
    <row r="385" spans="1:56" ht="15.75" customHeight="1">
      <c r="A385" s="71">
        <v>2025411</v>
      </c>
      <c r="B385" s="44" t="s">
        <v>134</v>
      </c>
      <c r="C385" s="44" t="s">
        <v>115</v>
      </c>
      <c r="D385" s="61" t="s">
        <v>60</v>
      </c>
      <c r="E385" s="44" t="s">
        <v>4</v>
      </c>
      <c r="F385" s="159" t="s">
        <v>136</v>
      </c>
      <c r="G385" s="160">
        <v>0</v>
      </c>
      <c r="H385" s="160">
        <v>0</v>
      </c>
      <c r="I385" s="160">
        <v>0</v>
      </c>
      <c r="J385" s="160">
        <v>0</v>
      </c>
      <c r="K385" s="160">
        <v>0</v>
      </c>
      <c r="L385" s="161" t="s">
        <v>136</v>
      </c>
      <c r="M385" s="161"/>
      <c r="N385" s="161"/>
      <c r="O385" s="163"/>
      <c r="P385" s="178"/>
      <c r="Q385" s="178"/>
      <c r="R385" s="164" t="s">
        <v>136</v>
      </c>
      <c r="S385" s="164"/>
      <c r="T385" s="165"/>
      <c r="U385" s="165"/>
      <c r="V385" s="165"/>
      <c r="W385" s="179"/>
      <c r="X385" s="166" t="s">
        <v>74</v>
      </c>
      <c r="Y385" s="166"/>
      <c r="Z385" s="166">
        <v>251371166</v>
      </c>
      <c r="AA385" s="166">
        <v>58354</v>
      </c>
      <c r="AB385" s="180"/>
      <c r="AC385" s="180"/>
      <c r="AD385" s="181"/>
      <c r="AE385" s="181"/>
      <c r="AF385" s="181"/>
      <c r="AG385" s="181"/>
      <c r="AH385" s="181"/>
      <c r="AI385" s="181"/>
      <c r="AJ385" s="169"/>
      <c r="AK385" s="169"/>
      <c r="AL385" s="169"/>
      <c r="AM385" s="169"/>
      <c r="AN385" s="182"/>
      <c r="AO385" s="182"/>
      <c r="AP385" s="183"/>
      <c r="AQ385" s="170"/>
      <c r="AR385" s="170"/>
      <c r="AS385" s="171"/>
      <c r="AT385" s="171"/>
      <c r="AU385" s="184"/>
      <c r="AV385" s="184"/>
      <c r="AW385" s="184"/>
      <c r="AX385" s="185"/>
      <c r="AY385" s="185"/>
      <c r="AZ385" s="185"/>
      <c r="BA385" s="186"/>
      <c r="BB385" s="186"/>
      <c r="BC385" s="186"/>
      <c r="BD385" s="232"/>
    </row>
    <row r="386" spans="1:56" ht="15.75" customHeight="1">
      <c r="A386" s="71">
        <v>2025412</v>
      </c>
      <c r="B386" s="44" t="s">
        <v>134</v>
      </c>
      <c r="C386" s="44" t="s">
        <v>115</v>
      </c>
      <c r="D386" s="61" t="s">
        <v>60</v>
      </c>
      <c r="E386" s="44" t="s">
        <v>4</v>
      </c>
      <c r="F386" s="159" t="s">
        <v>136</v>
      </c>
      <c r="G386" s="160">
        <v>0</v>
      </c>
      <c r="H386" s="160">
        <v>0</v>
      </c>
      <c r="I386" s="160">
        <v>0</v>
      </c>
      <c r="J386" s="160">
        <v>0</v>
      </c>
      <c r="K386" s="160">
        <v>0</v>
      </c>
      <c r="L386" s="161" t="s">
        <v>74</v>
      </c>
      <c r="M386" s="161"/>
      <c r="N386" s="161" t="s">
        <v>2692</v>
      </c>
      <c r="O386" s="163"/>
      <c r="P386" s="178"/>
      <c r="Q386" s="178"/>
      <c r="R386" s="164" t="s">
        <v>74</v>
      </c>
      <c r="S386" s="164"/>
      <c r="T386" s="165">
        <v>225247618</v>
      </c>
      <c r="U386" s="165">
        <v>42196</v>
      </c>
      <c r="V386" s="165"/>
      <c r="W386" s="179"/>
      <c r="X386" s="166" t="s">
        <v>74</v>
      </c>
      <c r="Y386" s="167"/>
      <c r="Z386" s="166">
        <v>251646602</v>
      </c>
      <c r="AA386" s="166">
        <v>46387</v>
      </c>
      <c r="AB386" s="180"/>
      <c r="AC386" s="180"/>
      <c r="AD386" s="181"/>
      <c r="AE386" s="181"/>
      <c r="AF386" s="181"/>
      <c r="AG386" s="181"/>
      <c r="AH386" s="181"/>
      <c r="AI386" s="181"/>
      <c r="AJ386" s="169"/>
      <c r="AK386" s="169"/>
      <c r="AL386" s="169"/>
      <c r="AM386" s="169"/>
      <c r="AN386" s="182"/>
      <c r="AO386" s="182"/>
      <c r="AP386" s="183"/>
      <c r="AQ386" s="170"/>
      <c r="AR386" s="170"/>
      <c r="AS386" s="171"/>
      <c r="AT386" s="171"/>
      <c r="AU386" s="184"/>
      <c r="AV386" s="184"/>
      <c r="AW386" s="184"/>
      <c r="AX386" s="185"/>
      <c r="AY386" s="185"/>
      <c r="AZ386" s="185"/>
      <c r="BA386" s="186"/>
      <c r="BB386" s="186"/>
      <c r="BC386" s="186"/>
      <c r="BD386" s="232"/>
    </row>
    <row r="387" spans="1:56" ht="15.75" customHeight="1">
      <c r="A387" s="71">
        <v>2025413</v>
      </c>
      <c r="B387" s="44" t="s">
        <v>134</v>
      </c>
      <c r="C387" s="44" t="s">
        <v>115</v>
      </c>
      <c r="D387" s="61" t="s">
        <v>60</v>
      </c>
      <c r="E387" s="44" t="s">
        <v>4</v>
      </c>
      <c r="F387" s="159" t="s">
        <v>136</v>
      </c>
      <c r="G387" s="160">
        <v>0</v>
      </c>
      <c r="H387" s="160">
        <v>231872518</v>
      </c>
      <c r="I387" s="160" t="s">
        <v>2336</v>
      </c>
      <c r="J387" s="160">
        <v>0</v>
      </c>
      <c r="K387" s="160">
        <v>0</v>
      </c>
      <c r="L387" s="161" t="s">
        <v>136</v>
      </c>
      <c r="M387" s="161"/>
      <c r="N387" s="161"/>
      <c r="O387" s="163"/>
      <c r="P387" s="178"/>
      <c r="Q387" s="178"/>
      <c r="R387" s="164" t="s">
        <v>74</v>
      </c>
      <c r="S387" s="164"/>
      <c r="T387" s="165">
        <v>225247265</v>
      </c>
      <c r="U387" s="165">
        <v>46192</v>
      </c>
      <c r="V387" s="165"/>
      <c r="W387" s="179"/>
      <c r="X387" s="166" t="s">
        <v>74</v>
      </c>
      <c r="Y387" s="166"/>
      <c r="Z387" s="166">
        <v>251370976</v>
      </c>
      <c r="AA387" s="166">
        <v>98741</v>
      </c>
      <c r="AB387" s="180"/>
      <c r="AC387" s="180"/>
      <c r="AD387" s="181"/>
      <c r="AE387" s="181"/>
      <c r="AF387" s="181"/>
      <c r="AG387" s="181"/>
      <c r="AH387" s="181"/>
      <c r="AI387" s="181"/>
      <c r="AJ387" s="169"/>
      <c r="AK387" s="169"/>
      <c r="AL387" s="169"/>
      <c r="AM387" s="169"/>
      <c r="AN387" s="182"/>
      <c r="AO387" s="182"/>
      <c r="AP387" s="183"/>
      <c r="AQ387" s="170"/>
      <c r="AR387" s="170"/>
      <c r="AS387" s="171"/>
      <c r="AT387" s="171"/>
      <c r="AU387" s="184"/>
      <c r="AV387" s="184"/>
      <c r="AW387" s="184"/>
      <c r="AX387" s="185"/>
      <c r="AY387" s="185"/>
      <c r="AZ387" s="185"/>
      <c r="BA387" s="186"/>
      <c r="BB387" s="186"/>
      <c r="BC387" s="186"/>
      <c r="BD387" s="232"/>
    </row>
    <row r="388" spans="1:56" ht="15.75" customHeight="1">
      <c r="A388" s="71">
        <v>2025415</v>
      </c>
      <c r="B388" s="44" t="s">
        <v>134</v>
      </c>
      <c r="C388" s="44" t="s">
        <v>115</v>
      </c>
      <c r="D388" s="61" t="s">
        <v>60</v>
      </c>
      <c r="E388" s="44" t="s">
        <v>4</v>
      </c>
      <c r="F388" s="159" t="s">
        <v>136</v>
      </c>
      <c r="G388" s="160">
        <v>0</v>
      </c>
      <c r="H388" s="160">
        <v>231590229</v>
      </c>
      <c r="I388" s="160">
        <v>59485</v>
      </c>
      <c r="J388" s="160">
        <v>0</v>
      </c>
      <c r="K388" s="160">
        <v>0</v>
      </c>
      <c r="L388" s="161" t="s">
        <v>74</v>
      </c>
      <c r="M388" s="161"/>
      <c r="N388" s="161" t="s">
        <v>2693</v>
      </c>
      <c r="O388" s="163"/>
      <c r="P388" s="178"/>
      <c r="Q388" s="178"/>
      <c r="R388" s="165" t="s">
        <v>136</v>
      </c>
      <c r="S388" s="165"/>
      <c r="T388" s="165">
        <v>225133974</v>
      </c>
      <c r="U388" s="165">
        <v>60924</v>
      </c>
      <c r="V388" s="165"/>
      <c r="W388" s="179"/>
      <c r="X388" s="166" t="s">
        <v>136</v>
      </c>
      <c r="Y388" s="166"/>
      <c r="Z388" s="166">
        <v>250786532</v>
      </c>
      <c r="AA388" s="166">
        <v>60924</v>
      </c>
      <c r="AB388" s="166"/>
      <c r="AC388" s="166"/>
      <c r="AD388" s="181"/>
      <c r="AE388" s="181"/>
      <c r="AF388" s="181"/>
      <c r="AG388" s="181"/>
      <c r="AH388" s="181"/>
      <c r="AI388" s="181"/>
      <c r="AJ388" s="169"/>
      <c r="AK388" s="169"/>
      <c r="AL388" s="169"/>
      <c r="AM388" s="169"/>
      <c r="AN388" s="182"/>
      <c r="AO388" s="182"/>
      <c r="AP388" s="183"/>
      <c r="AQ388" s="241"/>
      <c r="AR388" s="241"/>
      <c r="AS388" s="171"/>
      <c r="AT388" s="171"/>
      <c r="AU388" s="184"/>
      <c r="AV388" s="184"/>
      <c r="AW388" s="184"/>
      <c r="AX388" s="185"/>
      <c r="AY388" s="185"/>
      <c r="AZ388" s="185"/>
      <c r="BA388" s="186"/>
      <c r="BB388" s="186"/>
      <c r="BC388" s="186"/>
      <c r="BD388" s="232"/>
    </row>
    <row r="389" spans="1:56" ht="15.75" customHeight="1">
      <c r="A389" s="71">
        <v>2025416</v>
      </c>
      <c r="B389" s="44" t="s">
        <v>134</v>
      </c>
      <c r="C389" s="44" t="s">
        <v>115</v>
      </c>
      <c r="D389" s="61" t="s">
        <v>60</v>
      </c>
      <c r="E389" s="44" t="s">
        <v>4</v>
      </c>
      <c r="F389" s="159" t="s">
        <v>136</v>
      </c>
      <c r="G389" s="160">
        <v>0</v>
      </c>
      <c r="H389" s="160">
        <v>0</v>
      </c>
      <c r="I389" s="160">
        <v>0</v>
      </c>
      <c r="J389" s="160">
        <v>0</v>
      </c>
      <c r="K389" s="160">
        <v>0</v>
      </c>
      <c r="L389" s="161" t="s">
        <v>74</v>
      </c>
      <c r="M389" s="161"/>
      <c r="N389" s="161" t="s">
        <v>2694</v>
      </c>
      <c r="O389" s="163"/>
      <c r="P389" s="178"/>
      <c r="Q389" s="178"/>
      <c r="R389" s="165" t="s">
        <v>74</v>
      </c>
      <c r="S389" s="165"/>
      <c r="T389" s="165">
        <v>225247636</v>
      </c>
      <c r="U389" s="165">
        <v>46192</v>
      </c>
      <c r="V389" s="165"/>
      <c r="W389" s="165"/>
      <c r="X389" s="166" t="s">
        <v>74</v>
      </c>
      <c r="Y389" s="166"/>
      <c r="Z389" s="166">
        <v>251620565</v>
      </c>
      <c r="AA389" s="166">
        <v>78547</v>
      </c>
      <c r="AB389" s="180"/>
      <c r="AC389" s="180"/>
      <c r="AD389" s="181"/>
      <c r="AE389" s="181"/>
      <c r="AF389" s="181"/>
      <c r="AG389" s="181"/>
      <c r="AH389" s="181"/>
      <c r="AI389" s="181"/>
      <c r="AJ389" s="169"/>
      <c r="AK389" s="169"/>
      <c r="AL389" s="169"/>
      <c r="AM389" s="169"/>
      <c r="AN389" s="182"/>
      <c r="AO389" s="182"/>
      <c r="AP389" s="183"/>
      <c r="AQ389" s="241"/>
      <c r="AR389" s="241"/>
      <c r="AS389" s="171"/>
      <c r="AT389" s="171"/>
      <c r="AU389" s="184"/>
      <c r="AV389" s="184"/>
      <c r="AW389" s="184"/>
      <c r="AX389" s="185"/>
      <c r="AY389" s="185"/>
      <c r="AZ389" s="185"/>
      <c r="BA389" s="186"/>
      <c r="BB389" s="186"/>
      <c r="BC389" s="186"/>
      <c r="BD389" s="232"/>
    </row>
    <row r="390" spans="1:56" ht="15.75" customHeight="1">
      <c r="A390" s="71">
        <v>2025417</v>
      </c>
      <c r="B390" s="44" t="s">
        <v>134</v>
      </c>
      <c r="C390" s="44" t="s">
        <v>115</v>
      </c>
      <c r="D390" s="61" t="s">
        <v>60</v>
      </c>
      <c r="E390" s="44" t="s">
        <v>4</v>
      </c>
      <c r="F390" s="159" t="s">
        <v>136</v>
      </c>
      <c r="G390" s="160">
        <v>0</v>
      </c>
      <c r="H390" s="160">
        <v>0</v>
      </c>
      <c r="I390" s="160">
        <v>0</v>
      </c>
      <c r="J390" s="160">
        <v>0</v>
      </c>
      <c r="K390" s="160">
        <v>0</v>
      </c>
      <c r="L390" s="161" t="s">
        <v>136</v>
      </c>
      <c r="M390" s="161"/>
      <c r="N390" s="161" t="s">
        <v>2695</v>
      </c>
      <c r="O390" s="163"/>
      <c r="P390" s="178"/>
      <c r="Q390" s="178"/>
      <c r="R390" s="165" t="s">
        <v>74</v>
      </c>
      <c r="S390" s="165"/>
      <c r="T390" s="165">
        <v>225247328</v>
      </c>
      <c r="U390" s="165">
        <v>46192</v>
      </c>
      <c r="V390" s="165"/>
      <c r="W390" s="165"/>
      <c r="X390" s="166" t="s">
        <v>74</v>
      </c>
      <c r="Y390" s="166"/>
      <c r="Z390" s="166">
        <v>251639630</v>
      </c>
      <c r="AA390" s="166">
        <v>42196</v>
      </c>
      <c r="AB390" s="180"/>
      <c r="AC390" s="180"/>
      <c r="AD390" s="181"/>
      <c r="AE390" s="181"/>
      <c r="AF390" s="181"/>
      <c r="AG390" s="181"/>
      <c r="AH390" s="181"/>
      <c r="AI390" s="181"/>
      <c r="AJ390" s="169"/>
      <c r="AK390" s="169"/>
      <c r="AL390" s="169"/>
      <c r="AM390" s="169"/>
      <c r="AN390" s="182"/>
      <c r="AO390" s="182"/>
      <c r="AP390" s="183"/>
      <c r="AQ390" s="241"/>
      <c r="AR390" s="241"/>
      <c r="AS390" s="171"/>
      <c r="AT390" s="171"/>
      <c r="AU390" s="184"/>
      <c r="AV390" s="184"/>
      <c r="AW390" s="184"/>
      <c r="AX390" s="185"/>
      <c r="AY390" s="185"/>
      <c r="AZ390" s="185"/>
      <c r="BA390" s="186"/>
      <c r="BB390" s="186"/>
      <c r="BC390" s="186"/>
      <c r="BD390" s="232"/>
    </row>
    <row r="391" spans="1:56" ht="15.75" customHeight="1">
      <c r="A391" s="71">
        <v>2025418</v>
      </c>
      <c r="B391" s="44" t="s">
        <v>134</v>
      </c>
      <c r="C391" s="44" t="s">
        <v>115</v>
      </c>
      <c r="D391" s="61" t="s">
        <v>60</v>
      </c>
      <c r="E391" s="44" t="s">
        <v>4</v>
      </c>
      <c r="F391" s="159" t="s">
        <v>136</v>
      </c>
      <c r="G391" s="160">
        <v>0</v>
      </c>
      <c r="H391" s="160">
        <v>0</v>
      </c>
      <c r="I391" s="160">
        <v>0</v>
      </c>
      <c r="J391" s="160">
        <v>0</v>
      </c>
      <c r="K391" s="160">
        <v>0</v>
      </c>
      <c r="L391" s="161" t="s">
        <v>136</v>
      </c>
      <c r="M391" s="161"/>
      <c r="N391" s="161"/>
      <c r="O391" s="163"/>
      <c r="P391" s="178"/>
      <c r="Q391" s="178"/>
      <c r="R391" s="165" t="s">
        <v>136</v>
      </c>
      <c r="S391" s="165"/>
      <c r="T391" s="165"/>
      <c r="U391" s="165"/>
      <c r="V391" s="165"/>
      <c r="W391" s="165"/>
      <c r="X391" s="166" t="s">
        <v>136</v>
      </c>
      <c r="Y391" s="166"/>
      <c r="Z391" s="166">
        <v>250772566</v>
      </c>
      <c r="AA391" s="166">
        <v>91362</v>
      </c>
      <c r="AB391" s="166"/>
      <c r="AC391" s="166"/>
      <c r="AD391" s="181"/>
      <c r="AE391" s="181"/>
      <c r="AF391" s="181"/>
      <c r="AG391" s="181"/>
      <c r="AH391" s="181"/>
      <c r="AI391" s="181"/>
      <c r="AJ391" s="169"/>
      <c r="AK391" s="169"/>
      <c r="AL391" s="169"/>
      <c r="AM391" s="169"/>
      <c r="AN391" s="182"/>
      <c r="AO391" s="182"/>
      <c r="AP391" s="183"/>
      <c r="AQ391" s="241"/>
      <c r="AR391" s="241"/>
      <c r="AS391" s="171"/>
      <c r="AT391" s="171"/>
      <c r="AU391" s="184"/>
      <c r="AV391" s="184"/>
      <c r="AW391" s="184"/>
      <c r="AX391" s="185"/>
      <c r="AY391" s="185"/>
      <c r="AZ391" s="185"/>
      <c r="BA391" s="186"/>
      <c r="BB391" s="186"/>
      <c r="BC391" s="186"/>
      <c r="BD391" s="232"/>
    </row>
    <row r="392" spans="1:56" ht="15.75" customHeight="1">
      <c r="A392" s="71">
        <v>2025419</v>
      </c>
      <c r="B392" s="44" t="s">
        <v>134</v>
      </c>
      <c r="C392" s="44" t="s">
        <v>115</v>
      </c>
      <c r="D392" s="61" t="s">
        <v>60</v>
      </c>
      <c r="E392" s="44" t="s">
        <v>4</v>
      </c>
      <c r="F392" s="159" t="s">
        <v>136</v>
      </c>
      <c r="G392" s="160"/>
      <c r="H392" s="160">
        <v>0</v>
      </c>
      <c r="I392" s="160">
        <v>0</v>
      </c>
      <c r="J392" s="160">
        <v>0</v>
      </c>
      <c r="K392" s="160">
        <v>0</v>
      </c>
      <c r="L392" s="161" t="s">
        <v>74</v>
      </c>
      <c r="M392" s="161"/>
      <c r="N392" s="161" t="s">
        <v>2696</v>
      </c>
      <c r="O392" s="163"/>
      <c r="P392" s="178"/>
      <c r="Q392" s="178"/>
      <c r="R392" s="165" t="s">
        <v>136</v>
      </c>
      <c r="S392" s="165"/>
      <c r="T392" s="165"/>
      <c r="U392" s="165"/>
      <c r="V392" s="165"/>
      <c r="W392" s="165"/>
      <c r="X392" s="166" t="s">
        <v>136</v>
      </c>
      <c r="Y392" s="166"/>
      <c r="Z392" s="166">
        <v>251075516</v>
      </c>
      <c r="AA392" s="166">
        <v>12489</v>
      </c>
      <c r="AB392" s="166"/>
      <c r="AC392" s="166"/>
      <c r="AD392" s="181"/>
      <c r="AE392" s="181"/>
      <c r="AF392" s="181"/>
      <c r="AG392" s="181"/>
      <c r="AH392" s="181"/>
      <c r="AI392" s="181"/>
      <c r="AJ392" s="169"/>
      <c r="AK392" s="169"/>
      <c r="AL392" s="169"/>
      <c r="AM392" s="169"/>
      <c r="AN392" s="182"/>
      <c r="AO392" s="182"/>
      <c r="AP392" s="183"/>
      <c r="AQ392" s="241"/>
      <c r="AR392" s="241"/>
      <c r="AS392" s="171"/>
      <c r="AT392" s="171"/>
      <c r="AU392" s="184"/>
      <c r="AV392" s="184"/>
      <c r="AW392" s="184"/>
      <c r="AX392" s="185"/>
      <c r="AY392" s="185"/>
      <c r="AZ392" s="185"/>
      <c r="BA392" s="186"/>
      <c r="BB392" s="186"/>
      <c r="BC392" s="186"/>
      <c r="BD392" s="232"/>
    </row>
    <row r="393" spans="1:56" ht="15.75" customHeight="1">
      <c r="A393" s="71">
        <v>2025420</v>
      </c>
      <c r="B393" s="44" t="s">
        <v>134</v>
      </c>
      <c r="C393" s="44" t="s">
        <v>115</v>
      </c>
      <c r="D393" s="61" t="s">
        <v>60</v>
      </c>
      <c r="E393" s="44" t="s">
        <v>4</v>
      </c>
      <c r="F393" s="159" t="s">
        <v>137</v>
      </c>
      <c r="G393" s="160" t="s">
        <v>390</v>
      </c>
      <c r="H393" s="160">
        <v>0</v>
      </c>
      <c r="I393" s="160">
        <v>0</v>
      </c>
      <c r="J393" s="160">
        <v>0</v>
      </c>
      <c r="K393" s="160">
        <v>0</v>
      </c>
      <c r="L393" s="161" t="s">
        <v>137</v>
      </c>
      <c r="M393" s="161" t="s">
        <v>26</v>
      </c>
      <c r="N393" s="161"/>
      <c r="O393" s="163"/>
      <c r="P393" s="178"/>
      <c r="Q393" s="178"/>
      <c r="R393" s="165"/>
      <c r="S393" s="165"/>
      <c r="T393" s="165"/>
      <c r="U393" s="165"/>
      <c r="V393" s="165"/>
      <c r="W393" s="165"/>
      <c r="X393" s="166" t="s">
        <v>137</v>
      </c>
      <c r="Y393" s="166" t="s">
        <v>26</v>
      </c>
      <c r="Z393" s="166"/>
      <c r="AA393" s="166"/>
      <c r="AB393" s="166"/>
      <c r="AC393" s="166"/>
      <c r="AD393" s="181"/>
      <c r="AE393" s="181"/>
      <c r="AF393" s="181"/>
      <c r="AG393" s="181"/>
      <c r="AH393" s="181"/>
      <c r="AI393" s="181"/>
      <c r="AJ393" s="169"/>
      <c r="AK393" s="169"/>
      <c r="AL393" s="169"/>
      <c r="AM393" s="169"/>
      <c r="AN393" s="182"/>
      <c r="AO393" s="182"/>
      <c r="AP393" s="183"/>
      <c r="AQ393" s="241"/>
      <c r="AR393" s="241"/>
      <c r="AS393" s="171"/>
      <c r="AT393" s="171"/>
      <c r="AU393" s="184"/>
      <c r="AV393" s="184"/>
      <c r="AW393" s="184"/>
      <c r="AX393" s="185"/>
      <c r="AY393" s="185"/>
      <c r="AZ393" s="185"/>
      <c r="BA393" s="186"/>
      <c r="BB393" s="186"/>
      <c r="BC393" s="186"/>
      <c r="BD393" s="232"/>
    </row>
    <row r="394" spans="1:56" ht="15.75" customHeight="1">
      <c r="A394" s="71">
        <v>2025421</v>
      </c>
      <c r="B394" s="44" t="s">
        <v>134</v>
      </c>
      <c r="C394" s="44" t="s">
        <v>115</v>
      </c>
      <c r="D394" s="61" t="s">
        <v>60</v>
      </c>
      <c r="E394" s="44" t="s">
        <v>4</v>
      </c>
      <c r="F394" s="159" t="s">
        <v>136</v>
      </c>
      <c r="G394" s="160">
        <v>0</v>
      </c>
      <c r="H394" s="160"/>
      <c r="I394" s="160">
        <v>0</v>
      </c>
      <c r="J394" s="160">
        <v>0</v>
      </c>
      <c r="K394" s="160">
        <v>0</v>
      </c>
      <c r="L394" s="161" t="s">
        <v>136</v>
      </c>
      <c r="M394" s="161" t="s">
        <v>3169</v>
      </c>
      <c r="N394" s="161"/>
      <c r="O394" s="163"/>
      <c r="P394" s="178"/>
      <c r="Q394" s="178"/>
      <c r="R394" s="165" t="s">
        <v>136</v>
      </c>
      <c r="S394" s="165"/>
      <c r="T394" s="165">
        <v>225024135</v>
      </c>
      <c r="U394" s="165">
        <v>16045</v>
      </c>
      <c r="V394" s="165"/>
      <c r="W394" s="179"/>
      <c r="X394" s="166" t="s">
        <v>74</v>
      </c>
      <c r="Y394" s="166"/>
      <c r="Z394" s="166">
        <v>251370488</v>
      </c>
      <c r="AA394" s="166">
        <v>68754</v>
      </c>
      <c r="AB394" s="180"/>
      <c r="AC394" s="180"/>
      <c r="AD394" s="181"/>
      <c r="AE394" s="181"/>
      <c r="AF394" s="181"/>
      <c r="AG394" s="181"/>
      <c r="AH394" s="181"/>
      <c r="AI394" s="181"/>
      <c r="AJ394" s="169"/>
      <c r="AK394" s="169"/>
      <c r="AL394" s="169"/>
      <c r="AM394" s="169"/>
      <c r="AN394" s="182"/>
      <c r="AO394" s="182"/>
      <c r="AP394" s="183"/>
      <c r="AQ394" s="241"/>
      <c r="AR394" s="241"/>
      <c r="AS394" s="171"/>
      <c r="AT394" s="171"/>
      <c r="AU394" s="184"/>
      <c r="AV394" s="184"/>
      <c r="AW394" s="184"/>
      <c r="AX394" s="185"/>
      <c r="AY394" s="185"/>
      <c r="AZ394" s="185"/>
      <c r="BA394" s="186"/>
      <c r="BB394" s="186"/>
      <c r="BC394" s="186"/>
      <c r="BD394" s="232"/>
    </row>
    <row r="395" spans="1:56" ht="15.75" customHeight="1">
      <c r="A395" s="71">
        <v>2025422</v>
      </c>
      <c r="B395" s="44" t="s">
        <v>134</v>
      </c>
      <c r="C395" s="44" t="s">
        <v>115</v>
      </c>
      <c r="D395" s="61" t="s">
        <v>60</v>
      </c>
      <c r="E395" s="44" t="s">
        <v>4</v>
      </c>
      <c r="F395" s="159" t="s">
        <v>136</v>
      </c>
      <c r="G395" s="160">
        <v>0</v>
      </c>
      <c r="H395" s="160">
        <v>232047235</v>
      </c>
      <c r="I395" s="160">
        <v>74084</v>
      </c>
      <c r="J395" s="160">
        <v>0</v>
      </c>
      <c r="K395" s="160">
        <v>0</v>
      </c>
      <c r="L395" s="161" t="s">
        <v>136</v>
      </c>
      <c r="M395" s="161"/>
      <c r="N395" s="161"/>
      <c r="O395" s="163"/>
      <c r="P395" s="178"/>
      <c r="Q395" s="178"/>
      <c r="R395" s="165" t="s">
        <v>74</v>
      </c>
      <c r="S395" s="165"/>
      <c r="T395" s="165">
        <v>225247299</v>
      </c>
      <c r="U395" s="165">
        <v>46192</v>
      </c>
      <c r="V395" s="165"/>
      <c r="W395" s="165"/>
      <c r="X395" s="166" t="s">
        <v>136</v>
      </c>
      <c r="Y395" s="166"/>
      <c r="Z395" s="166"/>
      <c r="AA395" s="166"/>
      <c r="AB395" s="166"/>
      <c r="AC395" s="166"/>
      <c r="AD395" s="181"/>
      <c r="AE395" s="181"/>
      <c r="AF395" s="181"/>
      <c r="AG395" s="181"/>
      <c r="AH395" s="181"/>
      <c r="AI395" s="181"/>
      <c r="AJ395" s="169"/>
      <c r="AK395" s="169"/>
      <c r="AL395" s="169"/>
      <c r="AM395" s="169"/>
      <c r="AN395" s="182"/>
      <c r="AO395" s="182"/>
      <c r="AP395" s="183"/>
      <c r="AQ395" s="241"/>
      <c r="AR395" s="241"/>
      <c r="AS395" s="171"/>
      <c r="AT395" s="171"/>
      <c r="AU395" s="184"/>
      <c r="AV395" s="184"/>
      <c r="AW395" s="184"/>
      <c r="AX395" s="185"/>
      <c r="AY395" s="185"/>
      <c r="AZ395" s="185"/>
      <c r="BA395" s="186"/>
      <c r="BB395" s="186"/>
      <c r="BC395" s="186"/>
      <c r="BD395" s="232"/>
    </row>
    <row r="396" spans="1:56" ht="15.75" customHeight="1">
      <c r="A396" s="71">
        <v>2025423</v>
      </c>
      <c r="B396" s="44" t="s">
        <v>134</v>
      </c>
      <c r="C396" s="44" t="s">
        <v>115</v>
      </c>
      <c r="D396" s="61" t="s">
        <v>60</v>
      </c>
      <c r="E396" s="44" t="s">
        <v>4</v>
      </c>
      <c r="F396" s="159" t="s">
        <v>136</v>
      </c>
      <c r="G396" s="160"/>
      <c r="H396" s="160">
        <v>231723628</v>
      </c>
      <c r="I396" s="160">
        <v>54637</v>
      </c>
      <c r="J396" s="160"/>
      <c r="K396" s="160">
        <v>0</v>
      </c>
      <c r="L396" s="161" t="s">
        <v>137</v>
      </c>
      <c r="M396" s="161" t="s">
        <v>26</v>
      </c>
      <c r="N396" s="161"/>
      <c r="O396" s="163"/>
      <c r="P396" s="178"/>
      <c r="Q396" s="178"/>
      <c r="R396" s="165"/>
      <c r="S396" s="165"/>
      <c r="T396" s="165"/>
      <c r="U396" s="165"/>
      <c r="V396" s="165"/>
      <c r="W396" s="179"/>
      <c r="X396" s="166" t="s">
        <v>137</v>
      </c>
      <c r="Y396" s="166" t="s">
        <v>26</v>
      </c>
      <c r="Z396" s="166"/>
      <c r="AA396" s="166"/>
      <c r="AB396" s="180"/>
      <c r="AC396" s="180"/>
      <c r="AD396" s="181"/>
      <c r="AE396" s="181"/>
      <c r="AF396" s="181"/>
      <c r="AG396" s="181"/>
      <c r="AH396" s="181"/>
      <c r="AI396" s="181"/>
      <c r="AJ396" s="169" t="s">
        <v>136</v>
      </c>
      <c r="AK396" s="169"/>
      <c r="AL396" s="169"/>
      <c r="AM396" s="169"/>
      <c r="AN396" s="182"/>
      <c r="AO396" s="182"/>
      <c r="AP396" s="183"/>
      <c r="AQ396" s="241"/>
      <c r="AR396" s="241"/>
      <c r="AS396" s="171"/>
      <c r="AT396" s="171"/>
      <c r="AU396" s="184"/>
      <c r="AV396" s="184"/>
      <c r="AW396" s="184"/>
      <c r="AX396" s="185"/>
      <c r="AY396" s="185"/>
      <c r="AZ396" s="185"/>
      <c r="BA396" s="186"/>
      <c r="BB396" s="186"/>
      <c r="BC396" s="186"/>
      <c r="BD396" s="232"/>
    </row>
    <row r="397" spans="1:56" ht="15.75" customHeight="1">
      <c r="A397" s="71">
        <v>2025424</v>
      </c>
      <c r="B397" s="44" t="s">
        <v>134</v>
      </c>
      <c r="C397" s="44" t="s">
        <v>115</v>
      </c>
      <c r="D397" s="61" t="s">
        <v>60</v>
      </c>
      <c r="E397" s="44" t="s">
        <v>4</v>
      </c>
      <c r="F397" s="159" t="s">
        <v>136</v>
      </c>
      <c r="G397" s="160">
        <v>0</v>
      </c>
      <c r="H397" s="160">
        <v>231761643</v>
      </c>
      <c r="I397" s="160">
        <v>29385</v>
      </c>
      <c r="J397" s="160">
        <v>0</v>
      </c>
      <c r="K397" s="160">
        <v>0</v>
      </c>
      <c r="L397" s="161" t="s">
        <v>136</v>
      </c>
      <c r="M397" s="161"/>
      <c r="N397" s="161" t="s">
        <v>2697</v>
      </c>
      <c r="O397" s="163"/>
      <c r="P397" s="178"/>
      <c r="Q397" s="178"/>
      <c r="R397" s="165"/>
      <c r="S397" s="165"/>
      <c r="T397" s="165"/>
      <c r="U397" s="165"/>
      <c r="V397" s="165"/>
      <c r="W397" s="165"/>
      <c r="X397" s="166" t="s">
        <v>136</v>
      </c>
      <c r="Y397" s="166"/>
      <c r="Z397" s="166">
        <v>250692945</v>
      </c>
      <c r="AA397" s="166">
        <v>78523</v>
      </c>
      <c r="AB397" s="180"/>
      <c r="AC397" s="180"/>
      <c r="AD397" s="181"/>
      <c r="AE397" s="181"/>
      <c r="AF397" s="181"/>
      <c r="AG397" s="181"/>
      <c r="AH397" s="181"/>
      <c r="AI397" s="181"/>
      <c r="AJ397" s="169"/>
      <c r="AK397" s="169"/>
      <c r="AL397" s="169"/>
      <c r="AM397" s="169"/>
      <c r="AN397" s="182"/>
      <c r="AO397" s="182"/>
      <c r="AP397" s="183"/>
      <c r="AQ397" s="241"/>
      <c r="AR397" s="241"/>
      <c r="AS397" s="171"/>
      <c r="AT397" s="171"/>
      <c r="AU397" s="184"/>
      <c r="AV397" s="184"/>
      <c r="AW397" s="184"/>
      <c r="AX397" s="185"/>
      <c r="AY397" s="185"/>
      <c r="AZ397" s="185"/>
      <c r="BA397" s="186"/>
      <c r="BB397" s="186"/>
      <c r="BC397" s="186"/>
      <c r="BD397" s="232"/>
    </row>
    <row r="398" spans="1:56" ht="15.75" customHeight="1">
      <c r="A398" s="71">
        <v>2025425</v>
      </c>
      <c r="B398" s="44" t="s">
        <v>134</v>
      </c>
      <c r="C398" s="44" t="s">
        <v>81</v>
      </c>
      <c r="D398" s="61" t="s">
        <v>60</v>
      </c>
      <c r="E398" s="44" t="s">
        <v>4</v>
      </c>
      <c r="F398" s="159" t="s">
        <v>137</v>
      </c>
      <c r="G398" s="160" t="s">
        <v>390</v>
      </c>
      <c r="H398" s="160">
        <v>0</v>
      </c>
      <c r="I398" s="160">
        <v>0</v>
      </c>
      <c r="J398" s="160">
        <v>0</v>
      </c>
      <c r="K398" s="160">
        <v>0</v>
      </c>
      <c r="L398" s="161" t="s">
        <v>137</v>
      </c>
      <c r="M398" s="161" t="s">
        <v>26</v>
      </c>
      <c r="N398" s="161"/>
      <c r="O398" s="163"/>
      <c r="P398" s="178"/>
      <c r="Q398" s="178"/>
      <c r="R398" s="165"/>
      <c r="S398" s="165"/>
      <c r="T398" s="165">
        <v>225127219</v>
      </c>
      <c r="U398" s="165">
        <v>27101</v>
      </c>
      <c r="V398" s="165"/>
      <c r="W398" s="165"/>
      <c r="X398" s="166" t="s">
        <v>137</v>
      </c>
      <c r="Y398" s="166" t="s">
        <v>26</v>
      </c>
      <c r="Z398" s="166"/>
      <c r="AA398" s="166"/>
      <c r="AB398" s="166"/>
      <c r="AC398" s="166"/>
      <c r="AD398" s="181"/>
      <c r="AE398" s="181"/>
      <c r="AF398" s="141"/>
      <c r="AG398" s="141"/>
      <c r="AH398" s="181"/>
      <c r="AI398" s="181"/>
      <c r="AJ398" s="169"/>
      <c r="AK398" s="169"/>
      <c r="AL398" s="169"/>
      <c r="AM398" s="169"/>
      <c r="AN398" s="182"/>
      <c r="AO398" s="182"/>
      <c r="AP398" s="183"/>
      <c r="AQ398" s="241"/>
      <c r="AR398" s="241"/>
      <c r="AS398" s="171"/>
      <c r="AT398" s="171"/>
      <c r="AU398" s="184"/>
      <c r="AV398" s="184"/>
      <c r="AW398" s="184"/>
      <c r="AX398" s="185"/>
      <c r="AY398" s="185"/>
      <c r="AZ398" s="185"/>
      <c r="BA398" s="186"/>
      <c r="BB398" s="186"/>
      <c r="BC398" s="186"/>
      <c r="BD398" s="232"/>
    </row>
    <row r="399" spans="1:56" ht="15.75" customHeight="1">
      <c r="A399" s="71">
        <v>2025426</v>
      </c>
      <c r="B399" s="44" t="s">
        <v>134</v>
      </c>
      <c r="C399" s="44" t="s">
        <v>81</v>
      </c>
      <c r="D399" s="61" t="s">
        <v>60</v>
      </c>
      <c r="E399" s="44" t="s">
        <v>4</v>
      </c>
      <c r="F399" s="159" t="s">
        <v>136</v>
      </c>
      <c r="G399" s="160"/>
      <c r="H399" s="160">
        <v>231284896</v>
      </c>
      <c r="I399" s="160">
        <v>0</v>
      </c>
      <c r="J399" s="160">
        <v>0</v>
      </c>
      <c r="K399" s="160">
        <v>0</v>
      </c>
      <c r="L399" s="161" t="s">
        <v>136</v>
      </c>
      <c r="M399" s="161"/>
      <c r="N399" s="161" t="s">
        <v>2698</v>
      </c>
      <c r="O399" s="163"/>
      <c r="P399" s="178"/>
      <c r="Q399" s="178"/>
      <c r="R399" s="165" t="s">
        <v>136</v>
      </c>
      <c r="S399" s="165"/>
      <c r="T399" s="165">
        <v>225054607</v>
      </c>
      <c r="U399" s="165"/>
      <c r="V399" s="165"/>
      <c r="W399" s="165"/>
      <c r="X399" s="166" t="s">
        <v>137</v>
      </c>
      <c r="Y399" s="166" t="s">
        <v>26</v>
      </c>
      <c r="Z399" s="166"/>
      <c r="AA399" s="166"/>
      <c r="AB399" s="166"/>
      <c r="AC399" s="166"/>
      <c r="AD399" s="181"/>
      <c r="AE399" s="181"/>
      <c r="AF399" s="181"/>
      <c r="AG399" s="181"/>
      <c r="AH399" s="181"/>
      <c r="AI399" s="181"/>
      <c r="AJ399" s="169" t="s">
        <v>136</v>
      </c>
      <c r="AK399" s="169"/>
      <c r="AL399" s="169"/>
      <c r="AM399" s="169"/>
      <c r="AN399" s="182"/>
      <c r="AO399" s="182"/>
      <c r="AP399" s="183"/>
      <c r="AQ399" s="241"/>
      <c r="AR399" s="241"/>
      <c r="AS399" s="171"/>
      <c r="AT399" s="171"/>
      <c r="AU399" s="184"/>
      <c r="AV399" s="184"/>
      <c r="AW399" s="184"/>
      <c r="AX399" s="185"/>
      <c r="AY399" s="185"/>
      <c r="AZ399" s="185"/>
      <c r="BA399" s="186"/>
      <c r="BB399" s="186"/>
      <c r="BC399" s="186"/>
      <c r="BD399" s="232"/>
    </row>
    <row r="400" spans="1:56" ht="15.75" customHeight="1">
      <c r="A400" s="71">
        <v>2025427</v>
      </c>
      <c r="B400" s="44" t="s">
        <v>134</v>
      </c>
      <c r="C400" s="44" t="s">
        <v>81</v>
      </c>
      <c r="D400" s="61" t="s">
        <v>60</v>
      </c>
      <c r="E400" s="44" t="s">
        <v>4</v>
      </c>
      <c r="F400" s="159" t="s">
        <v>136</v>
      </c>
      <c r="G400" s="160"/>
      <c r="H400" s="160">
        <v>0</v>
      </c>
      <c r="I400" s="160">
        <v>0</v>
      </c>
      <c r="J400" s="160">
        <v>0</v>
      </c>
      <c r="K400" s="160">
        <v>0</v>
      </c>
      <c r="L400" s="161" t="s">
        <v>136</v>
      </c>
      <c r="M400" s="161"/>
      <c r="N400" s="161" t="s">
        <v>2699</v>
      </c>
      <c r="O400" s="163"/>
      <c r="P400" s="178"/>
      <c r="Q400" s="178"/>
      <c r="R400" s="165" t="s">
        <v>136</v>
      </c>
      <c r="S400" s="165"/>
      <c r="T400" s="165"/>
      <c r="U400" s="165"/>
      <c r="V400" s="165"/>
      <c r="W400" s="165"/>
      <c r="X400" s="166" t="s">
        <v>136</v>
      </c>
      <c r="Y400" s="166"/>
      <c r="Z400" s="249"/>
      <c r="AA400" s="166"/>
      <c r="AB400" s="166"/>
      <c r="AC400" s="166"/>
      <c r="AD400" s="181"/>
      <c r="AE400" s="181"/>
      <c r="AF400" s="181"/>
      <c r="AG400" s="181"/>
      <c r="AH400" s="181"/>
      <c r="AI400" s="181"/>
      <c r="AJ400" s="169"/>
      <c r="AK400" s="169"/>
      <c r="AL400" s="169"/>
      <c r="AM400" s="169"/>
      <c r="AN400" s="182"/>
      <c r="AO400" s="182"/>
      <c r="AP400" s="183"/>
      <c r="AQ400" s="241"/>
      <c r="AR400" s="241"/>
      <c r="AS400" s="171"/>
      <c r="AT400" s="171"/>
      <c r="AU400" s="184"/>
      <c r="AV400" s="184"/>
      <c r="AW400" s="184"/>
      <c r="AX400" s="185"/>
      <c r="AY400" s="185"/>
      <c r="AZ400" s="185"/>
      <c r="BA400" s="186"/>
      <c r="BB400" s="186"/>
      <c r="BC400" s="186"/>
      <c r="BD400" s="232"/>
    </row>
    <row r="401" spans="1:56" ht="15.75" customHeight="1">
      <c r="A401" s="71">
        <v>2025428</v>
      </c>
      <c r="B401" s="44" t="s">
        <v>134</v>
      </c>
      <c r="C401" s="44" t="s">
        <v>81</v>
      </c>
      <c r="D401" s="61" t="s">
        <v>60</v>
      </c>
      <c r="E401" s="44" t="s">
        <v>4</v>
      </c>
      <c r="F401" s="159" t="s">
        <v>136</v>
      </c>
      <c r="G401" s="160"/>
      <c r="H401" s="160">
        <v>231759819</v>
      </c>
      <c r="I401" s="160">
        <v>0</v>
      </c>
      <c r="J401" s="160">
        <v>0</v>
      </c>
      <c r="K401" s="160">
        <v>0</v>
      </c>
      <c r="L401" s="161" t="s">
        <v>136</v>
      </c>
      <c r="M401" s="161"/>
      <c r="N401" s="161" t="s">
        <v>2700</v>
      </c>
      <c r="O401" s="163"/>
      <c r="P401" s="178"/>
      <c r="Q401" s="178"/>
      <c r="R401" s="165" t="s">
        <v>136</v>
      </c>
      <c r="S401" s="165"/>
      <c r="T401" s="165">
        <v>225145886</v>
      </c>
      <c r="U401" s="165"/>
      <c r="V401" s="165"/>
      <c r="W401" s="179"/>
      <c r="X401" s="166" t="s">
        <v>74</v>
      </c>
      <c r="Y401" s="166"/>
      <c r="Z401" s="166">
        <v>250871483</v>
      </c>
      <c r="AA401" s="166"/>
      <c r="AB401" s="180"/>
      <c r="AC401" s="180"/>
      <c r="AD401" s="181"/>
      <c r="AE401" s="181"/>
      <c r="AF401" s="181"/>
      <c r="AG401" s="181"/>
      <c r="AH401" s="181"/>
      <c r="AI401" s="181"/>
      <c r="AJ401" s="169"/>
      <c r="AK401" s="169"/>
      <c r="AL401" s="169"/>
      <c r="AM401" s="169"/>
      <c r="AN401" s="182"/>
      <c r="AO401" s="182"/>
      <c r="AP401" s="183"/>
      <c r="AQ401" s="241"/>
      <c r="AR401" s="241"/>
      <c r="AS401" s="171"/>
      <c r="AT401" s="171"/>
      <c r="AU401" s="184"/>
      <c r="AV401" s="184"/>
      <c r="AW401" s="184"/>
      <c r="AX401" s="185"/>
      <c r="AY401" s="185"/>
      <c r="AZ401" s="185"/>
      <c r="BA401" s="186"/>
      <c r="BB401" s="186"/>
      <c r="BC401" s="186"/>
      <c r="BD401" s="232"/>
    </row>
    <row r="402" spans="1:56" ht="15.75" customHeight="1">
      <c r="A402" s="71">
        <v>2025430</v>
      </c>
      <c r="B402" s="44" t="s">
        <v>134</v>
      </c>
      <c r="C402" s="44" t="s">
        <v>81</v>
      </c>
      <c r="D402" s="61" t="s">
        <v>60</v>
      </c>
      <c r="E402" s="44" t="s">
        <v>4</v>
      </c>
      <c r="F402" s="159" t="s">
        <v>136</v>
      </c>
      <c r="G402" s="160">
        <v>0</v>
      </c>
      <c r="H402" s="160">
        <v>231175108</v>
      </c>
      <c r="I402" s="160">
        <v>98297</v>
      </c>
      <c r="J402" s="160">
        <v>0</v>
      </c>
      <c r="K402" s="160">
        <v>0</v>
      </c>
      <c r="L402" s="161" t="s">
        <v>136</v>
      </c>
      <c r="M402" s="161"/>
      <c r="N402" s="161"/>
      <c r="O402" s="163"/>
      <c r="P402" s="178"/>
      <c r="Q402" s="178"/>
      <c r="R402" s="165" t="s">
        <v>74</v>
      </c>
      <c r="S402" s="165"/>
      <c r="T402" s="165">
        <v>225246677</v>
      </c>
      <c r="U402" s="165">
        <v>46192</v>
      </c>
      <c r="V402" s="165"/>
      <c r="W402" s="179"/>
      <c r="X402" s="166" t="s">
        <v>74</v>
      </c>
      <c r="Y402" s="166"/>
      <c r="Z402" s="166">
        <v>251361780</v>
      </c>
      <c r="AA402" s="166">
        <v>57574</v>
      </c>
      <c r="AB402" s="180"/>
      <c r="AC402" s="180"/>
      <c r="AD402" s="181"/>
      <c r="AE402" s="181"/>
      <c r="AF402" s="181"/>
      <c r="AG402" s="181"/>
      <c r="AH402" s="181"/>
      <c r="AI402" s="181"/>
      <c r="AJ402" s="169"/>
      <c r="AK402" s="169"/>
      <c r="AL402" s="169"/>
      <c r="AM402" s="169"/>
      <c r="AN402" s="182"/>
      <c r="AO402" s="182"/>
      <c r="AP402" s="183"/>
      <c r="AQ402" s="241"/>
      <c r="AR402" s="241"/>
      <c r="AS402" s="171"/>
      <c r="AT402" s="171"/>
      <c r="AU402" s="184"/>
      <c r="AV402" s="184"/>
      <c r="AW402" s="184"/>
      <c r="AX402" s="185"/>
      <c r="AY402" s="185"/>
      <c r="AZ402" s="185"/>
      <c r="BA402" s="186"/>
      <c r="BB402" s="186"/>
      <c r="BC402" s="186"/>
      <c r="BD402" s="232"/>
    </row>
    <row r="403" spans="1:56" ht="15.75" customHeight="1">
      <c r="A403" s="71">
        <v>2025431</v>
      </c>
      <c r="B403" s="44" t="s">
        <v>134</v>
      </c>
      <c r="C403" s="44" t="s">
        <v>81</v>
      </c>
      <c r="D403" s="61" t="s">
        <v>60</v>
      </c>
      <c r="E403" s="44" t="s">
        <v>4</v>
      </c>
      <c r="F403" s="159" t="s">
        <v>136</v>
      </c>
      <c r="G403" s="160">
        <v>0</v>
      </c>
      <c r="H403" s="160">
        <v>0</v>
      </c>
      <c r="I403" s="160">
        <v>0</v>
      </c>
      <c r="J403" s="160">
        <v>0</v>
      </c>
      <c r="K403" s="160">
        <v>0</v>
      </c>
      <c r="L403" s="161" t="s">
        <v>136</v>
      </c>
      <c r="M403" s="161"/>
      <c r="N403" s="161"/>
      <c r="O403" s="163"/>
      <c r="P403" s="178"/>
      <c r="Q403" s="178"/>
      <c r="R403" s="165" t="s">
        <v>136</v>
      </c>
      <c r="S403" s="165"/>
      <c r="T403" s="165"/>
      <c r="U403" s="165"/>
      <c r="V403" s="165"/>
      <c r="W403" s="165"/>
      <c r="X403" s="166" t="s">
        <v>136</v>
      </c>
      <c r="Y403" s="166"/>
      <c r="Z403" s="166"/>
      <c r="AA403" s="166"/>
      <c r="AB403" s="180"/>
      <c r="AC403" s="180"/>
      <c r="AD403" s="181"/>
      <c r="AE403" s="181"/>
      <c r="AF403" s="181"/>
      <c r="AG403" s="181"/>
      <c r="AH403" s="181"/>
      <c r="AI403" s="181"/>
      <c r="AJ403" s="169"/>
      <c r="AK403" s="169"/>
      <c r="AL403" s="169"/>
      <c r="AM403" s="169"/>
      <c r="AN403" s="182"/>
      <c r="AO403" s="182"/>
      <c r="AP403" s="183"/>
      <c r="AQ403" s="241"/>
      <c r="AR403" s="241"/>
      <c r="AS403" s="171"/>
      <c r="AT403" s="171"/>
      <c r="AU403" s="184"/>
      <c r="AV403" s="184"/>
      <c r="AW403" s="184"/>
      <c r="AX403" s="185"/>
      <c r="AY403" s="185"/>
      <c r="AZ403" s="185"/>
      <c r="BA403" s="186"/>
      <c r="BB403" s="186"/>
      <c r="BC403" s="186"/>
      <c r="BD403" s="232"/>
    </row>
    <row r="404" spans="1:56" ht="15.75" customHeight="1">
      <c r="A404" s="71">
        <v>2025432</v>
      </c>
      <c r="B404" s="44" t="s">
        <v>134</v>
      </c>
      <c r="C404" s="44" t="s">
        <v>81</v>
      </c>
      <c r="D404" s="61" t="s">
        <v>60</v>
      </c>
      <c r="E404" s="44" t="s">
        <v>4</v>
      </c>
      <c r="F404" s="159" t="s">
        <v>136</v>
      </c>
      <c r="G404" s="160"/>
      <c r="H404" s="160">
        <v>231344368</v>
      </c>
      <c r="I404" s="160">
        <v>78915</v>
      </c>
      <c r="J404" s="160">
        <v>0</v>
      </c>
      <c r="K404" s="160">
        <v>0</v>
      </c>
      <c r="L404" s="161" t="s">
        <v>137</v>
      </c>
      <c r="M404" s="161" t="s">
        <v>26</v>
      </c>
      <c r="N404" s="161"/>
      <c r="O404" s="163"/>
      <c r="P404" s="178"/>
      <c r="Q404" s="178"/>
      <c r="R404" s="165" t="s">
        <v>136</v>
      </c>
      <c r="S404" s="165"/>
      <c r="T404" s="165"/>
      <c r="U404" s="165"/>
      <c r="V404" s="165"/>
      <c r="W404" s="179"/>
      <c r="X404" s="166" t="s">
        <v>136</v>
      </c>
      <c r="Y404" s="166"/>
      <c r="Z404" s="166">
        <v>251087190</v>
      </c>
      <c r="AA404" s="166">
        <v>67431</v>
      </c>
      <c r="AB404" s="180"/>
      <c r="AC404" s="180"/>
      <c r="AD404" s="181"/>
      <c r="AE404" s="181"/>
      <c r="AF404" s="181"/>
      <c r="AG404" s="181"/>
      <c r="AH404" s="181"/>
      <c r="AI404" s="181"/>
      <c r="AJ404" s="169" t="s">
        <v>136</v>
      </c>
      <c r="AK404" s="169"/>
      <c r="AL404" s="169"/>
      <c r="AM404" s="169"/>
      <c r="AN404" s="182"/>
      <c r="AO404" s="182"/>
      <c r="AP404" s="183"/>
      <c r="AQ404" s="241"/>
      <c r="AR404" s="241"/>
      <c r="AS404" s="171"/>
      <c r="AT404" s="171"/>
      <c r="AU404" s="184"/>
      <c r="AV404" s="184"/>
      <c r="AW404" s="184"/>
      <c r="AX404" s="185"/>
      <c r="AY404" s="185"/>
      <c r="AZ404" s="185"/>
      <c r="BA404" s="186"/>
      <c r="BB404" s="186"/>
      <c r="BC404" s="186"/>
      <c r="BD404" s="232"/>
    </row>
    <row r="405" spans="1:56" ht="15.75" customHeight="1">
      <c r="A405" s="71">
        <v>2025433</v>
      </c>
      <c r="B405" s="44" t="s">
        <v>134</v>
      </c>
      <c r="C405" s="44" t="s">
        <v>81</v>
      </c>
      <c r="D405" s="61" t="s">
        <v>60</v>
      </c>
      <c r="E405" s="44" t="s">
        <v>4</v>
      </c>
      <c r="F405" s="159" t="s">
        <v>136</v>
      </c>
      <c r="G405" s="160">
        <v>0</v>
      </c>
      <c r="H405" s="160">
        <v>0</v>
      </c>
      <c r="I405" s="160">
        <v>0</v>
      </c>
      <c r="J405" s="160">
        <v>0</v>
      </c>
      <c r="K405" s="160">
        <v>0</v>
      </c>
      <c r="L405" s="161" t="s">
        <v>136</v>
      </c>
      <c r="M405" s="161" t="s">
        <v>3169</v>
      </c>
      <c r="N405" s="161"/>
      <c r="O405" s="163"/>
      <c r="P405" s="178"/>
      <c r="Q405" s="178"/>
      <c r="R405" s="165" t="s">
        <v>74</v>
      </c>
      <c r="S405" s="165"/>
      <c r="T405" s="165">
        <v>225246641</v>
      </c>
      <c r="U405" s="165">
        <v>42196</v>
      </c>
      <c r="V405" s="165"/>
      <c r="W405" s="165"/>
      <c r="X405" s="166" t="s">
        <v>74</v>
      </c>
      <c r="Y405" s="166"/>
      <c r="Z405" s="166">
        <v>251361039</v>
      </c>
      <c r="AA405" s="166">
        <v>56949</v>
      </c>
      <c r="AB405" s="180"/>
      <c r="AC405" s="180"/>
      <c r="AD405" s="181"/>
      <c r="AE405" s="181"/>
      <c r="AF405" s="181"/>
      <c r="AG405" s="181"/>
      <c r="AH405" s="181"/>
      <c r="AI405" s="181"/>
      <c r="AJ405" s="169"/>
      <c r="AK405" s="169"/>
      <c r="AL405" s="169"/>
      <c r="AM405" s="169"/>
      <c r="AN405" s="182"/>
      <c r="AO405" s="182"/>
      <c r="AP405" s="183"/>
      <c r="AQ405" s="241"/>
      <c r="AR405" s="241"/>
      <c r="AS405" s="171"/>
      <c r="AT405" s="171"/>
      <c r="AU405" s="184"/>
      <c r="AV405" s="184"/>
      <c r="AW405" s="184"/>
      <c r="AX405" s="185"/>
      <c r="AY405" s="185"/>
      <c r="AZ405" s="185"/>
      <c r="BA405" s="186"/>
      <c r="BB405" s="186"/>
      <c r="BC405" s="186"/>
      <c r="BD405" s="232"/>
    </row>
    <row r="406" spans="1:56" ht="15.75" customHeight="1">
      <c r="A406" s="71">
        <v>2025434</v>
      </c>
      <c r="B406" s="44" t="s">
        <v>134</v>
      </c>
      <c r="C406" s="44" t="s">
        <v>81</v>
      </c>
      <c r="D406" s="61" t="s">
        <v>60</v>
      </c>
      <c r="E406" s="44" t="s">
        <v>4</v>
      </c>
      <c r="F406" s="159" t="s">
        <v>74</v>
      </c>
      <c r="G406" s="160">
        <v>0</v>
      </c>
      <c r="H406" s="160">
        <v>232099758</v>
      </c>
      <c r="I406" s="160">
        <v>25486</v>
      </c>
      <c r="J406" s="160">
        <v>0</v>
      </c>
      <c r="K406" s="160">
        <v>0</v>
      </c>
      <c r="L406" s="161" t="s">
        <v>136</v>
      </c>
      <c r="M406" s="161"/>
      <c r="N406" s="161"/>
      <c r="O406" s="163"/>
      <c r="P406" s="178"/>
      <c r="Q406" s="178"/>
      <c r="R406" s="165" t="s">
        <v>74</v>
      </c>
      <c r="S406" s="165"/>
      <c r="T406" s="165">
        <v>225246238</v>
      </c>
      <c r="U406" s="165">
        <v>45196</v>
      </c>
      <c r="V406" s="165"/>
      <c r="W406" s="165"/>
      <c r="X406" s="166" t="s">
        <v>74</v>
      </c>
      <c r="Y406" s="166"/>
      <c r="Z406" s="166">
        <v>251360598</v>
      </c>
      <c r="AA406" s="166">
        <v>53469</v>
      </c>
      <c r="AB406" s="166"/>
      <c r="AC406" s="180"/>
      <c r="AD406" s="181"/>
      <c r="AE406" s="181"/>
      <c r="AF406" s="181"/>
      <c r="AG406" s="181"/>
      <c r="AH406" s="181"/>
      <c r="AI406" s="181"/>
      <c r="AJ406" s="169"/>
      <c r="AK406" s="169"/>
      <c r="AL406" s="169"/>
      <c r="AM406" s="169"/>
      <c r="AN406" s="182"/>
      <c r="AO406" s="182"/>
      <c r="AP406" s="183"/>
      <c r="AQ406" s="241"/>
      <c r="AR406" s="241"/>
      <c r="AS406" s="171"/>
      <c r="AT406" s="171"/>
      <c r="AU406" s="184"/>
      <c r="AV406" s="184"/>
      <c r="AW406" s="184"/>
      <c r="AX406" s="185"/>
      <c r="AY406" s="185"/>
      <c r="AZ406" s="185"/>
      <c r="BA406" s="186"/>
      <c r="BB406" s="186"/>
      <c r="BC406" s="186"/>
      <c r="BD406" s="232"/>
    </row>
    <row r="407" spans="1:56" ht="15.75" customHeight="1">
      <c r="A407" s="71">
        <v>2025435</v>
      </c>
      <c r="B407" s="44" t="s">
        <v>134</v>
      </c>
      <c r="C407" s="44" t="s">
        <v>81</v>
      </c>
      <c r="D407" s="61" t="s">
        <v>60</v>
      </c>
      <c r="E407" s="44" t="s">
        <v>4</v>
      </c>
      <c r="F407" s="159" t="s">
        <v>136</v>
      </c>
      <c r="G407" s="160">
        <v>0</v>
      </c>
      <c r="H407" s="160">
        <v>231760876</v>
      </c>
      <c r="I407" s="160">
        <v>14047</v>
      </c>
      <c r="J407" s="160">
        <v>0</v>
      </c>
      <c r="K407" s="160">
        <v>0</v>
      </c>
      <c r="L407" s="161" t="s">
        <v>74</v>
      </c>
      <c r="M407" s="161"/>
      <c r="N407" s="161" t="s">
        <v>2701</v>
      </c>
      <c r="O407" s="163"/>
      <c r="P407" s="178"/>
      <c r="Q407" s="178"/>
      <c r="R407" s="165" t="s">
        <v>74</v>
      </c>
      <c r="S407" s="165"/>
      <c r="T407" s="165">
        <v>225246216</v>
      </c>
      <c r="U407" s="165">
        <v>45196</v>
      </c>
      <c r="V407" s="165"/>
      <c r="W407" s="165"/>
      <c r="X407" s="166" t="s">
        <v>74</v>
      </c>
      <c r="Y407" s="166"/>
      <c r="Z407" s="166">
        <v>251360172</v>
      </c>
      <c r="AA407" s="166">
        <v>36835</v>
      </c>
      <c r="AB407" s="166"/>
      <c r="AC407" s="180"/>
      <c r="AD407" s="181"/>
      <c r="AE407" s="181"/>
      <c r="AF407" s="181"/>
      <c r="AG407" s="181"/>
      <c r="AH407" s="181"/>
      <c r="AI407" s="181"/>
      <c r="AJ407" s="169"/>
      <c r="AK407" s="169"/>
      <c r="AL407" s="169"/>
      <c r="AM407" s="169"/>
      <c r="AN407" s="182"/>
      <c r="AO407" s="182"/>
      <c r="AP407" s="183"/>
      <c r="AQ407" s="241"/>
      <c r="AR407" s="241"/>
      <c r="AS407" s="171"/>
      <c r="AT407" s="171"/>
      <c r="AU407" s="184"/>
      <c r="AV407" s="184"/>
      <c r="AW407" s="184"/>
      <c r="AX407" s="185"/>
      <c r="AY407" s="185"/>
      <c r="AZ407" s="185"/>
      <c r="BA407" s="186"/>
      <c r="BB407" s="186"/>
      <c r="BC407" s="186"/>
      <c r="BD407" s="232"/>
    </row>
    <row r="408" spans="1:56" ht="15.75" customHeight="1">
      <c r="A408" s="71">
        <v>2025436</v>
      </c>
      <c r="B408" s="44" t="s">
        <v>134</v>
      </c>
      <c r="C408" s="44" t="s">
        <v>81</v>
      </c>
      <c r="D408" s="61" t="s">
        <v>60</v>
      </c>
      <c r="E408" s="44" t="s">
        <v>4</v>
      </c>
      <c r="F408" s="159" t="s">
        <v>136</v>
      </c>
      <c r="G408" s="160">
        <v>0</v>
      </c>
      <c r="H408" s="160">
        <v>0</v>
      </c>
      <c r="I408" s="160">
        <v>0</v>
      </c>
      <c r="J408" s="160">
        <v>0</v>
      </c>
      <c r="K408" s="160">
        <v>0</v>
      </c>
      <c r="L408" s="161" t="s">
        <v>136</v>
      </c>
      <c r="M408" s="161" t="s">
        <v>3169</v>
      </c>
      <c r="N408" s="161"/>
      <c r="O408" s="163"/>
      <c r="P408" s="178"/>
      <c r="Q408" s="178"/>
      <c r="R408" s="165" t="s">
        <v>136</v>
      </c>
      <c r="S408" s="165"/>
      <c r="T408" s="165">
        <v>225076914</v>
      </c>
      <c r="U408" s="165"/>
      <c r="V408" s="165"/>
      <c r="W408" s="165"/>
      <c r="X408" s="166" t="s">
        <v>136</v>
      </c>
      <c r="Y408" s="166"/>
      <c r="Z408" s="166">
        <v>250660970</v>
      </c>
      <c r="AA408" s="166"/>
      <c r="AB408" s="166"/>
      <c r="AC408" s="180"/>
      <c r="AD408" s="181"/>
      <c r="AE408" s="181"/>
      <c r="AF408" s="181"/>
      <c r="AG408" s="181"/>
      <c r="AH408" s="181"/>
      <c r="AI408" s="181"/>
      <c r="AJ408" s="169"/>
      <c r="AK408" s="169"/>
      <c r="AL408" s="169"/>
      <c r="AM408" s="169"/>
      <c r="AN408" s="182"/>
      <c r="AO408" s="182"/>
      <c r="AP408" s="183"/>
      <c r="AQ408" s="241"/>
      <c r="AR408" s="241"/>
      <c r="AS408" s="171"/>
      <c r="AT408" s="171"/>
      <c r="AU408" s="184"/>
      <c r="AV408" s="184"/>
      <c r="AW408" s="184"/>
      <c r="AX408" s="185"/>
      <c r="AY408" s="185"/>
      <c r="AZ408" s="185"/>
      <c r="BA408" s="186"/>
      <c r="BB408" s="186"/>
      <c r="BC408" s="186"/>
      <c r="BD408" s="232"/>
    </row>
    <row r="409" spans="1:56" ht="15.75" customHeight="1">
      <c r="A409" s="71">
        <v>2025437</v>
      </c>
      <c r="B409" s="44" t="s">
        <v>134</v>
      </c>
      <c r="C409" s="44" t="s">
        <v>81</v>
      </c>
      <c r="D409" s="61" t="s">
        <v>60</v>
      </c>
      <c r="E409" s="44" t="s">
        <v>4</v>
      </c>
      <c r="F409" s="159" t="s">
        <v>136</v>
      </c>
      <c r="G409" s="160"/>
      <c r="H409" s="160">
        <v>0</v>
      </c>
      <c r="I409" s="160">
        <v>0</v>
      </c>
      <c r="J409" s="160">
        <v>0</v>
      </c>
      <c r="K409" s="160">
        <v>0</v>
      </c>
      <c r="L409" s="161" t="s">
        <v>136</v>
      </c>
      <c r="M409" s="161"/>
      <c r="N409" s="161" t="s">
        <v>2702</v>
      </c>
      <c r="O409" s="163"/>
      <c r="P409" s="178"/>
      <c r="Q409" s="178"/>
      <c r="R409" s="165" t="s">
        <v>74</v>
      </c>
      <c r="S409" s="165"/>
      <c r="T409" s="165">
        <v>225250271</v>
      </c>
      <c r="U409" s="165">
        <v>48194</v>
      </c>
      <c r="V409" s="165"/>
      <c r="W409" s="179"/>
      <c r="X409" s="166" t="s">
        <v>136</v>
      </c>
      <c r="Y409" s="166"/>
      <c r="Z409" s="166">
        <v>250708582</v>
      </c>
      <c r="AA409" s="166"/>
      <c r="AB409" s="166"/>
      <c r="AC409" s="180"/>
      <c r="AD409" s="181"/>
      <c r="AE409" s="181"/>
      <c r="AF409" s="181"/>
      <c r="AG409" s="181"/>
      <c r="AH409" s="181"/>
      <c r="AI409" s="181"/>
      <c r="AJ409" s="169"/>
      <c r="AK409" s="169"/>
      <c r="AL409" s="169"/>
      <c r="AM409" s="169"/>
      <c r="AN409" s="182"/>
      <c r="AO409" s="182"/>
      <c r="AP409" s="183"/>
      <c r="AQ409" s="241"/>
      <c r="AR409" s="241"/>
      <c r="AS409" s="171"/>
      <c r="AT409" s="171"/>
      <c r="AU409" s="184"/>
      <c r="AV409" s="184"/>
      <c r="AW409" s="184"/>
      <c r="AX409" s="185"/>
      <c r="AY409" s="185"/>
      <c r="AZ409" s="185"/>
      <c r="BA409" s="186"/>
      <c r="BB409" s="186"/>
      <c r="BC409" s="186"/>
      <c r="BD409" s="232"/>
    </row>
    <row r="410" spans="1:56" ht="15.75" customHeight="1">
      <c r="A410" s="71">
        <v>2025438</v>
      </c>
      <c r="B410" s="44" t="s">
        <v>134</v>
      </c>
      <c r="C410" s="44" t="s">
        <v>81</v>
      </c>
      <c r="D410" s="61" t="s">
        <v>60</v>
      </c>
      <c r="E410" s="44" t="s">
        <v>4</v>
      </c>
      <c r="F410" s="159" t="s">
        <v>136</v>
      </c>
      <c r="G410" s="160">
        <v>0</v>
      </c>
      <c r="H410" s="160">
        <v>231540477</v>
      </c>
      <c r="I410" s="160">
        <v>0</v>
      </c>
      <c r="J410" s="160">
        <v>0</v>
      </c>
      <c r="K410" s="160">
        <v>0</v>
      </c>
      <c r="L410" s="161" t="s">
        <v>136</v>
      </c>
      <c r="M410" s="161"/>
      <c r="N410" s="161"/>
      <c r="O410" s="163"/>
      <c r="P410" s="178"/>
      <c r="Q410" s="178"/>
      <c r="R410" s="165" t="s">
        <v>136</v>
      </c>
      <c r="S410" s="165"/>
      <c r="T410" s="165"/>
      <c r="U410" s="165"/>
      <c r="V410" s="165"/>
      <c r="W410" s="179"/>
      <c r="X410" s="166" t="s">
        <v>136</v>
      </c>
      <c r="Y410" s="166"/>
      <c r="Z410" s="166"/>
      <c r="AA410" s="166"/>
      <c r="AB410" s="166"/>
      <c r="AC410" s="180"/>
      <c r="AD410" s="181"/>
      <c r="AE410" s="181"/>
      <c r="AF410" s="181"/>
      <c r="AG410" s="181"/>
      <c r="AH410" s="181"/>
      <c r="AI410" s="181"/>
      <c r="AJ410" s="169"/>
      <c r="AK410" s="169"/>
      <c r="AL410" s="169"/>
      <c r="AM410" s="169"/>
      <c r="AN410" s="182"/>
      <c r="AO410" s="182"/>
      <c r="AP410" s="183"/>
      <c r="AQ410" s="241"/>
      <c r="AR410" s="241"/>
      <c r="AS410" s="171"/>
      <c r="AT410" s="171"/>
      <c r="AU410" s="184"/>
      <c r="AV410" s="184"/>
      <c r="AW410" s="184"/>
      <c r="AX410" s="185"/>
      <c r="AY410" s="185"/>
      <c r="AZ410" s="185"/>
      <c r="BA410" s="186"/>
      <c r="BB410" s="186"/>
      <c r="BC410" s="186"/>
      <c r="BD410" s="232"/>
    </row>
    <row r="411" spans="1:56" ht="15.75" customHeight="1">
      <c r="A411" s="71">
        <v>2025439</v>
      </c>
      <c r="B411" s="44" t="s">
        <v>134</v>
      </c>
      <c r="C411" s="44" t="s">
        <v>93</v>
      </c>
      <c r="D411" s="61" t="s">
        <v>58</v>
      </c>
      <c r="E411" s="44" t="s">
        <v>50</v>
      </c>
      <c r="F411" s="159" t="s">
        <v>136</v>
      </c>
      <c r="G411" s="160">
        <v>0</v>
      </c>
      <c r="H411" s="160" t="s">
        <v>2105</v>
      </c>
      <c r="I411" s="160">
        <v>25396</v>
      </c>
      <c r="J411" s="160">
        <v>0</v>
      </c>
      <c r="K411" s="160">
        <v>0</v>
      </c>
      <c r="L411" s="161" t="s">
        <v>136</v>
      </c>
      <c r="M411" s="161"/>
      <c r="N411" s="161" t="s">
        <v>2703</v>
      </c>
      <c r="O411" s="163"/>
      <c r="P411" s="178"/>
      <c r="Q411" s="178"/>
      <c r="R411" s="165" t="s">
        <v>136</v>
      </c>
      <c r="S411" s="165"/>
      <c r="T411" s="165">
        <v>225147499</v>
      </c>
      <c r="U411" s="165">
        <v>16085</v>
      </c>
      <c r="V411" s="165"/>
      <c r="W411" s="179"/>
      <c r="X411" s="166" t="s">
        <v>136</v>
      </c>
      <c r="Y411" s="166"/>
      <c r="Z411" s="166">
        <v>250857081</v>
      </c>
      <c r="AA411" s="166">
        <v>16085</v>
      </c>
      <c r="AB411" s="166"/>
      <c r="AC411" s="180"/>
      <c r="AD411" s="181"/>
      <c r="AE411" s="181"/>
      <c r="AF411" s="181"/>
      <c r="AG411" s="181"/>
      <c r="AH411" s="181"/>
      <c r="AI411" s="181"/>
      <c r="AJ411" s="169"/>
      <c r="AK411" s="169"/>
      <c r="AL411" s="169"/>
      <c r="AM411" s="169"/>
      <c r="AN411" s="182"/>
      <c r="AO411" s="182"/>
      <c r="AP411" s="183"/>
      <c r="AQ411" s="241"/>
      <c r="AR411" s="241"/>
      <c r="AS411" s="171"/>
      <c r="AT411" s="171"/>
      <c r="AU411" s="184"/>
      <c r="AV411" s="184"/>
      <c r="AW411" s="184"/>
      <c r="AX411" s="185"/>
      <c r="AY411" s="185"/>
      <c r="AZ411" s="185"/>
      <c r="BA411" s="186"/>
      <c r="BB411" s="186"/>
      <c r="BC411" s="186"/>
      <c r="BD411" s="232"/>
    </row>
    <row r="412" spans="1:56" ht="15.75" customHeight="1">
      <c r="A412" s="71">
        <v>2025440</v>
      </c>
      <c r="B412" s="44" t="s">
        <v>134</v>
      </c>
      <c r="C412" s="44" t="s">
        <v>93</v>
      </c>
      <c r="D412" s="61" t="s">
        <v>58</v>
      </c>
      <c r="E412" s="44" t="s">
        <v>50</v>
      </c>
      <c r="F412" s="159" t="s">
        <v>137</v>
      </c>
      <c r="G412" s="160" t="s">
        <v>390</v>
      </c>
      <c r="H412" s="160">
        <v>0</v>
      </c>
      <c r="I412" s="160">
        <v>0</v>
      </c>
      <c r="J412" s="160">
        <v>0</v>
      </c>
      <c r="K412" s="160">
        <v>0</v>
      </c>
      <c r="L412" s="161" t="s">
        <v>137</v>
      </c>
      <c r="M412" s="161" t="s">
        <v>26</v>
      </c>
      <c r="N412" s="161"/>
      <c r="O412" s="163"/>
      <c r="P412" s="178"/>
      <c r="Q412" s="178"/>
      <c r="R412" s="165" t="s">
        <v>137</v>
      </c>
      <c r="S412" s="165" t="s">
        <v>26</v>
      </c>
      <c r="T412" s="165"/>
      <c r="U412" s="165"/>
      <c r="V412" s="165"/>
      <c r="W412" s="165"/>
      <c r="X412" s="166" t="s">
        <v>137</v>
      </c>
      <c r="Y412" s="166" t="s">
        <v>26</v>
      </c>
      <c r="Z412" s="166"/>
      <c r="AA412" s="166"/>
      <c r="AB412" s="166"/>
      <c r="AC412" s="180"/>
      <c r="AD412" s="181"/>
      <c r="AE412" s="181"/>
      <c r="AF412" s="181"/>
      <c r="AG412" s="181"/>
      <c r="AH412" s="181"/>
      <c r="AI412" s="181"/>
      <c r="AJ412" s="169"/>
      <c r="AK412" s="169"/>
      <c r="AL412" s="169"/>
      <c r="AM412" s="169"/>
      <c r="AN412" s="182"/>
      <c r="AO412" s="182"/>
      <c r="AP412" s="183"/>
      <c r="AQ412" s="241"/>
      <c r="AR412" s="241"/>
      <c r="AS412" s="171"/>
      <c r="AT412" s="171"/>
      <c r="AU412" s="184"/>
      <c r="AV412" s="184"/>
      <c r="AW412" s="184"/>
      <c r="AX412" s="185"/>
      <c r="AY412" s="185"/>
      <c r="AZ412" s="185"/>
      <c r="BA412" s="186"/>
      <c r="BB412" s="186"/>
      <c r="BC412" s="186"/>
      <c r="BD412" s="232"/>
    </row>
    <row r="413" spans="1:56" ht="15.75" customHeight="1">
      <c r="A413" s="71">
        <v>2025441</v>
      </c>
      <c r="B413" s="44" t="s">
        <v>134</v>
      </c>
      <c r="C413" s="44" t="s">
        <v>93</v>
      </c>
      <c r="D413" s="61" t="s">
        <v>58</v>
      </c>
      <c r="E413" s="44" t="s">
        <v>50</v>
      </c>
      <c r="F413" s="159" t="s">
        <v>74</v>
      </c>
      <c r="G413" s="160">
        <v>0</v>
      </c>
      <c r="H413" s="160">
        <v>232051275</v>
      </c>
      <c r="I413" s="160">
        <v>90697</v>
      </c>
      <c r="J413" s="160">
        <v>0</v>
      </c>
      <c r="K413" s="160">
        <v>0</v>
      </c>
      <c r="L413" s="161" t="s">
        <v>137</v>
      </c>
      <c r="M413" s="161" t="s">
        <v>2514</v>
      </c>
      <c r="N413" s="161"/>
      <c r="O413" s="163"/>
      <c r="P413" s="178"/>
      <c r="Q413" s="178"/>
      <c r="R413" s="165" t="s">
        <v>137</v>
      </c>
      <c r="S413" s="165" t="s">
        <v>2704</v>
      </c>
      <c r="T413" s="165"/>
      <c r="U413" s="165"/>
      <c r="V413" s="165"/>
      <c r="W413" s="179"/>
      <c r="X413" s="166" t="s">
        <v>74</v>
      </c>
      <c r="Y413" s="166"/>
      <c r="Z413" s="166">
        <v>251354091</v>
      </c>
      <c r="AA413" s="166">
        <v>72612</v>
      </c>
      <c r="AB413" s="247"/>
      <c r="AC413" s="180"/>
      <c r="AD413" s="181"/>
      <c r="AE413" s="181"/>
      <c r="AF413" s="181"/>
      <c r="AG413" s="181"/>
      <c r="AH413" s="181"/>
      <c r="AI413" s="181"/>
      <c r="AJ413" s="169" t="s">
        <v>74</v>
      </c>
      <c r="AK413" s="169"/>
      <c r="AL413" s="169">
        <v>250852314</v>
      </c>
      <c r="AM413" s="169" t="s">
        <v>2705</v>
      </c>
      <c r="AN413" s="182"/>
      <c r="AO413" s="182"/>
      <c r="AP413" s="183"/>
      <c r="AQ413" s="241"/>
      <c r="AR413" s="241"/>
      <c r="AS413" s="171"/>
      <c r="AT413" s="171"/>
      <c r="AU413" s="184"/>
      <c r="AV413" s="184"/>
      <c r="AW413" s="184"/>
      <c r="AX413" s="185"/>
      <c r="AY413" s="185"/>
      <c r="AZ413" s="185"/>
      <c r="BA413" s="186"/>
      <c r="BB413" s="186"/>
      <c r="BC413" s="186"/>
      <c r="BD413" s="232"/>
    </row>
    <row r="414" spans="1:56" ht="15.75" customHeight="1">
      <c r="A414" s="71">
        <v>2025442</v>
      </c>
      <c r="B414" s="44" t="s">
        <v>134</v>
      </c>
      <c r="C414" s="44" t="s">
        <v>93</v>
      </c>
      <c r="D414" s="61" t="s">
        <v>58</v>
      </c>
      <c r="E414" s="44" t="s">
        <v>50</v>
      </c>
      <c r="F414" s="159" t="s">
        <v>137</v>
      </c>
      <c r="G414" s="160" t="s">
        <v>390</v>
      </c>
      <c r="H414" s="160">
        <v>0</v>
      </c>
      <c r="I414" s="160">
        <v>0</v>
      </c>
      <c r="J414" s="160">
        <v>0</v>
      </c>
      <c r="K414" s="160">
        <v>0</v>
      </c>
      <c r="L414" s="161" t="s">
        <v>137</v>
      </c>
      <c r="M414" s="161" t="s">
        <v>26</v>
      </c>
      <c r="N414" s="161"/>
      <c r="O414" s="163"/>
      <c r="P414" s="178"/>
      <c r="Q414" s="178"/>
      <c r="R414" s="165" t="s">
        <v>137</v>
      </c>
      <c r="S414" s="165" t="s">
        <v>26</v>
      </c>
      <c r="T414" s="165"/>
      <c r="U414" s="165"/>
      <c r="V414" s="165"/>
      <c r="W414" s="165"/>
      <c r="X414" s="166" t="s">
        <v>137</v>
      </c>
      <c r="Y414" s="166" t="s">
        <v>26</v>
      </c>
      <c r="Z414" s="166"/>
      <c r="AA414" s="166"/>
      <c r="AB414" s="180"/>
      <c r="AC414" s="180"/>
      <c r="AD414" s="181"/>
      <c r="AE414" s="181"/>
      <c r="AF414" s="181"/>
      <c r="AG414" s="181"/>
      <c r="AH414" s="181"/>
      <c r="AI414" s="181"/>
      <c r="AJ414" s="169"/>
      <c r="AK414" s="169"/>
      <c r="AL414" s="169"/>
      <c r="AM414" s="169"/>
      <c r="AN414" s="182"/>
      <c r="AO414" s="182"/>
      <c r="AP414" s="183"/>
      <c r="AQ414" s="241"/>
      <c r="AR414" s="241"/>
      <c r="AS414" s="171"/>
      <c r="AT414" s="171"/>
      <c r="AU414" s="184"/>
      <c r="AV414" s="184"/>
      <c r="AW414" s="184"/>
      <c r="AX414" s="185"/>
      <c r="AY414" s="185"/>
      <c r="AZ414" s="185"/>
      <c r="BA414" s="186"/>
      <c r="BB414" s="186"/>
      <c r="BC414" s="186"/>
      <c r="BD414" s="232"/>
    </row>
    <row r="415" spans="1:56" ht="15.75" customHeight="1">
      <c r="A415" s="71">
        <v>2025443</v>
      </c>
      <c r="B415" s="44" t="s">
        <v>134</v>
      </c>
      <c r="C415" s="44" t="s">
        <v>81</v>
      </c>
      <c r="D415" s="61" t="s">
        <v>60</v>
      </c>
      <c r="E415" s="44" t="s">
        <v>4</v>
      </c>
      <c r="F415" s="159" t="s">
        <v>136</v>
      </c>
      <c r="G415" s="160">
        <v>0</v>
      </c>
      <c r="H415" s="160">
        <v>231357230</v>
      </c>
      <c r="I415" s="160">
        <v>79285</v>
      </c>
      <c r="J415" s="160">
        <v>0</v>
      </c>
      <c r="K415" s="160">
        <v>0</v>
      </c>
      <c r="L415" s="161" t="s">
        <v>136</v>
      </c>
      <c r="M415" s="161"/>
      <c r="N415" s="161"/>
      <c r="O415" s="163"/>
      <c r="P415" s="178"/>
      <c r="Q415" s="178"/>
      <c r="R415" s="165" t="s">
        <v>136</v>
      </c>
      <c r="S415" s="165"/>
      <c r="T415" s="165">
        <v>225096087</v>
      </c>
      <c r="U415" s="165"/>
      <c r="V415" s="165"/>
      <c r="W415" s="165"/>
      <c r="X415" s="166" t="s">
        <v>136</v>
      </c>
      <c r="Y415" s="166"/>
      <c r="Z415" s="166"/>
      <c r="AA415" s="166"/>
      <c r="AB415" s="180"/>
      <c r="AC415" s="180"/>
      <c r="AD415" s="181"/>
      <c r="AE415" s="181"/>
      <c r="AF415" s="181"/>
      <c r="AG415" s="181"/>
      <c r="AH415" s="181"/>
      <c r="AI415" s="181"/>
      <c r="AJ415" s="169"/>
      <c r="AK415" s="169"/>
      <c r="AL415" s="169"/>
      <c r="AM415" s="169"/>
      <c r="AN415" s="182"/>
      <c r="AO415" s="182"/>
      <c r="AP415" s="183"/>
      <c r="AQ415" s="241"/>
      <c r="AR415" s="241"/>
      <c r="AS415" s="171"/>
      <c r="AT415" s="171"/>
      <c r="AU415" s="184"/>
      <c r="AV415" s="184"/>
      <c r="AW415" s="184"/>
      <c r="AX415" s="185"/>
      <c r="AY415" s="185"/>
      <c r="AZ415" s="185"/>
      <c r="BA415" s="186"/>
      <c r="BB415" s="186"/>
      <c r="BC415" s="186"/>
      <c r="BD415" s="232"/>
    </row>
    <row r="416" spans="1:56" ht="15.75" customHeight="1">
      <c r="A416" s="71">
        <v>2025444</v>
      </c>
      <c r="B416" s="44" t="s">
        <v>134</v>
      </c>
      <c r="C416" s="44" t="s">
        <v>81</v>
      </c>
      <c r="D416" s="61" t="s">
        <v>60</v>
      </c>
      <c r="E416" s="44" t="s">
        <v>4</v>
      </c>
      <c r="F416" s="159" t="s">
        <v>136</v>
      </c>
      <c r="G416" s="160">
        <v>0</v>
      </c>
      <c r="H416" s="160">
        <v>0</v>
      </c>
      <c r="I416" s="160">
        <v>0</v>
      </c>
      <c r="J416" s="160">
        <v>0</v>
      </c>
      <c r="K416" s="160">
        <v>0</v>
      </c>
      <c r="L416" s="161" t="s">
        <v>136</v>
      </c>
      <c r="M416" s="161"/>
      <c r="N416" s="161"/>
      <c r="O416" s="163"/>
      <c r="P416" s="178"/>
      <c r="Q416" s="178"/>
      <c r="R416" s="165" t="s">
        <v>74</v>
      </c>
      <c r="S416" s="165"/>
      <c r="T416" s="165">
        <v>225246250</v>
      </c>
      <c r="U416" s="165">
        <v>46192</v>
      </c>
      <c r="V416" s="165"/>
      <c r="W416" s="165"/>
      <c r="X416" s="166" t="s">
        <v>74</v>
      </c>
      <c r="Y416" s="166"/>
      <c r="Z416" s="166">
        <v>251361365</v>
      </c>
      <c r="AA416" s="166">
        <v>65359</v>
      </c>
      <c r="AB416" s="166"/>
      <c r="AC416" s="166"/>
      <c r="AD416" s="181"/>
      <c r="AE416" s="181"/>
      <c r="AF416" s="181"/>
      <c r="AG416" s="181"/>
      <c r="AH416" s="181"/>
      <c r="AI416" s="181"/>
      <c r="AJ416" s="169"/>
      <c r="AK416" s="169"/>
      <c r="AL416" s="169"/>
      <c r="AM416" s="169"/>
      <c r="AN416" s="182"/>
      <c r="AO416" s="182"/>
      <c r="AP416" s="183"/>
      <c r="AQ416" s="241"/>
      <c r="AR416" s="241"/>
      <c r="AS416" s="171"/>
      <c r="AT416" s="171"/>
      <c r="AU416" s="184"/>
      <c r="AV416" s="184"/>
      <c r="AW416" s="184"/>
      <c r="AX416" s="185"/>
      <c r="AY416" s="185"/>
      <c r="AZ416" s="185"/>
      <c r="BA416" s="186"/>
      <c r="BB416" s="186"/>
      <c r="BC416" s="186"/>
      <c r="BD416" s="232"/>
    </row>
    <row r="417" spans="1:56" ht="15.75" customHeight="1">
      <c r="A417" s="71">
        <v>2025445</v>
      </c>
      <c r="B417" s="44" t="s">
        <v>134</v>
      </c>
      <c r="C417" s="44" t="s">
        <v>81</v>
      </c>
      <c r="D417" s="61" t="s">
        <v>60</v>
      </c>
      <c r="E417" s="44" t="s">
        <v>4</v>
      </c>
      <c r="F417" s="159" t="s">
        <v>137</v>
      </c>
      <c r="G417" s="160" t="s">
        <v>390</v>
      </c>
      <c r="H417" s="160">
        <v>0</v>
      </c>
      <c r="I417" s="160">
        <v>0</v>
      </c>
      <c r="J417" s="160">
        <v>0</v>
      </c>
      <c r="K417" s="160">
        <v>0</v>
      </c>
      <c r="L417" s="161" t="s">
        <v>137</v>
      </c>
      <c r="M417" s="161" t="s">
        <v>26</v>
      </c>
      <c r="N417" s="161"/>
      <c r="O417" s="163"/>
      <c r="P417" s="178"/>
      <c r="Q417" s="178"/>
      <c r="R417" s="165"/>
      <c r="S417" s="165"/>
      <c r="T417" s="165"/>
      <c r="U417" s="165"/>
      <c r="V417" s="165"/>
      <c r="W417" s="179"/>
      <c r="X417" s="166" t="s">
        <v>137</v>
      </c>
      <c r="Y417" s="166" t="s">
        <v>26</v>
      </c>
      <c r="Z417" s="166"/>
      <c r="AA417" s="166"/>
      <c r="AB417" s="180"/>
      <c r="AC417" s="180"/>
      <c r="AD417" s="181"/>
      <c r="AE417" s="181"/>
      <c r="AF417" s="181"/>
      <c r="AG417" s="181"/>
      <c r="AH417" s="181"/>
      <c r="AI417" s="181"/>
      <c r="AJ417" s="169"/>
      <c r="AK417" s="169"/>
      <c r="AL417" s="169"/>
      <c r="AM417" s="169"/>
      <c r="AN417" s="182"/>
      <c r="AO417" s="182"/>
      <c r="AP417" s="183"/>
      <c r="AQ417" s="241"/>
      <c r="AR417" s="241"/>
      <c r="AS417" s="171"/>
      <c r="AT417" s="171"/>
      <c r="AU417" s="184"/>
      <c r="AV417" s="184"/>
      <c r="AW417" s="184"/>
      <c r="AX417" s="185"/>
      <c r="AY417" s="185"/>
      <c r="AZ417" s="185"/>
      <c r="BA417" s="186"/>
      <c r="BB417" s="186"/>
      <c r="BC417" s="186"/>
      <c r="BD417" s="232"/>
    </row>
    <row r="418" spans="1:56" ht="15.75" customHeight="1">
      <c r="A418" s="71">
        <v>2025446</v>
      </c>
      <c r="B418" s="44" t="s">
        <v>134</v>
      </c>
      <c r="C418" s="44" t="s">
        <v>81</v>
      </c>
      <c r="D418" s="61" t="s">
        <v>60</v>
      </c>
      <c r="E418" s="44" t="s">
        <v>4</v>
      </c>
      <c r="F418" s="159" t="s">
        <v>136</v>
      </c>
      <c r="G418" s="160">
        <v>0</v>
      </c>
      <c r="H418" s="160">
        <v>0</v>
      </c>
      <c r="I418" s="160">
        <v>23839</v>
      </c>
      <c r="J418" s="160">
        <v>0</v>
      </c>
      <c r="K418" s="160">
        <v>0</v>
      </c>
      <c r="L418" s="161" t="s">
        <v>136</v>
      </c>
      <c r="M418" s="161"/>
      <c r="N418" s="161"/>
      <c r="O418" s="163"/>
      <c r="P418" s="178"/>
      <c r="Q418" s="178"/>
      <c r="R418" s="165" t="s">
        <v>74</v>
      </c>
      <c r="S418" s="165"/>
      <c r="T418" s="165">
        <v>225246619</v>
      </c>
      <c r="U418" s="165">
        <v>46194</v>
      </c>
      <c r="V418" s="165"/>
      <c r="W418" s="179"/>
      <c r="X418" s="166" t="s">
        <v>74</v>
      </c>
      <c r="Y418" s="166"/>
      <c r="Z418" s="166">
        <v>251360334</v>
      </c>
      <c r="AA418" s="166">
        <v>98796</v>
      </c>
      <c r="AB418" s="180"/>
      <c r="AC418" s="180"/>
      <c r="AD418" s="181"/>
      <c r="AE418" s="181"/>
      <c r="AF418" s="181"/>
      <c r="AG418" s="181"/>
      <c r="AH418" s="181"/>
      <c r="AI418" s="181"/>
      <c r="AJ418" s="169"/>
      <c r="AK418" s="169"/>
      <c r="AL418" s="169"/>
      <c r="AM418" s="169"/>
      <c r="AN418" s="182"/>
      <c r="AO418" s="182"/>
      <c r="AP418" s="183"/>
      <c r="AQ418" s="241"/>
      <c r="AR418" s="241"/>
      <c r="AS418" s="171"/>
      <c r="AT418" s="171"/>
      <c r="AU418" s="184"/>
      <c r="AV418" s="184"/>
      <c r="AW418" s="184"/>
      <c r="AX418" s="185"/>
      <c r="AY418" s="185"/>
      <c r="AZ418" s="185"/>
      <c r="BA418" s="186"/>
      <c r="BB418" s="186"/>
      <c r="BC418" s="186"/>
      <c r="BD418" s="232"/>
    </row>
    <row r="419" spans="1:56" ht="15.75" customHeight="1">
      <c r="A419" s="71">
        <v>2025447</v>
      </c>
      <c r="B419" s="44" t="s">
        <v>134</v>
      </c>
      <c r="C419" s="44" t="s">
        <v>81</v>
      </c>
      <c r="D419" s="61" t="s">
        <v>60</v>
      </c>
      <c r="E419" s="44" t="s">
        <v>4</v>
      </c>
      <c r="F419" s="159" t="s">
        <v>136</v>
      </c>
      <c r="G419" s="160">
        <v>0</v>
      </c>
      <c r="H419" s="160">
        <v>0</v>
      </c>
      <c r="I419" s="160">
        <v>0</v>
      </c>
      <c r="J419" s="160">
        <v>0</v>
      </c>
      <c r="K419" s="160">
        <v>0</v>
      </c>
      <c r="L419" s="161" t="s">
        <v>136</v>
      </c>
      <c r="M419" s="161"/>
      <c r="N419" s="161" t="s">
        <v>2706</v>
      </c>
      <c r="O419" s="163"/>
      <c r="P419" s="178"/>
      <c r="Q419" s="178"/>
      <c r="R419" s="165" t="s">
        <v>74</v>
      </c>
      <c r="S419" s="165"/>
      <c r="T419" s="165">
        <v>225246739</v>
      </c>
      <c r="U419" s="165">
        <v>42619</v>
      </c>
      <c r="V419" s="165"/>
      <c r="W419" s="179"/>
      <c r="X419" s="166" t="s">
        <v>136</v>
      </c>
      <c r="Y419" s="166"/>
      <c r="Z419" s="166">
        <v>250310104</v>
      </c>
      <c r="AA419" s="166"/>
      <c r="AB419" s="180"/>
      <c r="AC419" s="180"/>
      <c r="AD419" s="181"/>
      <c r="AE419" s="181"/>
      <c r="AF419" s="181"/>
      <c r="AG419" s="181"/>
      <c r="AH419" s="181"/>
      <c r="AI419" s="181"/>
      <c r="AJ419" s="169"/>
      <c r="AK419" s="169"/>
      <c r="AL419" s="169"/>
      <c r="AM419" s="169"/>
      <c r="AN419" s="182"/>
      <c r="AO419" s="182"/>
      <c r="AP419" s="183"/>
      <c r="AQ419" s="241"/>
      <c r="AR419" s="241"/>
      <c r="AS419" s="171"/>
      <c r="AT419" s="171"/>
      <c r="AU419" s="184"/>
      <c r="AV419" s="184"/>
      <c r="AW419" s="184"/>
      <c r="AX419" s="185"/>
      <c r="AY419" s="185"/>
      <c r="AZ419" s="185"/>
      <c r="BA419" s="186"/>
      <c r="BB419" s="186"/>
      <c r="BC419" s="186"/>
      <c r="BD419" s="232"/>
    </row>
    <row r="420" spans="1:56" ht="15.75" customHeight="1">
      <c r="A420" s="71">
        <v>2025448</v>
      </c>
      <c r="B420" s="44" t="s">
        <v>134</v>
      </c>
      <c r="C420" s="44" t="s">
        <v>81</v>
      </c>
      <c r="D420" s="61" t="s">
        <v>60</v>
      </c>
      <c r="E420" s="44" t="s">
        <v>4</v>
      </c>
      <c r="F420" s="159" t="s">
        <v>136</v>
      </c>
      <c r="G420" s="160"/>
      <c r="H420" s="160">
        <v>231527764</v>
      </c>
      <c r="I420" s="160">
        <v>41525</v>
      </c>
      <c r="J420" s="160">
        <v>0</v>
      </c>
      <c r="K420" s="160">
        <v>0</v>
      </c>
      <c r="L420" s="161" t="s">
        <v>136</v>
      </c>
      <c r="M420" s="161"/>
      <c r="N420" s="161" t="s">
        <v>2707</v>
      </c>
      <c r="O420" s="163"/>
      <c r="P420" s="178"/>
      <c r="Q420" s="178"/>
      <c r="R420" s="165" t="s">
        <v>136</v>
      </c>
      <c r="S420" s="165"/>
      <c r="T420" s="165">
        <v>225133950</v>
      </c>
      <c r="U420" s="165"/>
      <c r="V420" s="165"/>
      <c r="W420" s="179"/>
      <c r="X420" s="166" t="s">
        <v>137</v>
      </c>
      <c r="Y420" s="166" t="s">
        <v>26</v>
      </c>
      <c r="Z420" s="166"/>
      <c r="AA420" s="166"/>
      <c r="AB420" s="180"/>
      <c r="AC420" s="180"/>
      <c r="AD420" s="181"/>
      <c r="AE420" s="181"/>
      <c r="AF420" s="181"/>
      <c r="AG420" s="181"/>
      <c r="AH420" s="181"/>
      <c r="AI420" s="181"/>
      <c r="AJ420" s="169" t="s">
        <v>136</v>
      </c>
      <c r="AK420" s="169"/>
      <c r="AL420" s="169">
        <v>250380870</v>
      </c>
      <c r="AM420" s="169"/>
      <c r="AN420" s="182"/>
      <c r="AO420" s="182"/>
      <c r="AP420" s="183"/>
      <c r="AQ420" s="241"/>
      <c r="AR420" s="241"/>
      <c r="AS420" s="171"/>
      <c r="AT420" s="171"/>
      <c r="AU420" s="184"/>
      <c r="AV420" s="184"/>
      <c r="AW420" s="184"/>
      <c r="AX420" s="185"/>
      <c r="AY420" s="185"/>
      <c r="AZ420" s="185"/>
      <c r="BA420" s="186"/>
      <c r="BB420" s="186"/>
      <c r="BC420" s="186"/>
      <c r="BD420" s="232"/>
    </row>
    <row r="421" spans="1:56" ht="15.75" customHeight="1">
      <c r="A421" s="71">
        <v>2025449</v>
      </c>
      <c r="B421" s="44" t="s">
        <v>134</v>
      </c>
      <c r="C421" s="44" t="s">
        <v>81</v>
      </c>
      <c r="D421" s="61" t="s">
        <v>60</v>
      </c>
      <c r="E421" s="44" t="s">
        <v>4</v>
      </c>
      <c r="F421" s="159" t="s">
        <v>136</v>
      </c>
      <c r="G421" s="160">
        <v>0</v>
      </c>
      <c r="H421" s="160">
        <v>231674570</v>
      </c>
      <c r="I421" s="160">
        <v>0</v>
      </c>
      <c r="J421" s="160">
        <v>0</v>
      </c>
      <c r="K421" s="160">
        <v>0</v>
      </c>
      <c r="L421" s="161" t="s">
        <v>74</v>
      </c>
      <c r="M421" s="161"/>
      <c r="N421" s="161" t="s">
        <v>2708</v>
      </c>
      <c r="O421" s="163"/>
      <c r="P421" s="178"/>
      <c r="Q421" s="178"/>
      <c r="R421" s="165" t="s">
        <v>74</v>
      </c>
      <c r="S421" s="165"/>
      <c r="T421" s="165">
        <v>225246698</v>
      </c>
      <c r="U421" s="165">
        <v>46192</v>
      </c>
      <c r="V421" s="165"/>
      <c r="W421" s="179"/>
      <c r="X421" s="166" t="s">
        <v>74</v>
      </c>
      <c r="Y421" s="166"/>
      <c r="Z421" s="166">
        <v>251360229</v>
      </c>
      <c r="AA421" s="166">
        <v>96741</v>
      </c>
      <c r="AB421" s="180"/>
      <c r="AC421" s="180"/>
      <c r="AD421" s="181"/>
      <c r="AE421" s="181"/>
      <c r="AF421" s="181"/>
      <c r="AG421" s="181"/>
      <c r="AH421" s="181"/>
      <c r="AI421" s="181"/>
      <c r="AJ421" s="169"/>
      <c r="AK421" s="169"/>
      <c r="AL421" s="169"/>
      <c r="AM421" s="169"/>
      <c r="AN421" s="182"/>
      <c r="AO421" s="182"/>
      <c r="AP421" s="183"/>
      <c r="AQ421" s="241"/>
      <c r="AR421" s="241"/>
      <c r="AS421" s="171"/>
      <c r="AT421" s="171"/>
      <c r="AU421" s="184"/>
      <c r="AV421" s="184"/>
      <c r="AW421" s="184"/>
      <c r="AX421" s="185"/>
      <c r="AY421" s="185"/>
      <c r="AZ421" s="185"/>
      <c r="BA421" s="186"/>
      <c r="BB421" s="186"/>
      <c r="BC421" s="186"/>
      <c r="BD421" s="232"/>
    </row>
    <row r="422" spans="1:56" ht="15.75" customHeight="1">
      <c r="A422" s="71">
        <v>2025450</v>
      </c>
      <c r="B422" s="44" t="s">
        <v>134</v>
      </c>
      <c r="C422" s="44" t="s">
        <v>81</v>
      </c>
      <c r="D422" s="61" t="s">
        <v>60</v>
      </c>
      <c r="E422" s="44" t="s">
        <v>4</v>
      </c>
      <c r="F422" s="159" t="s">
        <v>136</v>
      </c>
      <c r="G422" s="160">
        <v>0</v>
      </c>
      <c r="H422" s="160">
        <v>0</v>
      </c>
      <c r="I422" s="160">
        <v>0</v>
      </c>
      <c r="J422" s="160">
        <v>0</v>
      </c>
      <c r="K422" s="160">
        <v>0</v>
      </c>
      <c r="L422" s="161" t="s">
        <v>137</v>
      </c>
      <c r="M422" s="161" t="s">
        <v>24</v>
      </c>
      <c r="N422" s="161"/>
      <c r="O422" s="163"/>
      <c r="P422" s="178"/>
      <c r="Q422" s="178"/>
      <c r="R422" s="165" t="s">
        <v>136</v>
      </c>
      <c r="S422" s="165"/>
      <c r="T422" s="165">
        <v>225131310</v>
      </c>
      <c r="U422" s="165"/>
      <c r="V422" s="165"/>
      <c r="W422" s="179"/>
      <c r="X422" s="166" t="s">
        <v>136</v>
      </c>
      <c r="Y422" s="166"/>
      <c r="Z422" s="166"/>
      <c r="AA422" s="166"/>
      <c r="AB422" s="180"/>
      <c r="AC422" s="180"/>
      <c r="AD422" s="181"/>
      <c r="AE422" s="181"/>
      <c r="AF422" s="181"/>
      <c r="AG422" s="181"/>
      <c r="AH422" s="181"/>
      <c r="AI422" s="181"/>
      <c r="AJ422" s="169" t="s">
        <v>74</v>
      </c>
      <c r="AK422" s="169"/>
      <c r="AL422" s="169">
        <v>251296342</v>
      </c>
      <c r="AM422" s="169">
        <v>86879</v>
      </c>
      <c r="AN422" s="182"/>
      <c r="AO422" s="182"/>
      <c r="AP422" s="183"/>
      <c r="AQ422" s="241"/>
      <c r="AR422" s="241"/>
      <c r="AS422" s="171"/>
      <c r="AT422" s="171"/>
      <c r="AU422" s="184"/>
      <c r="AV422" s="184"/>
      <c r="AW422" s="184"/>
      <c r="AX422" s="185"/>
      <c r="AY422" s="185"/>
      <c r="AZ422" s="185"/>
      <c r="BA422" s="186"/>
      <c r="BB422" s="186"/>
      <c r="BC422" s="186"/>
      <c r="BD422" s="232"/>
    </row>
    <row r="423" spans="1:56" ht="15.75" customHeight="1">
      <c r="A423" s="71">
        <v>2025451</v>
      </c>
      <c r="B423" s="44" t="s">
        <v>134</v>
      </c>
      <c r="C423" s="44" t="s">
        <v>81</v>
      </c>
      <c r="D423" s="61" t="s">
        <v>60</v>
      </c>
      <c r="E423" s="44" t="s">
        <v>4</v>
      </c>
      <c r="F423" s="159" t="s">
        <v>136</v>
      </c>
      <c r="G423" s="160">
        <v>0</v>
      </c>
      <c r="H423" s="160">
        <v>0</v>
      </c>
      <c r="I423" s="160">
        <v>0</v>
      </c>
      <c r="J423" s="160">
        <v>0</v>
      </c>
      <c r="K423" s="160">
        <v>0</v>
      </c>
      <c r="L423" s="161" t="s">
        <v>136</v>
      </c>
      <c r="M423" s="161" t="s">
        <v>3169</v>
      </c>
      <c r="N423" s="161"/>
      <c r="O423" s="163"/>
      <c r="P423" s="178"/>
      <c r="Q423" s="178"/>
      <c r="R423" s="165" t="s">
        <v>136</v>
      </c>
      <c r="S423" s="165"/>
      <c r="T423" s="165"/>
      <c r="U423" s="165"/>
      <c r="V423" s="165"/>
      <c r="W423" s="179"/>
      <c r="X423" s="166" t="s">
        <v>74</v>
      </c>
      <c r="Y423" s="166"/>
      <c r="Z423" s="166">
        <v>251360431</v>
      </c>
      <c r="AA423" s="166">
        <v>45378</v>
      </c>
      <c r="AB423" s="180"/>
      <c r="AC423" s="180"/>
      <c r="AD423" s="181"/>
      <c r="AE423" s="181"/>
      <c r="AF423" s="181"/>
      <c r="AG423" s="181"/>
      <c r="AH423" s="181"/>
      <c r="AI423" s="181"/>
      <c r="AJ423" s="169"/>
      <c r="AK423" s="169"/>
      <c r="AL423" s="169"/>
      <c r="AM423" s="169"/>
      <c r="AN423" s="182"/>
      <c r="AO423" s="182"/>
      <c r="AP423" s="183"/>
      <c r="AQ423" s="241"/>
      <c r="AR423" s="241"/>
      <c r="AS423" s="171"/>
      <c r="AT423" s="171"/>
      <c r="AU423" s="184"/>
      <c r="AV423" s="184"/>
      <c r="AW423" s="184"/>
      <c r="AX423" s="185"/>
      <c r="AY423" s="185"/>
      <c r="AZ423" s="185"/>
      <c r="BA423" s="186"/>
      <c r="BB423" s="186"/>
      <c r="BC423" s="186"/>
      <c r="BD423" s="232"/>
    </row>
    <row r="424" spans="1:56" ht="15.75" customHeight="1">
      <c r="A424" s="71">
        <v>2025452</v>
      </c>
      <c r="B424" s="44" t="s">
        <v>134</v>
      </c>
      <c r="C424" s="44" t="s">
        <v>81</v>
      </c>
      <c r="D424" s="61" t="s">
        <v>60</v>
      </c>
      <c r="E424" s="44" t="s">
        <v>4</v>
      </c>
      <c r="F424" s="159" t="s">
        <v>136</v>
      </c>
      <c r="G424" s="160">
        <v>0</v>
      </c>
      <c r="H424" s="160">
        <v>231645600</v>
      </c>
      <c r="I424" s="160">
        <v>97624</v>
      </c>
      <c r="J424" s="160">
        <v>0</v>
      </c>
      <c r="K424" s="160">
        <v>0</v>
      </c>
      <c r="L424" s="161" t="s">
        <v>136</v>
      </c>
      <c r="M424" s="161"/>
      <c r="N424" s="161"/>
      <c r="O424" s="163"/>
      <c r="P424" s="163"/>
      <c r="Q424" s="163"/>
      <c r="R424" s="165" t="s">
        <v>74</v>
      </c>
      <c r="S424" s="165"/>
      <c r="T424" s="165">
        <v>225246178</v>
      </c>
      <c r="U424" s="165">
        <v>42196</v>
      </c>
      <c r="V424" s="165"/>
      <c r="W424" s="165"/>
      <c r="X424" s="166" t="s">
        <v>74</v>
      </c>
      <c r="Y424" s="166"/>
      <c r="Z424" s="166">
        <v>251360083</v>
      </c>
      <c r="AA424" s="166">
        <v>36789</v>
      </c>
      <c r="AB424" s="166"/>
      <c r="AC424" s="166"/>
      <c r="AD424" s="141"/>
      <c r="AE424" s="141"/>
      <c r="AF424" s="141"/>
      <c r="AG424" s="141"/>
      <c r="AH424" s="141"/>
      <c r="AI424" s="141"/>
      <c r="AJ424" s="169"/>
      <c r="AK424" s="169"/>
      <c r="AL424" s="169"/>
      <c r="AM424" s="169"/>
      <c r="AN424" s="243"/>
      <c r="AO424" s="243"/>
      <c r="AP424" s="244"/>
      <c r="AQ424" s="245"/>
      <c r="AR424" s="245"/>
      <c r="AS424" s="171"/>
      <c r="AT424" s="171"/>
      <c r="AU424" s="184"/>
      <c r="AV424" s="184"/>
      <c r="AW424" s="184"/>
      <c r="AX424" s="185"/>
      <c r="AY424" s="185"/>
      <c r="AZ424" s="185"/>
      <c r="BA424" s="186"/>
      <c r="BB424" s="186"/>
      <c r="BC424" s="186"/>
      <c r="BD424" s="232"/>
    </row>
    <row r="425" spans="1:56" ht="15.75" customHeight="1">
      <c r="A425" s="71">
        <v>2025453</v>
      </c>
      <c r="B425" s="44" t="s">
        <v>134</v>
      </c>
      <c r="C425" s="44" t="s">
        <v>77</v>
      </c>
      <c r="D425" s="61" t="s">
        <v>60</v>
      </c>
      <c r="E425" s="44" t="s">
        <v>4</v>
      </c>
      <c r="F425" s="159" t="s">
        <v>74</v>
      </c>
      <c r="G425" s="160">
        <v>0</v>
      </c>
      <c r="H425" s="160">
        <v>232099863</v>
      </c>
      <c r="I425" s="160">
        <v>43716</v>
      </c>
      <c r="J425" s="160">
        <v>0</v>
      </c>
      <c r="K425" s="160">
        <v>0</v>
      </c>
      <c r="L425" s="161" t="s">
        <v>74</v>
      </c>
      <c r="M425" s="161"/>
      <c r="N425" s="161" t="s">
        <v>2709</v>
      </c>
      <c r="O425" s="163"/>
      <c r="P425" s="163"/>
      <c r="Q425" s="163"/>
      <c r="R425" s="165" t="s">
        <v>74</v>
      </c>
      <c r="S425" s="165"/>
      <c r="T425" s="165">
        <v>225244097</v>
      </c>
      <c r="U425" s="165">
        <v>42196</v>
      </c>
      <c r="V425" s="165"/>
      <c r="W425" s="165"/>
      <c r="X425" s="166" t="s">
        <v>74</v>
      </c>
      <c r="Y425" s="166"/>
      <c r="Z425" s="166">
        <v>251425045</v>
      </c>
      <c r="AA425" s="166">
        <v>16859</v>
      </c>
      <c r="AB425" s="166"/>
      <c r="AC425" s="166"/>
      <c r="AD425" s="141"/>
      <c r="AE425" s="141"/>
      <c r="AF425" s="141"/>
      <c r="AG425" s="141"/>
      <c r="AH425" s="141"/>
      <c r="AI425" s="141"/>
      <c r="AJ425" s="169"/>
      <c r="AK425" s="169"/>
      <c r="AL425" s="169"/>
      <c r="AM425" s="169"/>
      <c r="AN425" s="243"/>
      <c r="AO425" s="243"/>
      <c r="AP425" s="244"/>
      <c r="AQ425" s="245"/>
      <c r="AR425" s="245"/>
      <c r="AS425" s="171"/>
      <c r="AT425" s="171"/>
      <c r="AU425" s="184"/>
      <c r="AV425" s="184"/>
      <c r="AW425" s="184"/>
      <c r="AX425" s="185"/>
      <c r="AY425" s="185"/>
      <c r="AZ425" s="185"/>
      <c r="BA425" s="186"/>
      <c r="BB425" s="186"/>
      <c r="BC425" s="186"/>
      <c r="BD425" s="232"/>
    </row>
    <row r="426" spans="1:56" ht="15.75" customHeight="1">
      <c r="A426" s="71">
        <v>2025454</v>
      </c>
      <c r="B426" s="44" t="s">
        <v>134</v>
      </c>
      <c r="C426" s="44" t="s">
        <v>77</v>
      </c>
      <c r="D426" s="61" t="s">
        <v>60</v>
      </c>
      <c r="E426" s="44" t="s">
        <v>4</v>
      </c>
      <c r="F426" s="159" t="s">
        <v>136</v>
      </c>
      <c r="G426" s="160"/>
      <c r="H426" s="160">
        <v>0</v>
      </c>
      <c r="I426" s="160">
        <v>0</v>
      </c>
      <c r="J426" s="160">
        <v>0</v>
      </c>
      <c r="K426" s="160">
        <v>0</v>
      </c>
      <c r="L426" s="161" t="s">
        <v>137</v>
      </c>
      <c r="M426" s="161" t="s">
        <v>24</v>
      </c>
      <c r="N426" s="161"/>
      <c r="O426" s="163"/>
      <c r="P426" s="163"/>
      <c r="Q426" s="163"/>
      <c r="R426" s="165" t="s">
        <v>74</v>
      </c>
      <c r="S426" s="165"/>
      <c r="T426" s="165">
        <v>225246061</v>
      </c>
      <c r="U426" s="165">
        <v>42196</v>
      </c>
      <c r="V426" s="165"/>
      <c r="W426" s="165"/>
      <c r="X426" s="166" t="s">
        <v>137</v>
      </c>
      <c r="Y426" s="166" t="s">
        <v>24</v>
      </c>
      <c r="Z426" s="166"/>
      <c r="AA426" s="166"/>
      <c r="AB426" s="166"/>
      <c r="AC426" s="166"/>
      <c r="AD426" s="141"/>
      <c r="AE426" s="141"/>
      <c r="AF426" s="141"/>
      <c r="AG426" s="141"/>
      <c r="AH426" s="141"/>
      <c r="AI426" s="141"/>
      <c r="AJ426" s="169" t="s">
        <v>136</v>
      </c>
      <c r="AK426" s="169"/>
      <c r="AL426" s="169"/>
      <c r="AM426" s="169"/>
      <c r="AN426" s="243"/>
      <c r="AO426" s="243"/>
      <c r="AP426" s="244"/>
      <c r="AQ426" s="245"/>
      <c r="AR426" s="245"/>
      <c r="AS426" s="171"/>
      <c r="AT426" s="171"/>
      <c r="AU426" s="184"/>
      <c r="AV426" s="184"/>
      <c r="AW426" s="184"/>
      <c r="AX426" s="185"/>
      <c r="AY426" s="185"/>
      <c r="AZ426" s="185"/>
      <c r="BA426" s="186"/>
      <c r="BB426" s="186"/>
      <c r="BC426" s="186"/>
      <c r="BD426" s="232"/>
    </row>
    <row r="427" spans="1:56" ht="15.75" customHeight="1">
      <c r="A427" s="71">
        <v>2025455</v>
      </c>
      <c r="B427" s="44" t="s">
        <v>134</v>
      </c>
      <c r="C427" s="44" t="s">
        <v>77</v>
      </c>
      <c r="D427" s="61" t="s">
        <v>60</v>
      </c>
      <c r="E427" s="44" t="s">
        <v>4</v>
      </c>
      <c r="F427" s="159" t="s">
        <v>136</v>
      </c>
      <c r="G427" s="160">
        <v>0</v>
      </c>
      <c r="H427" s="160">
        <v>0</v>
      </c>
      <c r="I427" s="160">
        <v>0</v>
      </c>
      <c r="J427" s="160">
        <v>0</v>
      </c>
      <c r="K427" s="160">
        <v>0</v>
      </c>
      <c r="L427" s="161" t="s">
        <v>136</v>
      </c>
      <c r="M427" s="161"/>
      <c r="N427" s="161"/>
      <c r="O427" s="163"/>
      <c r="P427" s="163"/>
      <c r="Q427" s="163"/>
      <c r="R427" s="165" t="s">
        <v>136</v>
      </c>
      <c r="S427" s="165"/>
      <c r="T427" s="165"/>
      <c r="U427" s="165"/>
      <c r="V427" s="165"/>
      <c r="W427" s="165"/>
      <c r="X427" s="166" t="s">
        <v>136</v>
      </c>
      <c r="Y427" s="166"/>
      <c r="Z427" s="166"/>
      <c r="AA427" s="166"/>
      <c r="AB427" s="166"/>
      <c r="AC427" s="166"/>
      <c r="AD427" s="141"/>
      <c r="AE427" s="141"/>
      <c r="AF427" s="141"/>
      <c r="AG427" s="141"/>
      <c r="AH427" s="141"/>
      <c r="AI427" s="141"/>
      <c r="AJ427" s="169"/>
      <c r="AK427" s="169"/>
      <c r="AL427" s="169"/>
      <c r="AM427" s="169"/>
      <c r="AN427" s="243"/>
      <c r="AO427" s="243"/>
      <c r="AP427" s="244"/>
      <c r="AQ427" s="245"/>
      <c r="AR427" s="245"/>
      <c r="AS427" s="171"/>
      <c r="AT427" s="171"/>
      <c r="AU427" s="184"/>
      <c r="AV427" s="184"/>
      <c r="AW427" s="184"/>
      <c r="AX427" s="185"/>
      <c r="AY427" s="185"/>
      <c r="AZ427" s="185"/>
      <c r="BA427" s="186"/>
      <c r="BB427" s="186"/>
      <c r="BC427" s="186"/>
      <c r="BD427" s="232"/>
    </row>
    <row r="428" spans="1:56" ht="15.75" customHeight="1">
      <c r="A428" s="71">
        <v>2025456</v>
      </c>
      <c r="B428" s="44" t="s">
        <v>134</v>
      </c>
      <c r="C428" s="44" t="s">
        <v>77</v>
      </c>
      <c r="D428" s="61" t="s">
        <v>60</v>
      </c>
      <c r="E428" s="44" t="s">
        <v>4</v>
      </c>
      <c r="F428" s="159" t="s">
        <v>136</v>
      </c>
      <c r="G428" s="160">
        <v>0</v>
      </c>
      <c r="H428" s="160">
        <v>0</v>
      </c>
      <c r="I428" s="160">
        <v>0</v>
      </c>
      <c r="J428" s="160">
        <v>0</v>
      </c>
      <c r="K428" s="160">
        <v>0</v>
      </c>
      <c r="L428" s="161" t="s">
        <v>74</v>
      </c>
      <c r="M428" s="161"/>
      <c r="N428" s="161" t="s">
        <v>2710</v>
      </c>
      <c r="O428" s="163"/>
      <c r="P428" s="163"/>
      <c r="Q428" s="163"/>
      <c r="R428" s="165" t="s">
        <v>74</v>
      </c>
      <c r="S428" s="165"/>
      <c r="T428" s="165">
        <v>225243750</v>
      </c>
      <c r="U428" s="165">
        <v>42196</v>
      </c>
      <c r="V428" s="165"/>
      <c r="W428" s="165"/>
      <c r="X428" s="166" t="s">
        <v>74</v>
      </c>
      <c r="Y428" s="166"/>
      <c r="Z428" s="166">
        <v>251437744</v>
      </c>
      <c r="AA428" s="166">
        <v>68598</v>
      </c>
      <c r="AB428" s="166"/>
      <c r="AC428" s="166"/>
      <c r="AD428" s="141"/>
      <c r="AE428" s="141"/>
      <c r="AF428" s="141"/>
      <c r="AG428" s="141"/>
      <c r="AH428" s="141"/>
      <c r="AI428" s="141"/>
      <c r="AJ428" s="169"/>
      <c r="AK428" s="169"/>
      <c r="AL428" s="169"/>
      <c r="AM428" s="169"/>
      <c r="AN428" s="243"/>
      <c r="AO428" s="243"/>
      <c r="AP428" s="244"/>
      <c r="AQ428" s="245"/>
      <c r="AR428" s="245"/>
      <c r="AS428" s="171"/>
      <c r="AT428" s="171"/>
      <c r="AU428" s="184"/>
      <c r="AV428" s="184"/>
      <c r="AW428" s="184"/>
      <c r="AX428" s="185"/>
      <c r="AY428" s="185"/>
      <c r="AZ428" s="185"/>
      <c r="BA428" s="186"/>
      <c r="BB428" s="186"/>
      <c r="BC428" s="186"/>
      <c r="BD428" s="232"/>
    </row>
    <row r="429" spans="1:56" ht="15.75" customHeight="1">
      <c r="A429" s="71">
        <v>2025457</v>
      </c>
      <c r="B429" s="44" t="s">
        <v>134</v>
      </c>
      <c r="C429" s="44" t="s">
        <v>77</v>
      </c>
      <c r="D429" s="61" t="s">
        <v>60</v>
      </c>
      <c r="E429" s="44" t="s">
        <v>4</v>
      </c>
      <c r="F429" s="159" t="s">
        <v>74</v>
      </c>
      <c r="G429" s="160">
        <v>0</v>
      </c>
      <c r="H429" s="160">
        <v>232171548</v>
      </c>
      <c r="I429" s="160">
        <v>71059</v>
      </c>
      <c r="J429" s="160">
        <v>0</v>
      </c>
      <c r="K429" s="160">
        <v>0</v>
      </c>
      <c r="L429" s="161" t="s">
        <v>137</v>
      </c>
      <c r="M429" s="161" t="s">
        <v>24</v>
      </c>
      <c r="N429" s="161"/>
      <c r="O429" s="163"/>
      <c r="P429" s="163"/>
      <c r="Q429" s="163"/>
      <c r="R429" s="165" t="s">
        <v>74</v>
      </c>
      <c r="S429" s="165"/>
      <c r="T429" s="165">
        <v>225245546</v>
      </c>
      <c r="U429" s="165">
        <v>42196</v>
      </c>
      <c r="V429" s="165"/>
      <c r="W429" s="165"/>
      <c r="X429" s="166" t="s">
        <v>137</v>
      </c>
      <c r="Y429" s="250" t="s">
        <v>24</v>
      </c>
      <c r="Z429" s="166"/>
      <c r="AA429" s="166"/>
      <c r="AB429" s="166"/>
      <c r="AC429" s="166"/>
      <c r="AD429" s="141"/>
      <c r="AE429" s="141"/>
      <c r="AF429" s="141"/>
      <c r="AG429" s="141"/>
      <c r="AH429" s="141"/>
      <c r="AI429" s="141"/>
      <c r="AJ429" s="169" t="s">
        <v>136</v>
      </c>
      <c r="AK429" s="169"/>
      <c r="AL429" s="169"/>
      <c r="AM429" s="169"/>
      <c r="AN429" s="243"/>
      <c r="AO429" s="243"/>
      <c r="AP429" s="244"/>
      <c r="AQ429" s="245"/>
      <c r="AR429" s="245"/>
      <c r="AS429" s="171"/>
      <c r="AT429" s="171"/>
      <c r="AU429" s="184"/>
      <c r="AV429" s="184"/>
      <c r="AW429" s="184"/>
      <c r="AX429" s="185"/>
      <c r="AY429" s="185"/>
      <c r="AZ429" s="185"/>
      <c r="BA429" s="186"/>
      <c r="BB429" s="186"/>
      <c r="BC429" s="186"/>
      <c r="BD429" s="232"/>
    </row>
    <row r="430" spans="1:56" ht="15.75" customHeight="1">
      <c r="A430" s="71">
        <v>2025458</v>
      </c>
      <c r="B430" s="44" t="s">
        <v>134</v>
      </c>
      <c r="C430" s="44" t="s">
        <v>77</v>
      </c>
      <c r="D430" s="61" t="s">
        <v>60</v>
      </c>
      <c r="E430" s="44" t="s">
        <v>4</v>
      </c>
      <c r="F430" s="159" t="s">
        <v>136</v>
      </c>
      <c r="G430" s="160">
        <v>0</v>
      </c>
      <c r="H430" s="160">
        <v>231625170</v>
      </c>
      <c r="I430" s="160"/>
      <c r="J430" s="160">
        <v>0</v>
      </c>
      <c r="K430" s="160">
        <v>0</v>
      </c>
      <c r="L430" s="161" t="s">
        <v>137</v>
      </c>
      <c r="M430" s="161" t="s">
        <v>24</v>
      </c>
      <c r="N430" s="161"/>
      <c r="O430" s="163"/>
      <c r="P430" s="163"/>
      <c r="Q430" s="163"/>
      <c r="R430" s="165" t="s">
        <v>136</v>
      </c>
      <c r="S430" s="165"/>
      <c r="T430" s="165"/>
      <c r="U430" s="165"/>
      <c r="V430" s="165"/>
      <c r="W430" s="165"/>
      <c r="X430" s="166" t="s">
        <v>137</v>
      </c>
      <c r="Y430" s="166" t="s">
        <v>24</v>
      </c>
      <c r="Z430" s="166"/>
      <c r="AA430" s="166"/>
      <c r="AB430" s="166"/>
      <c r="AC430" s="166"/>
      <c r="AD430" s="141"/>
      <c r="AE430" s="141"/>
      <c r="AF430" s="141"/>
      <c r="AG430" s="141"/>
      <c r="AH430" s="141"/>
      <c r="AI430" s="141"/>
      <c r="AJ430" s="169" t="s">
        <v>74</v>
      </c>
      <c r="AK430" s="169"/>
      <c r="AL430" s="169">
        <v>251226514</v>
      </c>
      <c r="AM430" s="169">
        <v>71824</v>
      </c>
      <c r="AN430" s="243"/>
      <c r="AO430" s="243"/>
      <c r="AP430" s="244"/>
      <c r="AQ430" s="245"/>
      <c r="AR430" s="245"/>
      <c r="AS430" s="171"/>
      <c r="AT430" s="171"/>
      <c r="AU430" s="184"/>
      <c r="AV430" s="184"/>
      <c r="AW430" s="184"/>
      <c r="AX430" s="185"/>
      <c r="AY430" s="185"/>
      <c r="AZ430" s="185"/>
      <c r="BA430" s="186"/>
      <c r="BB430" s="186"/>
      <c r="BC430" s="186"/>
      <c r="BD430" s="232"/>
    </row>
    <row r="431" spans="1:56" ht="15.75" customHeight="1">
      <c r="A431" s="71">
        <v>2025459</v>
      </c>
      <c r="B431" s="44" t="s">
        <v>134</v>
      </c>
      <c r="C431" s="44" t="s">
        <v>77</v>
      </c>
      <c r="D431" s="61" t="s">
        <v>60</v>
      </c>
      <c r="E431" s="44" t="s">
        <v>4</v>
      </c>
      <c r="F431" s="159" t="s">
        <v>137</v>
      </c>
      <c r="G431" s="160" t="s">
        <v>390</v>
      </c>
      <c r="H431" s="160">
        <v>0</v>
      </c>
      <c r="I431" s="160">
        <v>0</v>
      </c>
      <c r="J431" s="160">
        <v>0</v>
      </c>
      <c r="K431" s="160">
        <v>0</v>
      </c>
      <c r="L431" s="161" t="s">
        <v>137</v>
      </c>
      <c r="M431" s="161" t="s">
        <v>26</v>
      </c>
      <c r="N431" s="161"/>
      <c r="O431" s="163"/>
      <c r="P431" s="163"/>
      <c r="Q431" s="163"/>
      <c r="R431" s="165"/>
      <c r="S431" s="165"/>
      <c r="T431" s="165"/>
      <c r="U431" s="165"/>
      <c r="V431" s="165"/>
      <c r="W431" s="165"/>
      <c r="X431" s="166" t="s">
        <v>137</v>
      </c>
      <c r="Y431" s="166" t="s">
        <v>26</v>
      </c>
      <c r="Z431" s="166"/>
      <c r="AA431" s="166"/>
      <c r="AB431" s="166"/>
      <c r="AC431" s="166"/>
      <c r="AD431" s="141"/>
      <c r="AE431" s="141"/>
      <c r="AF431" s="141"/>
      <c r="AG431" s="141"/>
      <c r="AH431" s="141"/>
      <c r="AI431" s="141"/>
      <c r="AJ431" s="169"/>
      <c r="AK431" s="169"/>
      <c r="AL431" s="169"/>
      <c r="AM431" s="169"/>
      <c r="AN431" s="243"/>
      <c r="AO431" s="243"/>
      <c r="AP431" s="244"/>
      <c r="AQ431" s="245"/>
      <c r="AR431" s="245"/>
      <c r="AS431" s="171"/>
      <c r="AT431" s="171"/>
      <c r="AU431" s="184"/>
      <c r="AV431" s="184"/>
      <c r="AW431" s="184"/>
      <c r="AX431" s="185"/>
      <c r="AY431" s="185"/>
      <c r="AZ431" s="185"/>
      <c r="BA431" s="186"/>
      <c r="BB431" s="186"/>
      <c r="BC431" s="186"/>
      <c r="BD431" s="232"/>
    </row>
    <row r="432" spans="1:56" ht="15.75" customHeight="1">
      <c r="A432" s="71">
        <v>2025462</v>
      </c>
      <c r="B432" s="44" t="s">
        <v>134</v>
      </c>
      <c r="C432" s="44" t="s">
        <v>77</v>
      </c>
      <c r="D432" s="61" t="s">
        <v>60</v>
      </c>
      <c r="E432" s="44" t="s">
        <v>4</v>
      </c>
      <c r="F432" s="159" t="s">
        <v>74</v>
      </c>
      <c r="G432" s="160">
        <v>0</v>
      </c>
      <c r="H432" s="160">
        <v>232099960</v>
      </c>
      <c r="I432" s="160">
        <v>51964</v>
      </c>
      <c r="J432" s="160">
        <v>0</v>
      </c>
      <c r="K432" s="160">
        <v>0</v>
      </c>
      <c r="L432" s="161" t="s">
        <v>74</v>
      </c>
      <c r="M432" s="161"/>
      <c r="N432" s="161" t="s">
        <v>2711</v>
      </c>
      <c r="O432" s="163"/>
      <c r="P432" s="163"/>
      <c r="Q432" s="163"/>
      <c r="R432" s="165" t="s">
        <v>74</v>
      </c>
      <c r="S432" s="165"/>
      <c r="T432" s="165">
        <v>225241240</v>
      </c>
      <c r="U432" s="165">
        <v>49163</v>
      </c>
      <c r="V432" s="165"/>
      <c r="W432" s="165"/>
      <c r="X432" s="166" t="s">
        <v>74</v>
      </c>
      <c r="Y432" s="166"/>
      <c r="Z432" s="166">
        <v>251380270</v>
      </c>
      <c r="AA432" s="166">
        <v>83974</v>
      </c>
      <c r="AB432" s="166"/>
      <c r="AC432" s="166"/>
      <c r="AD432" s="141"/>
      <c r="AE432" s="141"/>
      <c r="AF432" s="141"/>
      <c r="AG432" s="141"/>
      <c r="AH432" s="141"/>
      <c r="AI432" s="141"/>
      <c r="AJ432" s="169"/>
      <c r="AK432" s="169"/>
      <c r="AL432" s="169"/>
      <c r="AM432" s="169"/>
      <c r="AN432" s="243"/>
      <c r="AO432" s="243"/>
      <c r="AP432" s="244"/>
      <c r="AQ432" s="245"/>
      <c r="AR432" s="245"/>
      <c r="AS432" s="171"/>
      <c r="AT432" s="171"/>
      <c r="AU432" s="184"/>
      <c r="AV432" s="184"/>
      <c r="AW432" s="184"/>
      <c r="AX432" s="185"/>
      <c r="AY432" s="185"/>
      <c r="AZ432" s="185"/>
      <c r="BA432" s="186"/>
      <c r="BB432" s="186"/>
      <c r="BC432" s="186"/>
      <c r="BD432" s="232"/>
    </row>
    <row r="433" spans="1:56" ht="15.75" customHeight="1">
      <c r="A433" s="71">
        <v>2025463</v>
      </c>
      <c r="B433" s="44" t="s">
        <v>134</v>
      </c>
      <c r="C433" s="44" t="s">
        <v>77</v>
      </c>
      <c r="D433" s="61" t="s">
        <v>60</v>
      </c>
      <c r="E433" s="44" t="s">
        <v>4</v>
      </c>
      <c r="F433" s="159" t="s">
        <v>136</v>
      </c>
      <c r="G433" s="160">
        <v>0</v>
      </c>
      <c r="H433" s="160">
        <v>0</v>
      </c>
      <c r="I433" s="160">
        <v>0</v>
      </c>
      <c r="J433" s="160">
        <v>0</v>
      </c>
      <c r="K433" s="160">
        <v>0</v>
      </c>
      <c r="L433" s="161" t="s">
        <v>74</v>
      </c>
      <c r="M433" s="161"/>
      <c r="N433" s="161" t="s">
        <v>2712</v>
      </c>
      <c r="O433" s="163"/>
      <c r="P433" s="163"/>
      <c r="Q433" s="163"/>
      <c r="R433" s="165" t="s">
        <v>74</v>
      </c>
      <c r="S433" s="165"/>
      <c r="T433" s="165">
        <v>225245570</v>
      </c>
      <c r="U433" s="165">
        <v>42196</v>
      </c>
      <c r="V433" s="165"/>
      <c r="W433" s="165"/>
      <c r="X433" s="166" t="s">
        <v>74</v>
      </c>
      <c r="Y433" s="166"/>
      <c r="Z433" s="166">
        <v>251434370</v>
      </c>
      <c r="AA433" s="166">
        <v>85968</v>
      </c>
      <c r="AB433" s="166"/>
      <c r="AC433" s="166"/>
      <c r="AD433" s="141"/>
      <c r="AE433" s="141"/>
      <c r="AF433" s="141"/>
      <c r="AG433" s="141"/>
      <c r="AH433" s="141"/>
      <c r="AI433" s="141"/>
      <c r="AJ433" s="169"/>
      <c r="AK433" s="169"/>
      <c r="AL433" s="169"/>
      <c r="AM433" s="169"/>
      <c r="AN433" s="243"/>
      <c r="AO433" s="243"/>
      <c r="AP433" s="244"/>
      <c r="AQ433" s="245"/>
      <c r="AR433" s="245"/>
      <c r="AS433" s="171"/>
      <c r="AT433" s="171"/>
      <c r="AU433" s="184"/>
      <c r="AV433" s="184"/>
      <c r="AW433" s="184"/>
      <c r="AX433" s="185"/>
      <c r="AY433" s="185"/>
      <c r="AZ433" s="185"/>
      <c r="BA433" s="186"/>
      <c r="BB433" s="186"/>
      <c r="BC433" s="186"/>
      <c r="BD433" s="232"/>
    </row>
    <row r="434" spans="1:56" ht="15.75" customHeight="1">
      <c r="A434" s="71">
        <v>2025464</v>
      </c>
      <c r="B434" s="44" t="s">
        <v>134</v>
      </c>
      <c r="C434" s="44" t="s">
        <v>77</v>
      </c>
      <c r="D434" s="61" t="s">
        <v>60</v>
      </c>
      <c r="E434" s="44" t="s">
        <v>4</v>
      </c>
      <c r="F434" s="159" t="s">
        <v>137</v>
      </c>
      <c r="G434" s="160" t="s">
        <v>390</v>
      </c>
      <c r="H434" s="160">
        <v>0</v>
      </c>
      <c r="I434" s="160">
        <v>0</v>
      </c>
      <c r="J434" s="160">
        <v>0</v>
      </c>
      <c r="K434" s="160">
        <v>0</v>
      </c>
      <c r="L434" s="161" t="s">
        <v>137</v>
      </c>
      <c r="M434" s="161" t="s">
        <v>26</v>
      </c>
      <c r="N434" s="161"/>
      <c r="O434" s="163"/>
      <c r="P434" s="163"/>
      <c r="Q434" s="163"/>
      <c r="R434" s="165"/>
      <c r="S434" s="165"/>
      <c r="T434" s="165"/>
      <c r="U434" s="165"/>
      <c r="V434" s="165"/>
      <c r="W434" s="165"/>
      <c r="X434" s="166" t="s">
        <v>137</v>
      </c>
      <c r="Y434" s="166" t="s">
        <v>26</v>
      </c>
      <c r="Z434" s="166"/>
      <c r="AA434" s="166"/>
      <c r="AB434" s="166"/>
      <c r="AC434" s="166"/>
      <c r="AD434" s="141"/>
      <c r="AE434" s="141"/>
      <c r="AF434" s="141"/>
      <c r="AG434" s="141"/>
      <c r="AH434" s="141"/>
      <c r="AI434" s="141"/>
      <c r="AJ434" s="169"/>
      <c r="AK434" s="169"/>
      <c r="AL434" s="169"/>
      <c r="AM434" s="169"/>
      <c r="AN434" s="243"/>
      <c r="AO434" s="243"/>
      <c r="AP434" s="244"/>
      <c r="AQ434" s="245"/>
      <c r="AR434" s="245"/>
      <c r="AS434" s="171"/>
      <c r="AT434" s="171"/>
      <c r="AU434" s="184"/>
      <c r="AV434" s="184"/>
      <c r="AW434" s="184"/>
      <c r="AX434" s="185"/>
      <c r="AY434" s="185"/>
      <c r="AZ434" s="185"/>
      <c r="BA434" s="186"/>
      <c r="BB434" s="186"/>
      <c r="BC434" s="186"/>
      <c r="BD434" s="232"/>
    </row>
    <row r="435" spans="1:56" ht="15.75" customHeight="1">
      <c r="A435" s="71">
        <v>2025465</v>
      </c>
      <c r="B435" s="44" t="s">
        <v>134</v>
      </c>
      <c r="C435" s="44" t="s">
        <v>77</v>
      </c>
      <c r="D435" s="61" t="s">
        <v>60</v>
      </c>
      <c r="E435" s="44" t="s">
        <v>4</v>
      </c>
      <c r="F435" s="159" t="s">
        <v>136</v>
      </c>
      <c r="G435" s="160">
        <v>0</v>
      </c>
      <c r="H435" s="160">
        <v>231172214</v>
      </c>
      <c r="I435" s="160">
        <v>0</v>
      </c>
      <c r="J435" s="160">
        <v>0</v>
      </c>
      <c r="K435" s="160">
        <v>0</v>
      </c>
      <c r="L435" s="161" t="s">
        <v>136</v>
      </c>
      <c r="M435" s="161"/>
      <c r="N435" s="161"/>
      <c r="O435" s="163"/>
      <c r="P435" s="163"/>
      <c r="Q435" s="163"/>
      <c r="R435" s="165" t="s">
        <v>74</v>
      </c>
      <c r="S435" s="165"/>
      <c r="T435" s="165">
        <v>225241778</v>
      </c>
      <c r="U435" s="165">
        <v>42196</v>
      </c>
      <c r="V435" s="165"/>
      <c r="W435" s="165"/>
      <c r="X435" s="166" t="s">
        <v>74</v>
      </c>
      <c r="Y435" s="166"/>
      <c r="Z435" s="166">
        <v>251424847</v>
      </c>
      <c r="AA435" s="166">
        <v>36848</v>
      </c>
      <c r="AB435" s="166"/>
      <c r="AC435" s="166"/>
      <c r="AD435" s="141"/>
      <c r="AE435" s="141"/>
      <c r="AF435" s="141"/>
      <c r="AG435" s="141"/>
      <c r="AH435" s="141"/>
      <c r="AI435" s="141"/>
      <c r="AJ435" s="169"/>
      <c r="AK435" s="169"/>
      <c r="AL435" s="169"/>
      <c r="AM435" s="169"/>
      <c r="AN435" s="243"/>
      <c r="AO435" s="243"/>
      <c r="AP435" s="244"/>
      <c r="AQ435" s="245"/>
      <c r="AR435" s="245"/>
      <c r="AS435" s="171"/>
      <c r="AT435" s="171"/>
      <c r="AU435" s="184"/>
      <c r="AV435" s="184"/>
      <c r="AW435" s="184"/>
      <c r="AX435" s="185"/>
      <c r="AY435" s="185"/>
      <c r="AZ435" s="185"/>
      <c r="BA435" s="186"/>
      <c r="BB435" s="186"/>
      <c r="BC435" s="186"/>
      <c r="BD435" s="232"/>
    </row>
    <row r="436" spans="1:56" ht="15.75" customHeight="1">
      <c r="A436" s="71">
        <v>2025466</v>
      </c>
      <c r="B436" s="44" t="s">
        <v>134</v>
      </c>
      <c r="C436" s="44" t="s">
        <v>77</v>
      </c>
      <c r="D436" s="61" t="s">
        <v>60</v>
      </c>
      <c r="E436" s="44" t="s">
        <v>4</v>
      </c>
      <c r="F436" s="159" t="s">
        <v>136</v>
      </c>
      <c r="G436" s="160">
        <v>0</v>
      </c>
      <c r="H436" s="160">
        <v>0</v>
      </c>
      <c r="I436" s="160">
        <v>0</v>
      </c>
      <c r="J436" s="160">
        <v>0</v>
      </c>
      <c r="K436" s="160">
        <v>0</v>
      </c>
      <c r="L436" s="161" t="s">
        <v>136</v>
      </c>
      <c r="M436" s="161"/>
      <c r="N436" s="161"/>
      <c r="O436" s="163"/>
      <c r="P436" s="163"/>
      <c r="Q436" s="163"/>
      <c r="R436" s="165" t="s">
        <v>136</v>
      </c>
      <c r="S436" s="165"/>
      <c r="T436" s="165"/>
      <c r="U436" s="165"/>
      <c r="V436" s="165"/>
      <c r="W436" s="165"/>
      <c r="X436" s="166" t="s">
        <v>136</v>
      </c>
      <c r="Y436" s="166"/>
      <c r="Z436" s="166"/>
      <c r="AA436" s="166"/>
      <c r="AB436" s="166"/>
      <c r="AC436" s="166"/>
      <c r="AD436" s="141"/>
      <c r="AE436" s="141"/>
      <c r="AF436" s="141"/>
      <c r="AG436" s="141"/>
      <c r="AH436" s="141"/>
      <c r="AI436" s="141"/>
      <c r="AJ436" s="169"/>
      <c r="AK436" s="169"/>
      <c r="AL436" s="169"/>
      <c r="AM436" s="169"/>
      <c r="AN436" s="243"/>
      <c r="AO436" s="243"/>
      <c r="AP436" s="244"/>
      <c r="AQ436" s="245"/>
      <c r="AR436" s="245"/>
      <c r="AS436" s="171"/>
      <c r="AT436" s="171"/>
      <c r="AU436" s="184"/>
      <c r="AV436" s="184"/>
      <c r="AW436" s="184"/>
      <c r="AX436" s="185"/>
      <c r="AY436" s="185"/>
      <c r="AZ436" s="185"/>
      <c r="BA436" s="186"/>
      <c r="BB436" s="186"/>
      <c r="BC436" s="186"/>
      <c r="BD436" s="232"/>
    </row>
    <row r="437" spans="1:56" ht="15.75" customHeight="1">
      <c r="A437" s="71">
        <v>2025467</v>
      </c>
      <c r="B437" s="44" t="s">
        <v>134</v>
      </c>
      <c r="C437" s="44" t="s">
        <v>77</v>
      </c>
      <c r="D437" s="61" t="s">
        <v>60</v>
      </c>
      <c r="E437" s="44" t="s">
        <v>4</v>
      </c>
      <c r="F437" s="159" t="s">
        <v>136</v>
      </c>
      <c r="G437" s="160"/>
      <c r="H437" s="160">
        <v>0</v>
      </c>
      <c r="I437" s="160">
        <v>0</v>
      </c>
      <c r="J437" s="160">
        <v>0</v>
      </c>
      <c r="K437" s="160">
        <v>0</v>
      </c>
      <c r="L437" s="161" t="s">
        <v>137</v>
      </c>
      <c r="M437" s="161" t="s">
        <v>26</v>
      </c>
      <c r="N437" s="161"/>
      <c r="O437" s="163"/>
      <c r="P437" s="163"/>
      <c r="Q437" s="163"/>
      <c r="R437" s="165" t="s">
        <v>74</v>
      </c>
      <c r="S437" s="165"/>
      <c r="T437" s="165">
        <v>225247177</v>
      </c>
      <c r="U437" s="165">
        <v>42196</v>
      </c>
      <c r="V437" s="165"/>
      <c r="W437" s="165"/>
      <c r="X437" s="166" t="s">
        <v>137</v>
      </c>
      <c r="Y437" s="166" t="s">
        <v>26</v>
      </c>
      <c r="Z437" s="166"/>
      <c r="AA437" s="166"/>
      <c r="AB437" s="166"/>
      <c r="AC437" s="166"/>
      <c r="AD437" s="141"/>
      <c r="AE437" s="141"/>
      <c r="AF437" s="141"/>
      <c r="AG437" s="141"/>
      <c r="AH437" s="141"/>
      <c r="AI437" s="141"/>
      <c r="AJ437" s="169" t="s">
        <v>74</v>
      </c>
      <c r="AK437" s="169"/>
      <c r="AL437" s="169">
        <v>251224481</v>
      </c>
      <c r="AM437" s="169">
        <v>34212</v>
      </c>
      <c r="AN437" s="243"/>
      <c r="AO437" s="243"/>
      <c r="AP437" s="244"/>
      <c r="AQ437" s="245"/>
      <c r="AR437" s="245"/>
      <c r="AS437" s="171"/>
      <c r="AT437" s="171"/>
      <c r="AU437" s="184"/>
      <c r="AV437" s="184"/>
      <c r="AW437" s="184"/>
      <c r="AX437" s="185"/>
      <c r="AY437" s="185"/>
      <c r="AZ437" s="185"/>
      <c r="BA437" s="186"/>
      <c r="BB437" s="186"/>
      <c r="BC437" s="186"/>
      <c r="BD437" s="232"/>
    </row>
    <row r="438" spans="1:56" ht="15.75" customHeight="1">
      <c r="A438" s="71">
        <v>2025468</v>
      </c>
      <c r="B438" s="44" t="s">
        <v>134</v>
      </c>
      <c r="C438" s="44" t="s">
        <v>77</v>
      </c>
      <c r="D438" s="61" t="s">
        <v>60</v>
      </c>
      <c r="E438" s="44" t="s">
        <v>4</v>
      </c>
      <c r="F438" s="159" t="s">
        <v>136</v>
      </c>
      <c r="G438" s="160">
        <v>0</v>
      </c>
      <c r="H438" s="160">
        <v>0</v>
      </c>
      <c r="I438" s="160">
        <v>0</v>
      </c>
      <c r="J438" s="160">
        <v>0</v>
      </c>
      <c r="K438" s="160">
        <v>0</v>
      </c>
      <c r="L438" s="161" t="s">
        <v>74</v>
      </c>
      <c r="M438" s="161"/>
      <c r="N438" s="161" t="s">
        <v>2713</v>
      </c>
      <c r="O438" s="163"/>
      <c r="P438" s="163"/>
      <c r="Q438" s="163"/>
      <c r="R438" s="165" t="s">
        <v>74</v>
      </c>
      <c r="S438" s="165"/>
      <c r="T438" s="165">
        <v>225241798</v>
      </c>
      <c r="U438" s="165">
        <v>42196</v>
      </c>
      <c r="V438" s="165"/>
      <c r="W438" s="165"/>
      <c r="X438" s="166" t="s">
        <v>74</v>
      </c>
      <c r="Y438" s="166"/>
      <c r="Z438" s="166">
        <v>251437515</v>
      </c>
      <c r="AA438" s="166">
        <v>48654</v>
      </c>
      <c r="AB438" s="166"/>
      <c r="AC438" s="166"/>
      <c r="AD438" s="141"/>
      <c r="AE438" s="141"/>
      <c r="AF438" s="141"/>
      <c r="AG438" s="141"/>
      <c r="AH438" s="141"/>
      <c r="AI438" s="141"/>
      <c r="AJ438" s="169"/>
      <c r="AK438" s="169"/>
      <c r="AL438" s="169"/>
      <c r="AM438" s="169"/>
      <c r="AN438" s="243"/>
      <c r="AO438" s="243"/>
      <c r="AP438" s="244"/>
      <c r="AQ438" s="245"/>
      <c r="AR438" s="245"/>
      <c r="AS438" s="171"/>
      <c r="AT438" s="171"/>
      <c r="AU438" s="184"/>
      <c r="AV438" s="184"/>
      <c r="AW438" s="184"/>
      <c r="AX438" s="185"/>
      <c r="AY438" s="185"/>
      <c r="AZ438" s="185"/>
      <c r="BA438" s="186"/>
      <c r="BB438" s="186"/>
      <c r="BC438" s="186"/>
      <c r="BD438" s="232"/>
    </row>
    <row r="439" spans="1:56" ht="15.75" customHeight="1">
      <c r="A439" s="71">
        <v>2025469</v>
      </c>
      <c r="B439" s="44" t="s">
        <v>134</v>
      </c>
      <c r="C439" s="44" t="s">
        <v>77</v>
      </c>
      <c r="D439" s="61" t="s">
        <v>60</v>
      </c>
      <c r="E439" s="44" t="s">
        <v>4</v>
      </c>
      <c r="F439" s="159" t="s">
        <v>136</v>
      </c>
      <c r="G439" s="160">
        <v>0</v>
      </c>
      <c r="H439" s="160">
        <v>0</v>
      </c>
      <c r="I439" s="160">
        <v>0</v>
      </c>
      <c r="J439" s="160">
        <v>0</v>
      </c>
      <c r="K439" s="160">
        <v>0</v>
      </c>
      <c r="L439" s="161" t="s">
        <v>136</v>
      </c>
      <c r="M439" s="161"/>
      <c r="N439" s="161" t="s">
        <v>2714</v>
      </c>
      <c r="O439" s="163"/>
      <c r="P439" s="163"/>
      <c r="Q439" s="163"/>
      <c r="R439" s="165" t="s">
        <v>136</v>
      </c>
      <c r="S439" s="165"/>
      <c r="T439" s="165"/>
      <c r="U439" s="165"/>
      <c r="V439" s="218"/>
      <c r="W439" s="165"/>
      <c r="X439" s="166" t="s">
        <v>136</v>
      </c>
      <c r="Y439" s="166"/>
      <c r="Z439" s="166">
        <v>251086186</v>
      </c>
      <c r="AA439" s="166">
        <v>63125</v>
      </c>
      <c r="AB439" s="166"/>
      <c r="AC439" s="166"/>
      <c r="AD439" s="141"/>
      <c r="AE439" s="141"/>
      <c r="AF439" s="141"/>
      <c r="AG439" s="141"/>
      <c r="AH439" s="141"/>
      <c r="AI439" s="141"/>
      <c r="AJ439" s="169"/>
      <c r="AK439" s="169"/>
      <c r="AL439" s="169"/>
      <c r="AM439" s="169"/>
      <c r="AN439" s="243"/>
      <c r="AO439" s="243"/>
      <c r="AP439" s="244"/>
      <c r="AQ439" s="245"/>
      <c r="AR439" s="245"/>
      <c r="AS439" s="171"/>
      <c r="AT439" s="171"/>
      <c r="AU439" s="184"/>
      <c r="AV439" s="184"/>
      <c r="AW439" s="184"/>
      <c r="AX439" s="185"/>
      <c r="AY439" s="185"/>
      <c r="AZ439" s="185"/>
      <c r="BA439" s="186"/>
      <c r="BB439" s="186"/>
      <c r="BC439" s="186"/>
      <c r="BD439" s="232"/>
    </row>
    <row r="440" spans="1:56" ht="15.75" customHeight="1">
      <c r="A440" s="71">
        <v>2025470</v>
      </c>
      <c r="B440" s="44" t="s">
        <v>134</v>
      </c>
      <c r="C440" s="44" t="s">
        <v>77</v>
      </c>
      <c r="D440" s="61" t="s">
        <v>60</v>
      </c>
      <c r="E440" s="44" t="s">
        <v>4</v>
      </c>
      <c r="F440" s="159" t="s">
        <v>136</v>
      </c>
      <c r="G440" s="160">
        <v>0</v>
      </c>
      <c r="H440" s="160">
        <v>0</v>
      </c>
      <c r="I440" s="160">
        <v>0</v>
      </c>
      <c r="J440" s="160">
        <v>0</v>
      </c>
      <c r="K440" s="160">
        <v>0</v>
      </c>
      <c r="L440" s="161" t="s">
        <v>136</v>
      </c>
      <c r="M440" s="161"/>
      <c r="N440" s="161"/>
      <c r="O440" s="163"/>
      <c r="P440" s="163"/>
      <c r="Q440" s="163"/>
      <c r="R440" s="165" t="s">
        <v>136</v>
      </c>
      <c r="S440" s="165"/>
      <c r="T440" s="165"/>
      <c r="U440" s="165"/>
      <c r="V440" s="165"/>
      <c r="W440" s="165"/>
      <c r="X440" s="166" t="s">
        <v>136</v>
      </c>
      <c r="Y440" s="166"/>
      <c r="Z440" s="166"/>
      <c r="AA440" s="166"/>
      <c r="AB440" s="166"/>
      <c r="AC440" s="166"/>
      <c r="AD440" s="141"/>
      <c r="AE440" s="141"/>
      <c r="AF440" s="141"/>
      <c r="AG440" s="141"/>
      <c r="AH440" s="141"/>
      <c r="AI440" s="141"/>
      <c r="AJ440" s="169"/>
      <c r="AK440" s="169"/>
      <c r="AL440" s="169"/>
      <c r="AM440" s="169"/>
      <c r="AN440" s="243"/>
      <c r="AO440" s="243"/>
      <c r="AP440" s="244"/>
      <c r="AQ440" s="245"/>
      <c r="AR440" s="245"/>
      <c r="AS440" s="171"/>
      <c r="AT440" s="171"/>
      <c r="AU440" s="184"/>
      <c r="AV440" s="184"/>
      <c r="AW440" s="184"/>
      <c r="AX440" s="185"/>
      <c r="AY440" s="185"/>
      <c r="AZ440" s="185"/>
      <c r="BA440" s="186"/>
      <c r="BB440" s="186"/>
      <c r="BC440" s="186"/>
      <c r="BD440" s="232"/>
    </row>
    <row r="441" spans="1:56" ht="15.75" customHeight="1">
      <c r="A441" s="71">
        <v>2025471</v>
      </c>
      <c r="B441" s="44" t="s">
        <v>134</v>
      </c>
      <c r="C441" s="44" t="s">
        <v>77</v>
      </c>
      <c r="D441" s="61" t="s">
        <v>60</v>
      </c>
      <c r="E441" s="44" t="s">
        <v>4</v>
      </c>
      <c r="F441" s="159" t="s">
        <v>74</v>
      </c>
      <c r="G441" s="160">
        <v>0</v>
      </c>
      <c r="H441" s="160">
        <v>232171084</v>
      </c>
      <c r="I441" s="160">
        <v>922307</v>
      </c>
      <c r="J441" s="160">
        <v>0</v>
      </c>
      <c r="K441" s="160">
        <v>0</v>
      </c>
      <c r="L441" s="161" t="s">
        <v>137</v>
      </c>
      <c r="M441" s="161" t="s">
        <v>26</v>
      </c>
      <c r="N441" s="161"/>
      <c r="O441" s="163"/>
      <c r="P441" s="163"/>
      <c r="Q441" s="163"/>
      <c r="R441" s="165" t="s">
        <v>74</v>
      </c>
      <c r="S441" s="165"/>
      <c r="T441" s="165">
        <v>225242088</v>
      </c>
      <c r="U441" s="165">
        <v>42196</v>
      </c>
      <c r="V441" s="165"/>
      <c r="W441" s="165"/>
      <c r="X441" s="166" t="s">
        <v>137</v>
      </c>
      <c r="Y441" s="166" t="s">
        <v>26</v>
      </c>
      <c r="Z441" s="166"/>
      <c r="AA441" s="166"/>
      <c r="AB441" s="166"/>
      <c r="AC441" s="166"/>
      <c r="AD441" s="141"/>
      <c r="AE441" s="141"/>
      <c r="AF441" s="141"/>
      <c r="AG441" s="141"/>
      <c r="AH441" s="141"/>
      <c r="AI441" s="141"/>
      <c r="AJ441" s="169" t="s">
        <v>74</v>
      </c>
      <c r="AK441" s="169"/>
      <c r="AL441" s="169">
        <v>251227308</v>
      </c>
      <c r="AM441" s="169">
        <v>34642</v>
      </c>
      <c r="AN441" s="243"/>
      <c r="AO441" s="243"/>
      <c r="AP441" s="244"/>
      <c r="AQ441" s="245"/>
      <c r="AR441" s="245"/>
      <c r="AS441" s="171"/>
      <c r="AT441" s="171"/>
      <c r="AU441" s="184"/>
      <c r="AV441" s="184"/>
      <c r="AW441" s="184"/>
      <c r="AX441" s="185"/>
      <c r="AY441" s="185"/>
      <c r="AZ441" s="185"/>
      <c r="BA441" s="186"/>
      <c r="BB441" s="186"/>
      <c r="BC441" s="186"/>
      <c r="BD441" s="232"/>
    </row>
    <row r="442" spans="1:56" ht="15.75" customHeight="1">
      <c r="A442" s="71">
        <v>2025472</v>
      </c>
      <c r="B442" s="44" t="s">
        <v>134</v>
      </c>
      <c r="C442" s="44" t="s">
        <v>77</v>
      </c>
      <c r="D442" s="61" t="s">
        <v>60</v>
      </c>
      <c r="E442" s="44" t="s">
        <v>4</v>
      </c>
      <c r="F442" s="159" t="s">
        <v>136</v>
      </c>
      <c r="G442" s="160">
        <v>0</v>
      </c>
      <c r="H442" s="160">
        <v>231788673</v>
      </c>
      <c r="I442" s="160">
        <v>83501</v>
      </c>
      <c r="J442" s="160">
        <v>0</v>
      </c>
      <c r="K442" s="160">
        <v>0</v>
      </c>
      <c r="L442" s="161" t="s">
        <v>74</v>
      </c>
      <c r="M442" s="161"/>
      <c r="N442" s="161" t="s">
        <v>2715</v>
      </c>
      <c r="O442" s="163"/>
      <c r="P442" s="163"/>
      <c r="Q442" s="163"/>
      <c r="R442" s="165" t="s">
        <v>74</v>
      </c>
      <c r="S442" s="165"/>
      <c r="T442" s="165">
        <v>225242059</v>
      </c>
      <c r="U442" s="165">
        <v>42196</v>
      </c>
      <c r="V442" s="165"/>
      <c r="W442" s="165"/>
      <c r="X442" s="166" t="s">
        <v>74</v>
      </c>
      <c r="Y442" s="166"/>
      <c r="Z442" s="166">
        <v>251434788</v>
      </c>
      <c r="AA442" s="166">
        <v>98674</v>
      </c>
      <c r="AB442" s="166"/>
      <c r="AC442" s="166"/>
      <c r="AD442" s="141"/>
      <c r="AE442" s="141"/>
      <c r="AF442" s="141"/>
      <c r="AG442" s="141"/>
      <c r="AH442" s="141"/>
      <c r="AI442" s="141"/>
      <c r="AJ442" s="169"/>
      <c r="AK442" s="169"/>
      <c r="AL442" s="169"/>
      <c r="AM442" s="169"/>
      <c r="AN442" s="243"/>
      <c r="AO442" s="243"/>
      <c r="AP442" s="244"/>
      <c r="AQ442" s="245"/>
      <c r="AR442" s="245"/>
      <c r="AS442" s="171"/>
      <c r="AT442" s="171"/>
      <c r="AU442" s="184"/>
      <c r="AV442" s="184"/>
      <c r="AW442" s="184"/>
      <c r="AX442" s="185"/>
      <c r="AY442" s="185"/>
      <c r="AZ442" s="185"/>
      <c r="BA442" s="186"/>
      <c r="BB442" s="186"/>
      <c r="BC442" s="186"/>
      <c r="BD442" s="232"/>
    </row>
    <row r="443" spans="1:56" ht="15.75" customHeight="1">
      <c r="A443" s="71">
        <v>2025473</v>
      </c>
      <c r="B443" s="44" t="s">
        <v>134</v>
      </c>
      <c r="C443" s="44" t="s">
        <v>77</v>
      </c>
      <c r="D443" s="61" t="s">
        <v>60</v>
      </c>
      <c r="E443" s="44" t="s">
        <v>4</v>
      </c>
      <c r="F443" s="159" t="s">
        <v>74</v>
      </c>
      <c r="G443" s="160">
        <v>0</v>
      </c>
      <c r="H443" s="160">
        <v>232171378</v>
      </c>
      <c r="I443" s="160">
        <v>39375</v>
      </c>
      <c r="J443" s="160">
        <v>0</v>
      </c>
      <c r="K443" s="160">
        <v>0</v>
      </c>
      <c r="L443" s="161" t="s">
        <v>137</v>
      </c>
      <c r="M443" s="161" t="s">
        <v>26</v>
      </c>
      <c r="N443" s="161"/>
      <c r="O443" s="163"/>
      <c r="P443" s="163"/>
      <c r="Q443" s="163"/>
      <c r="R443" s="165" t="s">
        <v>74</v>
      </c>
      <c r="S443" s="165"/>
      <c r="T443" s="165">
        <v>225245062</v>
      </c>
      <c r="U443" s="165">
        <v>42196</v>
      </c>
      <c r="V443" s="165"/>
      <c r="W443" s="165"/>
      <c r="X443" s="166" t="s">
        <v>137</v>
      </c>
      <c r="Y443" s="166" t="s">
        <v>26</v>
      </c>
      <c r="Z443" s="166"/>
      <c r="AA443" s="166"/>
      <c r="AB443" s="166"/>
      <c r="AC443" s="166"/>
      <c r="AD443" s="141"/>
      <c r="AE443" s="141"/>
      <c r="AF443" s="141"/>
      <c r="AG443" s="141"/>
      <c r="AH443" s="141"/>
      <c r="AI443" s="141"/>
      <c r="AJ443" s="169" t="s">
        <v>74</v>
      </c>
      <c r="AK443" s="169"/>
      <c r="AL443" s="169">
        <v>251219933</v>
      </c>
      <c r="AM443" s="169">
        <v>47482</v>
      </c>
      <c r="AN443" s="243"/>
      <c r="AO443" s="243"/>
      <c r="AP443" s="244"/>
      <c r="AQ443" s="245"/>
      <c r="AR443" s="245"/>
      <c r="AS443" s="171"/>
      <c r="AT443" s="171"/>
      <c r="AU443" s="184"/>
      <c r="AV443" s="184"/>
      <c r="AW443" s="184"/>
      <c r="AX443" s="185"/>
      <c r="AY443" s="185"/>
      <c r="AZ443" s="185"/>
      <c r="BA443" s="186"/>
      <c r="BB443" s="186"/>
      <c r="BC443" s="186"/>
      <c r="BD443" s="232"/>
    </row>
    <row r="444" spans="1:56" ht="15.75" customHeight="1">
      <c r="A444" s="71">
        <v>2025474</v>
      </c>
      <c r="B444" s="44" t="s">
        <v>134</v>
      </c>
      <c r="C444" s="44" t="s">
        <v>77</v>
      </c>
      <c r="D444" s="61" t="s">
        <v>60</v>
      </c>
      <c r="E444" s="44" t="s">
        <v>4</v>
      </c>
      <c r="F444" s="159" t="s">
        <v>74</v>
      </c>
      <c r="G444" s="160"/>
      <c r="H444" s="160">
        <v>232185034</v>
      </c>
      <c r="I444" s="160">
        <v>40485</v>
      </c>
      <c r="J444" s="160">
        <v>0</v>
      </c>
      <c r="K444" s="160">
        <v>0</v>
      </c>
      <c r="L444" s="161" t="s">
        <v>137</v>
      </c>
      <c r="M444" s="161" t="s">
        <v>26</v>
      </c>
      <c r="N444" s="161"/>
      <c r="O444" s="163"/>
      <c r="P444" s="163"/>
      <c r="Q444" s="163"/>
      <c r="R444" s="165" t="s">
        <v>74</v>
      </c>
      <c r="S444" s="165"/>
      <c r="T444" s="165">
        <v>225245629</v>
      </c>
      <c r="U444" s="165">
        <v>42196</v>
      </c>
      <c r="V444" s="165"/>
      <c r="W444" s="165"/>
      <c r="X444" s="166" t="s">
        <v>137</v>
      </c>
      <c r="Y444" s="166" t="s">
        <v>26</v>
      </c>
      <c r="Z444" s="166"/>
      <c r="AA444" s="166"/>
      <c r="AB444" s="166"/>
      <c r="AC444" s="166"/>
      <c r="AD444" s="141"/>
      <c r="AE444" s="141"/>
      <c r="AF444" s="141"/>
      <c r="AG444" s="141"/>
      <c r="AH444" s="141"/>
      <c r="AI444" s="141"/>
      <c r="AJ444" s="169" t="s">
        <v>74</v>
      </c>
      <c r="AK444" s="169"/>
      <c r="AL444" s="169">
        <v>251227103</v>
      </c>
      <c r="AM444" s="169">
        <v>21341</v>
      </c>
      <c r="AN444" s="243"/>
      <c r="AO444" s="243"/>
      <c r="AP444" s="244"/>
      <c r="AQ444" s="245"/>
      <c r="AR444" s="245"/>
      <c r="AS444" s="171"/>
      <c r="AT444" s="171"/>
      <c r="AU444" s="184"/>
      <c r="AV444" s="184"/>
      <c r="AW444" s="184"/>
      <c r="AX444" s="185"/>
      <c r="AY444" s="185"/>
      <c r="AZ444" s="185"/>
      <c r="BA444" s="186"/>
      <c r="BB444" s="186"/>
      <c r="BC444" s="186"/>
      <c r="BD444" s="232"/>
    </row>
    <row r="445" spans="1:56" ht="15.75" customHeight="1">
      <c r="A445" s="71">
        <v>2025475</v>
      </c>
      <c r="B445" s="44" t="s">
        <v>134</v>
      </c>
      <c r="C445" s="44" t="s">
        <v>77</v>
      </c>
      <c r="D445" s="61" t="s">
        <v>60</v>
      </c>
      <c r="E445" s="44" t="s">
        <v>4</v>
      </c>
      <c r="F445" s="159" t="s">
        <v>136</v>
      </c>
      <c r="G445" s="160">
        <v>0</v>
      </c>
      <c r="H445" s="160">
        <v>231775865</v>
      </c>
      <c r="I445" s="160">
        <v>72968</v>
      </c>
      <c r="J445" s="160">
        <v>0</v>
      </c>
      <c r="K445" s="160">
        <v>0</v>
      </c>
      <c r="L445" s="161" t="s">
        <v>136</v>
      </c>
      <c r="M445" s="161"/>
      <c r="N445" s="161"/>
      <c r="O445" s="163"/>
      <c r="P445" s="163"/>
      <c r="Q445" s="163"/>
      <c r="R445" s="165" t="s">
        <v>136</v>
      </c>
      <c r="S445" s="165"/>
      <c r="T445" s="165">
        <v>225153619</v>
      </c>
      <c r="U445" s="165"/>
      <c r="V445" s="165"/>
      <c r="W445" s="165"/>
      <c r="X445" s="166" t="s">
        <v>74</v>
      </c>
      <c r="Y445" s="166"/>
      <c r="Z445" s="166">
        <v>251434265</v>
      </c>
      <c r="AA445" s="166">
        <v>68784</v>
      </c>
      <c r="AB445" s="166"/>
      <c r="AC445" s="166"/>
      <c r="AD445" s="141"/>
      <c r="AE445" s="141"/>
      <c r="AF445" s="141"/>
      <c r="AG445" s="141"/>
      <c r="AH445" s="141"/>
      <c r="AI445" s="141"/>
      <c r="AJ445" s="169"/>
      <c r="AK445" s="169"/>
      <c r="AL445" s="169"/>
      <c r="AM445" s="169"/>
      <c r="AN445" s="243"/>
      <c r="AO445" s="243"/>
      <c r="AP445" s="244"/>
      <c r="AQ445" s="245"/>
      <c r="AR445" s="245"/>
      <c r="AS445" s="171"/>
      <c r="AT445" s="171"/>
      <c r="AU445" s="184"/>
      <c r="AV445" s="184"/>
      <c r="AW445" s="184"/>
      <c r="AX445" s="185"/>
      <c r="AY445" s="185"/>
      <c r="AZ445" s="185"/>
      <c r="BA445" s="186"/>
      <c r="BB445" s="186"/>
      <c r="BC445" s="186"/>
      <c r="BD445" s="232"/>
    </row>
    <row r="446" spans="1:56" ht="15.75" customHeight="1">
      <c r="A446" s="71">
        <v>2025476</v>
      </c>
      <c r="B446" s="44" t="s">
        <v>134</v>
      </c>
      <c r="C446" s="44" t="s">
        <v>77</v>
      </c>
      <c r="D446" s="61" t="s">
        <v>60</v>
      </c>
      <c r="E446" s="44" t="s">
        <v>4</v>
      </c>
      <c r="F446" s="159" t="s">
        <v>136</v>
      </c>
      <c r="G446" s="160">
        <v>0</v>
      </c>
      <c r="H446" s="160">
        <v>231719175</v>
      </c>
      <c r="I446" s="160">
        <v>42963</v>
      </c>
      <c r="J446" s="160">
        <v>0</v>
      </c>
      <c r="K446" s="160">
        <v>0</v>
      </c>
      <c r="L446" s="161" t="s">
        <v>136</v>
      </c>
      <c r="M446" s="161"/>
      <c r="N446" s="161"/>
      <c r="O446" s="163"/>
      <c r="P446" s="163"/>
      <c r="Q446" s="163"/>
      <c r="R446" s="165" t="s">
        <v>136</v>
      </c>
      <c r="S446" s="165"/>
      <c r="T446" s="165"/>
      <c r="U446" s="165"/>
      <c r="V446" s="165"/>
      <c r="W446" s="165"/>
      <c r="X446" s="166" t="s">
        <v>136</v>
      </c>
      <c r="Y446" s="166"/>
      <c r="Z446" s="166"/>
      <c r="AA446" s="166"/>
      <c r="AB446" s="166"/>
      <c r="AC446" s="166"/>
      <c r="AD446" s="141"/>
      <c r="AE446" s="141"/>
      <c r="AF446" s="141"/>
      <c r="AG446" s="141"/>
      <c r="AH446" s="141"/>
      <c r="AI446" s="141"/>
      <c r="AJ446" s="169"/>
      <c r="AK446" s="169"/>
      <c r="AL446" s="169"/>
      <c r="AM446" s="169"/>
      <c r="AN446" s="243"/>
      <c r="AO446" s="243"/>
      <c r="AP446" s="244"/>
      <c r="AQ446" s="245"/>
      <c r="AR446" s="245"/>
      <c r="AS446" s="171"/>
      <c r="AT446" s="171"/>
      <c r="AU446" s="184"/>
      <c r="AV446" s="184"/>
      <c r="AW446" s="184"/>
      <c r="AX446" s="185"/>
      <c r="AY446" s="185"/>
      <c r="AZ446" s="185"/>
      <c r="BA446" s="186"/>
      <c r="BB446" s="186"/>
      <c r="BC446" s="186"/>
      <c r="BD446" s="232"/>
    </row>
    <row r="447" spans="1:56" ht="15.75" customHeight="1">
      <c r="A447" s="71">
        <v>2025477</v>
      </c>
      <c r="B447" s="44" t="s">
        <v>134</v>
      </c>
      <c r="C447" s="44" t="s">
        <v>77</v>
      </c>
      <c r="D447" s="61" t="s">
        <v>60</v>
      </c>
      <c r="E447" s="44" t="s">
        <v>4</v>
      </c>
      <c r="F447" s="159" t="s">
        <v>136</v>
      </c>
      <c r="G447" s="160">
        <v>0</v>
      </c>
      <c r="H447" s="160">
        <v>231464843</v>
      </c>
      <c r="I447" s="160">
        <v>62731</v>
      </c>
      <c r="J447" s="160">
        <v>0</v>
      </c>
      <c r="K447" s="160">
        <v>0</v>
      </c>
      <c r="L447" s="161" t="s">
        <v>136</v>
      </c>
      <c r="M447" s="161"/>
      <c r="N447" s="161" t="s">
        <v>2716</v>
      </c>
      <c r="O447" s="163"/>
      <c r="P447" s="163"/>
      <c r="Q447" s="163"/>
      <c r="R447" s="165" t="s">
        <v>136</v>
      </c>
      <c r="S447" s="165"/>
      <c r="T447" s="165">
        <v>225128963</v>
      </c>
      <c r="U447" s="165"/>
      <c r="V447" s="165"/>
      <c r="W447" s="165"/>
      <c r="X447" s="166" t="s">
        <v>136</v>
      </c>
      <c r="Y447" s="166"/>
      <c r="Z447" s="166">
        <v>250327089</v>
      </c>
      <c r="AA447" s="166">
        <v>14789</v>
      </c>
      <c r="AB447" s="166"/>
      <c r="AC447" s="166"/>
      <c r="AD447" s="141"/>
      <c r="AE447" s="141"/>
      <c r="AF447" s="141"/>
      <c r="AG447" s="141"/>
      <c r="AH447" s="141"/>
      <c r="AI447" s="141"/>
      <c r="AJ447" s="169"/>
      <c r="AK447" s="169"/>
      <c r="AL447" s="169"/>
      <c r="AM447" s="169"/>
      <c r="AN447" s="243"/>
      <c r="AO447" s="243"/>
      <c r="AP447" s="244"/>
      <c r="AQ447" s="245"/>
      <c r="AR447" s="245"/>
      <c r="AS447" s="171"/>
      <c r="AT447" s="171"/>
      <c r="AU447" s="184"/>
      <c r="AV447" s="184"/>
      <c r="AW447" s="184"/>
      <c r="AX447" s="185"/>
      <c r="AY447" s="185"/>
      <c r="AZ447" s="185"/>
      <c r="BA447" s="186"/>
      <c r="BB447" s="186"/>
      <c r="BC447" s="186"/>
      <c r="BD447" s="232"/>
    </row>
    <row r="448" spans="1:56" ht="15.75" customHeight="1">
      <c r="A448" s="71">
        <v>2025478</v>
      </c>
      <c r="B448" s="44" t="s">
        <v>134</v>
      </c>
      <c r="C448" s="44" t="s">
        <v>77</v>
      </c>
      <c r="D448" s="61" t="s">
        <v>60</v>
      </c>
      <c r="E448" s="44" t="s">
        <v>4</v>
      </c>
      <c r="F448" s="159" t="s">
        <v>136</v>
      </c>
      <c r="G448" s="160">
        <v>0</v>
      </c>
      <c r="H448" s="160">
        <v>0</v>
      </c>
      <c r="I448" s="160">
        <v>0</v>
      </c>
      <c r="J448" s="160">
        <v>0</v>
      </c>
      <c r="K448" s="160">
        <v>0</v>
      </c>
      <c r="L448" s="161" t="s">
        <v>136</v>
      </c>
      <c r="M448" s="161"/>
      <c r="N448" s="161" t="s">
        <v>2717</v>
      </c>
      <c r="O448" s="163"/>
      <c r="P448" s="163"/>
      <c r="Q448" s="163"/>
      <c r="R448" s="165" t="s">
        <v>136</v>
      </c>
      <c r="S448" s="165"/>
      <c r="T448" s="165">
        <v>225115886</v>
      </c>
      <c r="U448" s="165"/>
      <c r="V448" s="165"/>
      <c r="W448" s="165"/>
      <c r="X448" s="166" t="s">
        <v>136</v>
      </c>
      <c r="Y448" s="166"/>
      <c r="Z448" s="166">
        <v>250580780</v>
      </c>
      <c r="AA448" s="166">
        <v>65206</v>
      </c>
      <c r="AB448" s="166"/>
      <c r="AC448" s="166"/>
      <c r="AD448" s="141"/>
      <c r="AE448" s="141"/>
      <c r="AF448" s="141"/>
      <c r="AG448" s="141"/>
      <c r="AH448" s="141"/>
      <c r="AI448" s="141"/>
      <c r="AJ448" s="169"/>
      <c r="AK448" s="169"/>
      <c r="AL448" s="169"/>
      <c r="AM448" s="169"/>
      <c r="AN448" s="243"/>
      <c r="AO448" s="243"/>
      <c r="AP448" s="244"/>
      <c r="AQ448" s="245"/>
      <c r="AR448" s="245"/>
      <c r="AS448" s="171"/>
      <c r="AT448" s="171"/>
      <c r="AU448" s="184"/>
      <c r="AV448" s="184"/>
      <c r="AW448" s="184"/>
      <c r="AX448" s="185"/>
      <c r="AY448" s="185"/>
      <c r="AZ448" s="185"/>
      <c r="BA448" s="186"/>
      <c r="BB448" s="186"/>
      <c r="BC448" s="186"/>
      <c r="BD448" s="232"/>
    </row>
    <row r="449" spans="1:56" ht="15.75" customHeight="1">
      <c r="A449" s="71">
        <v>2025479</v>
      </c>
      <c r="B449" s="44" t="s">
        <v>134</v>
      </c>
      <c r="C449" s="44" t="s">
        <v>77</v>
      </c>
      <c r="D449" s="61" t="s">
        <v>60</v>
      </c>
      <c r="E449" s="44" t="s">
        <v>4</v>
      </c>
      <c r="F449" s="159" t="s">
        <v>136</v>
      </c>
      <c r="G449" s="160">
        <v>0</v>
      </c>
      <c r="H449" s="160">
        <v>0</v>
      </c>
      <c r="I449" s="160">
        <v>0</v>
      </c>
      <c r="J449" s="160">
        <v>0</v>
      </c>
      <c r="K449" s="160">
        <v>0</v>
      </c>
      <c r="L449" s="161" t="s">
        <v>137</v>
      </c>
      <c r="M449" s="161" t="s">
        <v>26</v>
      </c>
      <c r="N449" s="161"/>
      <c r="O449" s="163"/>
      <c r="P449" s="163"/>
      <c r="Q449" s="163"/>
      <c r="R449" s="165" t="s">
        <v>74</v>
      </c>
      <c r="S449" s="165"/>
      <c r="T449" s="165">
        <v>225245587</v>
      </c>
      <c r="U449" s="165">
        <v>42196</v>
      </c>
      <c r="V449" s="165"/>
      <c r="W449" s="165"/>
      <c r="X449" s="166" t="s">
        <v>137</v>
      </c>
      <c r="Y449" s="166" t="s">
        <v>26</v>
      </c>
      <c r="Z449" s="166"/>
      <c r="AA449" s="166"/>
      <c r="AB449" s="166"/>
      <c r="AC449" s="166"/>
      <c r="AD449" s="141"/>
      <c r="AE449" s="141"/>
      <c r="AF449" s="141"/>
      <c r="AG449" s="141"/>
      <c r="AH449" s="141"/>
      <c r="AI449" s="141"/>
      <c r="AJ449" s="169" t="s">
        <v>74</v>
      </c>
      <c r="AK449" s="169"/>
      <c r="AL449" s="169">
        <v>251220133</v>
      </c>
      <c r="AM449" s="169">
        <v>13919</v>
      </c>
      <c r="AN449" s="243"/>
      <c r="AO449" s="243"/>
      <c r="AP449" s="244"/>
      <c r="AQ449" s="245"/>
      <c r="AR449" s="245"/>
      <c r="AS449" s="171"/>
      <c r="AT449" s="171"/>
      <c r="AU449" s="184"/>
      <c r="AV449" s="184"/>
      <c r="AW449" s="184"/>
      <c r="AX449" s="185"/>
      <c r="AY449" s="185"/>
      <c r="AZ449" s="185"/>
      <c r="BA449" s="186"/>
      <c r="BB449" s="186"/>
      <c r="BC449" s="186"/>
      <c r="BD449" s="232"/>
    </row>
    <row r="450" spans="1:56" ht="15.75" customHeight="1">
      <c r="A450" s="71">
        <v>2025480</v>
      </c>
      <c r="B450" s="44" t="s">
        <v>134</v>
      </c>
      <c r="C450" s="44" t="s">
        <v>77</v>
      </c>
      <c r="D450" s="61" t="s">
        <v>60</v>
      </c>
      <c r="E450" s="44" t="s">
        <v>4</v>
      </c>
      <c r="F450" s="159" t="s">
        <v>136</v>
      </c>
      <c r="G450" s="160">
        <v>0</v>
      </c>
      <c r="H450" s="160">
        <v>0</v>
      </c>
      <c r="I450" s="160">
        <v>0</v>
      </c>
      <c r="J450" s="160">
        <v>0</v>
      </c>
      <c r="K450" s="160">
        <v>0</v>
      </c>
      <c r="L450" s="161" t="s">
        <v>136</v>
      </c>
      <c r="M450" s="161"/>
      <c r="N450" s="161"/>
      <c r="O450" s="163"/>
      <c r="P450" s="163"/>
      <c r="Q450" s="163"/>
      <c r="R450" s="165" t="s">
        <v>136</v>
      </c>
      <c r="S450" s="165"/>
      <c r="T450" s="165">
        <v>225128124</v>
      </c>
      <c r="U450" s="165"/>
      <c r="V450" s="165"/>
      <c r="W450" s="165"/>
      <c r="X450" s="166" t="s">
        <v>136</v>
      </c>
      <c r="Y450" s="166"/>
      <c r="Z450" s="166">
        <v>250705397</v>
      </c>
      <c r="AA450" s="166">
        <v>70151</v>
      </c>
      <c r="AB450" s="166"/>
      <c r="AC450" s="166"/>
      <c r="AD450" s="141"/>
      <c r="AE450" s="141"/>
      <c r="AF450" s="141"/>
      <c r="AG450" s="141"/>
      <c r="AH450" s="141"/>
      <c r="AI450" s="141"/>
      <c r="AJ450" s="169"/>
      <c r="AK450" s="169"/>
      <c r="AL450" s="169"/>
      <c r="AM450" s="169"/>
      <c r="AN450" s="243"/>
      <c r="AO450" s="243"/>
      <c r="AP450" s="244"/>
      <c r="AQ450" s="245"/>
      <c r="AR450" s="245"/>
      <c r="AS450" s="171"/>
      <c r="AT450" s="171"/>
      <c r="AU450" s="184"/>
      <c r="AV450" s="184"/>
      <c r="AW450" s="184"/>
      <c r="AX450" s="185"/>
      <c r="AY450" s="185"/>
      <c r="AZ450" s="185"/>
      <c r="BA450" s="186"/>
      <c r="BB450" s="186"/>
      <c r="BC450" s="186"/>
      <c r="BD450" s="232"/>
    </row>
    <row r="451" spans="1:56" ht="15.75" customHeight="1">
      <c r="A451" s="71">
        <v>2025481</v>
      </c>
      <c r="B451" s="44" t="s">
        <v>134</v>
      </c>
      <c r="C451" s="44" t="s">
        <v>77</v>
      </c>
      <c r="D451" s="61" t="s">
        <v>60</v>
      </c>
      <c r="E451" s="44" t="s">
        <v>4</v>
      </c>
      <c r="F451" s="159" t="s">
        <v>136</v>
      </c>
      <c r="G451" s="160">
        <v>0</v>
      </c>
      <c r="H451" s="160">
        <v>231645163</v>
      </c>
      <c r="I451" s="160">
        <v>76721</v>
      </c>
      <c r="J451" s="160">
        <v>0</v>
      </c>
      <c r="K451" s="160">
        <v>0</v>
      </c>
      <c r="L451" s="161" t="s">
        <v>74</v>
      </c>
      <c r="M451" s="161"/>
      <c r="N451" s="161" t="s">
        <v>2718</v>
      </c>
      <c r="O451" s="163"/>
      <c r="P451" s="163"/>
      <c r="Q451" s="163"/>
      <c r="R451" s="165" t="s">
        <v>74</v>
      </c>
      <c r="S451" s="165"/>
      <c r="T451" s="165">
        <v>225244143</v>
      </c>
      <c r="U451" s="165">
        <v>42196</v>
      </c>
      <c r="V451" s="165"/>
      <c r="W451" s="165"/>
      <c r="X451" s="166" t="s">
        <v>74</v>
      </c>
      <c r="Y451" s="166"/>
      <c r="Z451" s="166">
        <v>251434516</v>
      </c>
      <c r="AA451" s="166">
        <v>63854</v>
      </c>
      <c r="AB451" s="166"/>
      <c r="AC451" s="166"/>
      <c r="AD451" s="141"/>
      <c r="AE451" s="141"/>
      <c r="AF451" s="141"/>
      <c r="AG451" s="141"/>
      <c r="AH451" s="141"/>
      <c r="AI451" s="141"/>
      <c r="AJ451" s="169"/>
      <c r="AK451" s="169"/>
      <c r="AL451" s="169"/>
      <c r="AM451" s="169"/>
      <c r="AN451" s="243"/>
      <c r="AO451" s="243"/>
      <c r="AP451" s="244"/>
      <c r="AQ451" s="245"/>
      <c r="AR451" s="245"/>
      <c r="AS451" s="171"/>
      <c r="AT451" s="171"/>
      <c r="AU451" s="184"/>
      <c r="AV451" s="184"/>
      <c r="AW451" s="184"/>
      <c r="AX451" s="185"/>
      <c r="AY451" s="185"/>
      <c r="AZ451" s="185"/>
      <c r="BA451" s="186"/>
      <c r="BB451" s="186"/>
      <c r="BC451" s="186"/>
      <c r="BD451" s="232"/>
    </row>
    <row r="452" spans="1:56" ht="15.75" customHeight="1">
      <c r="A452" s="71">
        <v>2025482</v>
      </c>
      <c r="B452" s="44" t="s">
        <v>134</v>
      </c>
      <c r="C452" s="44" t="s">
        <v>105</v>
      </c>
      <c r="D452" s="61" t="s">
        <v>62</v>
      </c>
      <c r="E452" s="44" t="s">
        <v>4</v>
      </c>
      <c r="F452" s="159" t="s">
        <v>74</v>
      </c>
      <c r="G452" s="160">
        <v>0</v>
      </c>
      <c r="H452" s="160">
        <v>232043760</v>
      </c>
      <c r="I452" s="160">
        <v>63213</v>
      </c>
      <c r="J452" s="160">
        <v>0</v>
      </c>
      <c r="K452" s="160">
        <v>0</v>
      </c>
      <c r="L452" s="161" t="s">
        <v>74</v>
      </c>
      <c r="M452" s="161"/>
      <c r="N452" s="161" t="s">
        <v>2719</v>
      </c>
      <c r="O452" s="163"/>
      <c r="P452" s="163"/>
      <c r="Q452" s="163"/>
      <c r="R452" s="165" t="s">
        <v>74</v>
      </c>
      <c r="S452" s="165"/>
      <c r="T452" s="165">
        <v>225204101</v>
      </c>
      <c r="U452" s="165">
        <v>48273</v>
      </c>
      <c r="V452" s="165"/>
      <c r="W452" s="165"/>
      <c r="X452" s="166" t="s">
        <v>74</v>
      </c>
      <c r="Y452" s="166"/>
      <c r="Z452" s="166">
        <v>251363619</v>
      </c>
      <c r="AA452" s="166">
        <v>27284</v>
      </c>
      <c r="AB452" s="166"/>
      <c r="AC452" s="166"/>
      <c r="AD452" s="141"/>
      <c r="AE452" s="141"/>
      <c r="AF452" s="141"/>
      <c r="AG452" s="141"/>
      <c r="AH452" s="141"/>
      <c r="AI452" s="141"/>
      <c r="AJ452" s="169"/>
      <c r="AK452" s="169"/>
      <c r="AL452" s="169"/>
      <c r="AM452" s="169"/>
      <c r="AN452" s="243"/>
      <c r="AO452" s="243"/>
      <c r="AP452" s="244"/>
      <c r="AQ452" s="245"/>
      <c r="AR452" s="245"/>
      <c r="AS452" s="171"/>
      <c r="AT452" s="171"/>
      <c r="AU452" s="184"/>
      <c r="AV452" s="184"/>
      <c r="AW452" s="184"/>
      <c r="AX452" s="185"/>
      <c r="AY452" s="185"/>
      <c r="AZ452" s="185"/>
      <c r="BA452" s="186"/>
      <c r="BB452" s="186"/>
      <c r="BC452" s="186"/>
      <c r="BD452" s="232"/>
    </row>
    <row r="453" spans="1:56" ht="15.75" customHeight="1">
      <c r="A453" s="71">
        <v>2025483</v>
      </c>
      <c r="B453" s="44" t="s">
        <v>134</v>
      </c>
      <c r="C453" s="44" t="s">
        <v>105</v>
      </c>
      <c r="D453" s="61" t="s">
        <v>62</v>
      </c>
      <c r="E453" s="44" t="s">
        <v>4</v>
      </c>
      <c r="F453" s="159" t="s">
        <v>136</v>
      </c>
      <c r="G453" s="160">
        <v>0</v>
      </c>
      <c r="H453" s="160">
        <v>0</v>
      </c>
      <c r="I453" s="160">
        <v>0</v>
      </c>
      <c r="J453" s="160">
        <v>0</v>
      </c>
      <c r="K453" s="160">
        <v>0</v>
      </c>
      <c r="L453" s="161" t="s">
        <v>136</v>
      </c>
      <c r="M453" s="161"/>
      <c r="N453" s="161" t="s">
        <v>2720</v>
      </c>
      <c r="O453" s="163"/>
      <c r="P453" s="163"/>
      <c r="Q453" s="163"/>
      <c r="R453" s="165" t="s">
        <v>136</v>
      </c>
      <c r="S453" s="165"/>
      <c r="T453" s="165"/>
      <c r="U453" s="165"/>
      <c r="V453" s="165"/>
      <c r="W453" s="165"/>
      <c r="X453" s="166" t="s">
        <v>136</v>
      </c>
      <c r="Y453" s="166"/>
      <c r="Z453" s="166"/>
      <c r="AA453" s="166"/>
      <c r="AB453" s="166"/>
      <c r="AC453" s="166"/>
      <c r="AD453" s="141"/>
      <c r="AE453" s="141"/>
      <c r="AF453" s="141"/>
      <c r="AG453" s="141"/>
      <c r="AH453" s="141"/>
      <c r="AI453" s="141"/>
      <c r="AJ453" s="169"/>
      <c r="AK453" s="169"/>
      <c r="AL453" s="169"/>
      <c r="AM453" s="169"/>
      <c r="AN453" s="243"/>
      <c r="AO453" s="243"/>
      <c r="AP453" s="244"/>
      <c r="AQ453" s="245"/>
      <c r="AR453" s="245"/>
      <c r="AS453" s="171"/>
      <c r="AT453" s="171"/>
      <c r="AU453" s="184"/>
      <c r="AV453" s="184"/>
      <c r="AW453" s="184"/>
      <c r="AX453" s="185"/>
      <c r="AY453" s="185"/>
      <c r="AZ453" s="185"/>
      <c r="BA453" s="186"/>
      <c r="BB453" s="186"/>
      <c r="BC453" s="186"/>
      <c r="BD453" s="232"/>
    </row>
    <row r="454" spans="1:56" ht="15.75" customHeight="1">
      <c r="A454" s="71">
        <v>2025484</v>
      </c>
      <c r="B454" s="44" t="s">
        <v>134</v>
      </c>
      <c r="C454" s="44" t="s">
        <v>105</v>
      </c>
      <c r="D454" s="61" t="s">
        <v>62</v>
      </c>
      <c r="E454" s="44" t="s">
        <v>4</v>
      </c>
      <c r="F454" s="159" t="s">
        <v>136</v>
      </c>
      <c r="G454" s="160">
        <v>0</v>
      </c>
      <c r="H454" s="160">
        <v>0</v>
      </c>
      <c r="I454" s="160">
        <v>0</v>
      </c>
      <c r="J454" s="160">
        <v>0</v>
      </c>
      <c r="K454" s="160">
        <v>0</v>
      </c>
      <c r="L454" s="161" t="s">
        <v>74</v>
      </c>
      <c r="M454" s="161"/>
      <c r="N454" s="161" t="s">
        <v>2721</v>
      </c>
      <c r="O454" s="163"/>
      <c r="P454" s="163"/>
      <c r="Q454" s="163"/>
      <c r="R454" s="165" t="s">
        <v>136</v>
      </c>
      <c r="S454" s="165"/>
      <c r="T454" s="165"/>
      <c r="U454" s="165"/>
      <c r="V454" s="165"/>
      <c r="W454" s="165"/>
      <c r="X454" s="166" t="s">
        <v>136</v>
      </c>
      <c r="Y454" s="166" t="s">
        <v>3169</v>
      </c>
      <c r="Z454" s="166"/>
      <c r="AA454" s="166"/>
      <c r="AB454" s="166"/>
      <c r="AC454" s="166"/>
      <c r="AD454" s="141"/>
      <c r="AE454" s="141"/>
      <c r="AF454" s="141"/>
      <c r="AG454" s="141"/>
      <c r="AH454" s="141"/>
      <c r="AI454" s="141"/>
      <c r="AJ454" s="169"/>
      <c r="AK454" s="169"/>
      <c r="AL454" s="169"/>
      <c r="AM454" s="169"/>
      <c r="AN454" s="243"/>
      <c r="AO454" s="243"/>
      <c r="AP454" s="244"/>
      <c r="AQ454" s="245"/>
      <c r="AR454" s="245"/>
      <c r="AS454" s="171"/>
      <c r="AT454" s="171"/>
      <c r="AU454" s="184"/>
      <c r="AV454" s="184"/>
      <c r="AW454" s="184"/>
      <c r="AX454" s="185"/>
      <c r="AY454" s="185"/>
      <c r="AZ454" s="185"/>
      <c r="BA454" s="186"/>
      <c r="BB454" s="186"/>
      <c r="BC454" s="186"/>
      <c r="BD454" s="232"/>
    </row>
    <row r="455" spans="1:56" ht="15.75" customHeight="1">
      <c r="A455" s="71">
        <v>2025485</v>
      </c>
      <c r="B455" s="44" t="s">
        <v>134</v>
      </c>
      <c r="C455" s="44" t="s">
        <v>82</v>
      </c>
      <c r="D455" s="61" t="s">
        <v>62</v>
      </c>
      <c r="E455" s="44" t="s">
        <v>4</v>
      </c>
      <c r="F455" s="159" t="s">
        <v>136</v>
      </c>
      <c r="G455" s="160">
        <v>0</v>
      </c>
      <c r="H455" s="160">
        <v>231598416</v>
      </c>
      <c r="I455" s="160">
        <v>84395</v>
      </c>
      <c r="J455" s="160">
        <v>0</v>
      </c>
      <c r="K455" s="160">
        <v>0</v>
      </c>
      <c r="L455" s="161" t="s">
        <v>74</v>
      </c>
      <c r="M455" s="161"/>
      <c r="N455" s="161" t="s">
        <v>2722</v>
      </c>
      <c r="O455" s="163"/>
      <c r="P455" s="163"/>
      <c r="Q455" s="163"/>
      <c r="R455" s="165" t="s">
        <v>137</v>
      </c>
      <c r="S455" s="165" t="s">
        <v>2704</v>
      </c>
      <c r="T455" s="165"/>
      <c r="U455" s="165"/>
      <c r="V455" s="165"/>
      <c r="W455" s="165"/>
      <c r="X455" s="166" t="s">
        <v>74</v>
      </c>
      <c r="Y455" s="166"/>
      <c r="Z455" s="166">
        <v>251374521</v>
      </c>
      <c r="AA455" s="166">
        <v>75219</v>
      </c>
      <c r="AB455" s="166"/>
      <c r="AC455" s="166"/>
      <c r="AD455" s="141"/>
      <c r="AE455" s="141"/>
      <c r="AF455" s="141"/>
      <c r="AG455" s="141"/>
      <c r="AH455" s="141"/>
      <c r="AI455" s="141"/>
      <c r="AJ455" s="169"/>
      <c r="AK455" s="169"/>
      <c r="AL455" s="169"/>
      <c r="AM455" s="169"/>
      <c r="AN455" s="243"/>
      <c r="AO455" s="243"/>
      <c r="AP455" s="244"/>
      <c r="AQ455" s="245"/>
      <c r="AR455" s="245"/>
      <c r="AS455" s="171"/>
      <c r="AT455" s="171"/>
      <c r="AU455" s="184"/>
      <c r="AV455" s="184"/>
      <c r="AW455" s="184"/>
      <c r="AX455" s="185"/>
      <c r="AY455" s="185"/>
      <c r="AZ455" s="185"/>
      <c r="BA455" s="186"/>
      <c r="BB455" s="186"/>
      <c r="BC455" s="186"/>
      <c r="BD455" s="232"/>
    </row>
    <row r="456" spans="1:56" ht="15.75" customHeight="1">
      <c r="A456" s="71">
        <v>2025486</v>
      </c>
      <c r="B456" s="44" t="s">
        <v>134</v>
      </c>
      <c r="C456" s="44" t="s">
        <v>82</v>
      </c>
      <c r="D456" s="61" t="s">
        <v>62</v>
      </c>
      <c r="E456" s="44" t="s">
        <v>4</v>
      </c>
      <c r="F456" s="159" t="s">
        <v>137</v>
      </c>
      <c r="G456" s="160">
        <v>0</v>
      </c>
      <c r="H456" s="160">
        <v>0</v>
      </c>
      <c r="I456" s="160">
        <v>0</v>
      </c>
      <c r="J456" s="160">
        <v>0</v>
      </c>
      <c r="K456" s="160">
        <v>0</v>
      </c>
      <c r="L456" s="161" t="s">
        <v>137</v>
      </c>
      <c r="M456" s="161" t="s">
        <v>26</v>
      </c>
      <c r="N456" s="161"/>
      <c r="O456" s="163"/>
      <c r="P456" s="163"/>
      <c r="Q456" s="163"/>
      <c r="R456" s="165" t="s">
        <v>137</v>
      </c>
      <c r="S456" s="165" t="s">
        <v>26</v>
      </c>
      <c r="T456" s="165"/>
      <c r="U456" s="165"/>
      <c r="V456" s="165"/>
      <c r="W456" s="165"/>
      <c r="X456" s="166" t="s">
        <v>137</v>
      </c>
      <c r="Y456" s="166" t="s">
        <v>26</v>
      </c>
      <c r="Z456" s="166"/>
      <c r="AA456" s="166"/>
      <c r="AB456" s="166"/>
      <c r="AC456" s="166"/>
      <c r="AD456" s="141"/>
      <c r="AE456" s="141"/>
      <c r="AF456" s="141"/>
      <c r="AG456" s="141"/>
      <c r="AH456" s="141"/>
      <c r="AI456" s="141"/>
      <c r="AJ456" s="169"/>
      <c r="AK456" s="169"/>
      <c r="AL456" s="169"/>
      <c r="AM456" s="169"/>
      <c r="AN456" s="243"/>
      <c r="AO456" s="243"/>
      <c r="AP456" s="244"/>
      <c r="AQ456" s="245"/>
      <c r="AR456" s="245"/>
      <c r="AS456" s="171"/>
      <c r="AT456" s="171"/>
      <c r="AU456" s="184"/>
      <c r="AV456" s="184"/>
      <c r="AW456" s="184"/>
      <c r="AX456" s="185"/>
      <c r="AY456" s="185"/>
      <c r="AZ456" s="185"/>
      <c r="BA456" s="186"/>
      <c r="BB456" s="186"/>
      <c r="BC456" s="186"/>
      <c r="BD456" s="232"/>
    </row>
    <row r="457" spans="1:56" ht="15.75" customHeight="1">
      <c r="A457" s="71">
        <v>2025487</v>
      </c>
      <c r="B457" s="44" t="s">
        <v>134</v>
      </c>
      <c r="C457" s="44" t="s">
        <v>82</v>
      </c>
      <c r="D457" s="61" t="s">
        <v>62</v>
      </c>
      <c r="E457" s="44" t="s">
        <v>4</v>
      </c>
      <c r="F457" s="159" t="s">
        <v>136</v>
      </c>
      <c r="G457" s="160">
        <v>0</v>
      </c>
      <c r="H457" s="160">
        <v>0</v>
      </c>
      <c r="I457" s="160">
        <v>0</v>
      </c>
      <c r="J457" s="160">
        <v>0</v>
      </c>
      <c r="K457" s="160">
        <v>0</v>
      </c>
      <c r="L457" s="161" t="s">
        <v>74</v>
      </c>
      <c r="M457" s="161"/>
      <c r="N457" s="161" t="s">
        <v>2723</v>
      </c>
      <c r="O457" s="163"/>
      <c r="P457" s="163"/>
      <c r="Q457" s="163"/>
      <c r="R457" s="165" t="s">
        <v>74</v>
      </c>
      <c r="S457" s="165"/>
      <c r="T457" s="165">
        <v>225204137</v>
      </c>
      <c r="U457" s="165">
        <v>91465</v>
      </c>
      <c r="V457" s="165"/>
      <c r="W457" s="165"/>
      <c r="X457" s="166" t="s">
        <v>74</v>
      </c>
      <c r="Y457" s="166"/>
      <c r="Z457" s="166">
        <v>251370720</v>
      </c>
      <c r="AA457" s="166">
        <v>46591</v>
      </c>
      <c r="AB457" s="166"/>
      <c r="AC457" s="166"/>
      <c r="AD457" s="141"/>
      <c r="AE457" s="141"/>
      <c r="AF457" s="141"/>
      <c r="AG457" s="141"/>
      <c r="AH457" s="141"/>
      <c r="AI457" s="141"/>
      <c r="AJ457" s="169"/>
      <c r="AK457" s="169"/>
      <c r="AL457" s="169"/>
      <c r="AM457" s="169"/>
      <c r="AN457" s="243"/>
      <c r="AO457" s="243"/>
      <c r="AP457" s="244"/>
      <c r="AQ457" s="245"/>
      <c r="AR457" s="245"/>
      <c r="AS457" s="171"/>
      <c r="AT457" s="171"/>
      <c r="AU457" s="184"/>
      <c r="AV457" s="184"/>
      <c r="AW457" s="184"/>
      <c r="AX457" s="185"/>
      <c r="AY457" s="185"/>
      <c r="AZ457" s="185"/>
      <c r="BA457" s="186"/>
      <c r="BB457" s="186"/>
      <c r="BC457" s="186"/>
      <c r="BD457" s="232"/>
    </row>
    <row r="458" spans="1:56" ht="15.75" customHeight="1">
      <c r="A458" s="71">
        <v>2025488</v>
      </c>
      <c r="B458" s="44" t="s">
        <v>134</v>
      </c>
      <c r="C458" s="44" t="s">
        <v>82</v>
      </c>
      <c r="D458" s="61" t="s">
        <v>62</v>
      </c>
      <c r="E458" s="44" t="s">
        <v>4</v>
      </c>
      <c r="F458" s="159" t="s">
        <v>136</v>
      </c>
      <c r="G458" s="160">
        <v>0</v>
      </c>
      <c r="H458" s="160">
        <v>0</v>
      </c>
      <c r="I458" s="160">
        <v>0</v>
      </c>
      <c r="J458" s="160">
        <v>0</v>
      </c>
      <c r="K458" s="160">
        <v>0</v>
      </c>
      <c r="L458" s="161" t="s">
        <v>136</v>
      </c>
      <c r="M458" s="161"/>
      <c r="N458" s="161" t="s">
        <v>2724</v>
      </c>
      <c r="O458" s="163"/>
      <c r="P458" s="163"/>
      <c r="Q458" s="163"/>
      <c r="R458" s="165" t="s">
        <v>136</v>
      </c>
      <c r="S458" s="165"/>
      <c r="T458" s="165">
        <v>225114689</v>
      </c>
      <c r="U458" s="165"/>
      <c r="V458" s="165"/>
      <c r="W458" s="165"/>
      <c r="X458" s="166" t="s">
        <v>74</v>
      </c>
      <c r="Y458" s="166"/>
      <c r="Z458" s="166">
        <v>251380122</v>
      </c>
      <c r="AA458" s="166">
        <v>58927</v>
      </c>
      <c r="AB458" s="166"/>
      <c r="AC458" s="166"/>
      <c r="AD458" s="141"/>
      <c r="AE458" s="141"/>
      <c r="AF458" s="141"/>
      <c r="AG458" s="141"/>
      <c r="AH458" s="141"/>
      <c r="AI458" s="141"/>
      <c r="AJ458" s="169"/>
      <c r="AK458" s="169"/>
      <c r="AL458" s="169"/>
      <c r="AM458" s="169"/>
      <c r="AN458" s="243"/>
      <c r="AO458" s="243"/>
      <c r="AP458" s="244"/>
      <c r="AQ458" s="245"/>
      <c r="AR458" s="245"/>
      <c r="AS458" s="171"/>
      <c r="AT458" s="171"/>
      <c r="AU458" s="184"/>
      <c r="AV458" s="184"/>
      <c r="AW458" s="184"/>
      <c r="AX458" s="185"/>
      <c r="AY458" s="185"/>
      <c r="AZ458" s="185"/>
      <c r="BA458" s="186"/>
      <c r="BB458" s="186"/>
      <c r="BC458" s="186"/>
      <c r="BD458" s="232"/>
    </row>
    <row r="459" spans="1:56" ht="15.75" customHeight="1">
      <c r="A459" s="71">
        <v>2025489</v>
      </c>
      <c r="B459" s="44" t="s">
        <v>134</v>
      </c>
      <c r="C459" s="44" t="s">
        <v>82</v>
      </c>
      <c r="D459" s="61" t="s">
        <v>62</v>
      </c>
      <c r="E459" s="44" t="s">
        <v>4</v>
      </c>
      <c r="F459" s="159" t="s">
        <v>136</v>
      </c>
      <c r="G459" s="160">
        <v>0</v>
      </c>
      <c r="H459" s="160">
        <v>0</v>
      </c>
      <c r="I459" s="160">
        <v>0</v>
      </c>
      <c r="J459" s="160">
        <v>0</v>
      </c>
      <c r="K459" s="160">
        <v>0</v>
      </c>
      <c r="L459" s="161" t="s">
        <v>136</v>
      </c>
      <c r="M459" s="161"/>
      <c r="N459" s="161" t="s">
        <v>2725</v>
      </c>
      <c r="O459" s="163"/>
      <c r="P459" s="163"/>
      <c r="Q459" s="163"/>
      <c r="R459" s="165" t="s">
        <v>136</v>
      </c>
      <c r="S459" s="165"/>
      <c r="T459" s="165">
        <v>225134890</v>
      </c>
      <c r="U459" s="165"/>
      <c r="V459" s="165"/>
      <c r="W459" s="165"/>
      <c r="X459" s="166" t="s">
        <v>74</v>
      </c>
      <c r="Y459" s="166"/>
      <c r="Z459" s="166">
        <v>251379981</v>
      </c>
      <c r="AA459" s="166">
        <v>37463</v>
      </c>
      <c r="AB459" s="166"/>
      <c r="AC459" s="166"/>
      <c r="AD459" s="141"/>
      <c r="AE459" s="141"/>
      <c r="AF459" s="141"/>
      <c r="AG459" s="141"/>
      <c r="AH459" s="141"/>
      <c r="AI459" s="141"/>
      <c r="AJ459" s="169"/>
      <c r="AK459" s="169"/>
      <c r="AL459" s="169"/>
      <c r="AM459" s="169"/>
      <c r="AN459" s="243"/>
      <c r="AO459" s="243"/>
      <c r="AP459" s="244"/>
      <c r="AQ459" s="245"/>
      <c r="AR459" s="245"/>
      <c r="AS459" s="171"/>
      <c r="AT459" s="171"/>
      <c r="AU459" s="184"/>
      <c r="AV459" s="184"/>
      <c r="AW459" s="184"/>
      <c r="AX459" s="185"/>
      <c r="AY459" s="185"/>
      <c r="AZ459" s="185"/>
      <c r="BA459" s="186"/>
      <c r="BB459" s="186"/>
      <c r="BC459" s="186"/>
      <c r="BD459" s="232"/>
    </row>
    <row r="460" spans="1:56" ht="15.75" customHeight="1">
      <c r="A460" s="71">
        <v>2025490</v>
      </c>
      <c r="B460" s="44" t="s">
        <v>134</v>
      </c>
      <c r="C460" s="44" t="s">
        <v>82</v>
      </c>
      <c r="D460" s="61" t="s">
        <v>62</v>
      </c>
      <c r="E460" s="44" t="s">
        <v>4</v>
      </c>
      <c r="F460" s="159" t="s">
        <v>74</v>
      </c>
      <c r="G460" s="160">
        <v>0</v>
      </c>
      <c r="H460" s="160">
        <v>232044376</v>
      </c>
      <c r="I460" s="160">
        <v>37167</v>
      </c>
      <c r="J460" s="160">
        <v>0</v>
      </c>
      <c r="K460" s="160">
        <v>0</v>
      </c>
      <c r="L460" s="161" t="s">
        <v>74</v>
      </c>
      <c r="M460" s="161"/>
      <c r="N460" s="161" t="s">
        <v>2726</v>
      </c>
      <c r="O460" s="163"/>
      <c r="P460" s="163"/>
      <c r="Q460" s="163"/>
      <c r="R460" s="165" t="s">
        <v>74</v>
      </c>
      <c r="S460" s="165"/>
      <c r="T460" s="165">
        <v>225204867</v>
      </c>
      <c r="U460" s="165">
        <v>37465</v>
      </c>
      <c r="V460" s="165"/>
      <c r="W460" s="165"/>
      <c r="X460" s="166" t="s">
        <v>74</v>
      </c>
      <c r="Y460" s="166"/>
      <c r="Z460" s="166">
        <v>251380238</v>
      </c>
      <c r="AA460" s="166">
        <v>18192</v>
      </c>
      <c r="AB460" s="166"/>
      <c r="AC460" s="166"/>
      <c r="AD460" s="141"/>
      <c r="AE460" s="141"/>
      <c r="AF460" s="141"/>
      <c r="AG460" s="141"/>
      <c r="AH460" s="141"/>
      <c r="AI460" s="141"/>
      <c r="AJ460" s="169"/>
      <c r="AK460" s="169"/>
      <c r="AL460" s="169"/>
      <c r="AM460" s="169"/>
      <c r="AN460" s="243"/>
      <c r="AO460" s="243"/>
      <c r="AP460" s="244"/>
      <c r="AQ460" s="245"/>
      <c r="AR460" s="245"/>
      <c r="AS460" s="171"/>
      <c r="AT460" s="171"/>
      <c r="AU460" s="184"/>
      <c r="AV460" s="184"/>
      <c r="AW460" s="184"/>
      <c r="AX460" s="185"/>
      <c r="AY460" s="185"/>
      <c r="AZ460" s="185"/>
      <c r="BA460" s="186"/>
      <c r="BB460" s="186"/>
      <c r="BC460" s="186"/>
      <c r="BD460" s="232"/>
    </row>
    <row r="461" spans="1:56" ht="15.75" customHeight="1">
      <c r="A461" s="71">
        <v>2025491</v>
      </c>
      <c r="B461" s="44" t="s">
        <v>134</v>
      </c>
      <c r="C461" s="44" t="s">
        <v>82</v>
      </c>
      <c r="D461" s="61" t="s">
        <v>62</v>
      </c>
      <c r="E461" s="44" t="s">
        <v>4</v>
      </c>
      <c r="F461" s="159" t="s">
        <v>74</v>
      </c>
      <c r="G461" s="160">
        <v>0</v>
      </c>
      <c r="H461" s="160">
        <v>232046867</v>
      </c>
      <c r="I461" s="160">
        <v>52195</v>
      </c>
      <c r="J461" s="160">
        <v>0</v>
      </c>
      <c r="K461" s="160">
        <v>0</v>
      </c>
      <c r="L461" s="161" t="s">
        <v>74</v>
      </c>
      <c r="M461" s="161"/>
      <c r="N461" s="161" t="s">
        <v>2727</v>
      </c>
      <c r="O461" s="163"/>
      <c r="P461" s="163"/>
      <c r="Q461" s="163"/>
      <c r="R461" s="165" t="s">
        <v>136</v>
      </c>
      <c r="S461" s="165"/>
      <c r="T461" s="165"/>
      <c r="U461" s="165"/>
      <c r="V461" s="165"/>
      <c r="W461" s="165"/>
      <c r="X461" s="166" t="s">
        <v>136</v>
      </c>
      <c r="Y461" s="166"/>
      <c r="Z461" s="166"/>
      <c r="AA461" s="166"/>
      <c r="AB461" s="166"/>
      <c r="AC461" s="166"/>
      <c r="AD461" s="141"/>
      <c r="AE461" s="141"/>
      <c r="AF461" s="141"/>
      <c r="AG461" s="141"/>
      <c r="AH461" s="141"/>
      <c r="AI461" s="141"/>
      <c r="AJ461" s="169"/>
      <c r="AK461" s="169"/>
      <c r="AL461" s="169"/>
      <c r="AM461" s="169"/>
      <c r="AN461" s="243"/>
      <c r="AO461" s="243"/>
      <c r="AP461" s="244"/>
      <c r="AQ461" s="245"/>
      <c r="AR461" s="245"/>
      <c r="AS461" s="171"/>
      <c r="AT461" s="171"/>
      <c r="AU461" s="184"/>
      <c r="AV461" s="184"/>
      <c r="AW461" s="184"/>
      <c r="AX461" s="185"/>
      <c r="AY461" s="185"/>
      <c r="AZ461" s="185"/>
      <c r="BA461" s="186"/>
      <c r="BB461" s="186"/>
      <c r="BC461" s="186"/>
      <c r="BD461" s="232"/>
    </row>
    <row r="462" spans="1:56" ht="15.75" customHeight="1">
      <c r="A462" s="71">
        <v>2025492</v>
      </c>
      <c r="B462" s="44" t="s">
        <v>134</v>
      </c>
      <c r="C462" s="44" t="s">
        <v>82</v>
      </c>
      <c r="D462" s="61" t="s">
        <v>62</v>
      </c>
      <c r="E462" s="44" t="s">
        <v>4</v>
      </c>
      <c r="F462" s="159" t="s">
        <v>74</v>
      </c>
      <c r="G462" s="160">
        <v>0</v>
      </c>
      <c r="H462" s="160">
        <v>232046964</v>
      </c>
      <c r="I462" s="160">
        <v>74875</v>
      </c>
      <c r="J462" s="160">
        <v>0</v>
      </c>
      <c r="K462" s="160">
        <v>0</v>
      </c>
      <c r="L462" s="161" t="s">
        <v>74</v>
      </c>
      <c r="M462" s="161"/>
      <c r="N462" s="161" t="s">
        <v>2728</v>
      </c>
      <c r="O462" s="163"/>
      <c r="P462" s="163"/>
      <c r="Q462" s="163"/>
      <c r="R462" s="165" t="s">
        <v>74</v>
      </c>
      <c r="S462" s="165"/>
      <c r="T462" s="165">
        <v>225204771</v>
      </c>
      <c r="U462" s="165">
        <v>32948</v>
      </c>
      <c r="V462" s="165"/>
      <c r="W462" s="165"/>
      <c r="X462" s="166" t="s">
        <v>74</v>
      </c>
      <c r="Y462" s="166"/>
      <c r="Z462" s="166">
        <v>251373622</v>
      </c>
      <c r="AA462" s="166">
        <v>23948</v>
      </c>
      <c r="AB462" s="166"/>
      <c r="AC462" s="166"/>
      <c r="AD462" s="141"/>
      <c r="AE462" s="141"/>
      <c r="AF462" s="141"/>
      <c r="AG462" s="141"/>
      <c r="AH462" s="141"/>
      <c r="AI462" s="141"/>
      <c r="AJ462" s="169"/>
      <c r="AK462" s="169"/>
      <c r="AL462" s="169"/>
      <c r="AM462" s="169"/>
      <c r="AN462" s="243"/>
      <c r="AO462" s="243"/>
      <c r="AP462" s="244"/>
      <c r="AQ462" s="245"/>
      <c r="AR462" s="245"/>
      <c r="AS462" s="171"/>
      <c r="AT462" s="171"/>
      <c r="AU462" s="184"/>
      <c r="AV462" s="184"/>
      <c r="AW462" s="184"/>
      <c r="AX462" s="185"/>
      <c r="AY462" s="185"/>
      <c r="AZ462" s="185"/>
      <c r="BA462" s="186"/>
      <c r="BB462" s="186"/>
      <c r="BC462" s="186"/>
      <c r="BD462" s="232"/>
    </row>
    <row r="463" spans="1:56" ht="15.75" customHeight="1">
      <c r="A463" s="71">
        <v>2025493</v>
      </c>
      <c r="B463" s="44" t="s">
        <v>134</v>
      </c>
      <c r="C463" s="44" t="s">
        <v>82</v>
      </c>
      <c r="D463" s="61" t="s">
        <v>62</v>
      </c>
      <c r="E463" s="44" t="s">
        <v>4</v>
      </c>
      <c r="F463" s="159" t="s">
        <v>74</v>
      </c>
      <c r="G463" s="160">
        <v>0</v>
      </c>
      <c r="H463" s="160">
        <v>232046921</v>
      </c>
      <c r="I463" s="160">
        <v>89472</v>
      </c>
      <c r="J463" s="160">
        <v>0</v>
      </c>
      <c r="K463" s="160">
        <v>0</v>
      </c>
      <c r="L463" s="161" t="s">
        <v>74</v>
      </c>
      <c r="M463" s="161"/>
      <c r="N463" s="161" t="s">
        <v>2729</v>
      </c>
      <c r="O463" s="163"/>
      <c r="P463" s="163"/>
      <c r="Q463" s="163"/>
      <c r="R463" s="165" t="s">
        <v>74</v>
      </c>
      <c r="S463" s="165"/>
      <c r="T463" s="165">
        <v>225204782</v>
      </c>
      <c r="U463" s="165">
        <v>96421</v>
      </c>
      <c r="V463" s="165"/>
      <c r="W463" s="165"/>
      <c r="X463" s="166" t="s">
        <v>74</v>
      </c>
      <c r="Y463" s="166"/>
      <c r="Z463" s="166">
        <v>251373452</v>
      </c>
      <c r="AA463" s="166"/>
      <c r="AB463" s="166"/>
      <c r="AC463" s="166"/>
      <c r="AD463" s="141"/>
      <c r="AE463" s="141"/>
      <c r="AF463" s="141"/>
      <c r="AG463" s="141"/>
      <c r="AH463" s="141"/>
      <c r="AI463" s="141"/>
      <c r="AJ463" s="169"/>
      <c r="AK463" s="169"/>
      <c r="AL463" s="169"/>
      <c r="AM463" s="169"/>
      <c r="AN463" s="243"/>
      <c r="AO463" s="243"/>
      <c r="AP463" s="244"/>
      <c r="AQ463" s="245"/>
      <c r="AR463" s="245"/>
      <c r="AS463" s="171"/>
      <c r="AT463" s="171"/>
      <c r="AU463" s="184"/>
      <c r="AV463" s="184"/>
      <c r="AW463" s="184"/>
      <c r="AX463" s="185"/>
      <c r="AY463" s="185"/>
      <c r="AZ463" s="185"/>
      <c r="BA463" s="186"/>
      <c r="BB463" s="186"/>
      <c r="BC463" s="186"/>
      <c r="BD463" s="232"/>
    </row>
    <row r="464" spans="1:56" ht="15.75" customHeight="1">
      <c r="A464" s="71">
        <v>2025494</v>
      </c>
      <c r="B464" s="44" t="s">
        <v>134</v>
      </c>
      <c r="C464" s="44" t="s">
        <v>82</v>
      </c>
      <c r="D464" s="61" t="s">
        <v>62</v>
      </c>
      <c r="E464" s="44" t="s">
        <v>4</v>
      </c>
      <c r="F464" s="159" t="s">
        <v>137</v>
      </c>
      <c r="G464" s="160">
        <v>0</v>
      </c>
      <c r="H464" s="160">
        <v>0</v>
      </c>
      <c r="I464" s="160">
        <v>0</v>
      </c>
      <c r="J464" s="160">
        <v>0</v>
      </c>
      <c r="K464" s="160">
        <v>0</v>
      </c>
      <c r="L464" s="161" t="s">
        <v>137</v>
      </c>
      <c r="M464" s="161" t="s">
        <v>26</v>
      </c>
      <c r="N464" s="161"/>
      <c r="O464" s="163"/>
      <c r="P464" s="163"/>
      <c r="Q464" s="163"/>
      <c r="R464" s="165" t="s">
        <v>137</v>
      </c>
      <c r="S464" s="165" t="s">
        <v>26</v>
      </c>
      <c r="T464" s="165"/>
      <c r="U464" s="165"/>
      <c r="V464" s="165"/>
      <c r="W464" s="165"/>
      <c r="X464" s="166" t="s">
        <v>137</v>
      </c>
      <c r="Y464" s="166" t="s">
        <v>26</v>
      </c>
      <c r="Z464" s="166"/>
      <c r="AA464" s="166"/>
      <c r="AB464" s="166"/>
      <c r="AC464" s="166"/>
      <c r="AD464" s="141"/>
      <c r="AE464" s="141"/>
      <c r="AF464" s="141"/>
      <c r="AG464" s="141"/>
      <c r="AH464" s="141"/>
      <c r="AI464" s="141"/>
      <c r="AJ464" s="169"/>
      <c r="AK464" s="169"/>
      <c r="AL464" s="169"/>
      <c r="AM464" s="169"/>
      <c r="AN464" s="243"/>
      <c r="AO464" s="243"/>
      <c r="AP464" s="244"/>
      <c r="AQ464" s="245"/>
      <c r="AR464" s="245"/>
      <c r="AS464" s="171"/>
      <c r="AT464" s="171"/>
      <c r="AU464" s="184"/>
      <c r="AV464" s="184"/>
      <c r="AW464" s="184"/>
      <c r="AX464" s="185"/>
      <c r="AY464" s="185"/>
      <c r="AZ464" s="185"/>
      <c r="BA464" s="186"/>
      <c r="BB464" s="186"/>
      <c r="BC464" s="186"/>
      <c r="BD464" s="232"/>
    </row>
    <row r="465" spans="1:56" ht="15.75" customHeight="1">
      <c r="A465" s="71">
        <v>2025495</v>
      </c>
      <c r="B465" s="44" t="s">
        <v>134</v>
      </c>
      <c r="C465" s="44" t="s">
        <v>96</v>
      </c>
      <c r="D465" s="61" t="s">
        <v>62</v>
      </c>
      <c r="E465" s="44" t="s">
        <v>4</v>
      </c>
      <c r="F465" s="159" t="s">
        <v>74</v>
      </c>
      <c r="G465" s="160">
        <v>0</v>
      </c>
      <c r="H465" s="160">
        <v>232047472</v>
      </c>
      <c r="I465" s="160">
        <v>38364</v>
      </c>
      <c r="J465" s="160">
        <v>0</v>
      </c>
      <c r="K465" s="160">
        <v>0</v>
      </c>
      <c r="L465" s="161" t="s">
        <v>74</v>
      </c>
      <c r="M465" s="161"/>
      <c r="N465" s="161" t="s">
        <v>2730</v>
      </c>
      <c r="O465" s="163"/>
      <c r="P465" s="163"/>
      <c r="Q465" s="163"/>
      <c r="R465" s="165" t="s">
        <v>74</v>
      </c>
      <c r="S465" s="165"/>
      <c r="T465" s="165">
        <v>225205000</v>
      </c>
      <c r="U465" s="165">
        <v>93157</v>
      </c>
      <c r="V465" s="165"/>
      <c r="W465" s="165"/>
      <c r="X465" s="166" t="s">
        <v>74</v>
      </c>
      <c r="Y465" s="166"/>
      <c r="Z465" s="166">
        <v>251360393</v>
      </c>
      <c r="AA465" s="166">
        <v>74682</v>
      </c>
      <c r="AB465" s="166"/>
      <c r="AC465" s="166"/>
      <c r="AD465" s="141"/>
      <c r="AE465" s="141"/>
      <c r="AF465" s="141"/>
      <c r="AG465" s="141"/>
      <c r="AH465" s="141"/>
      <c r="AI465" s="141"/>
      <c r="AJ465" s="169"/>
      <c r="AK465" s="169"/>
      <c r="AL465" s="169"/>
      <c r="AM465" s="169"/>
      <c r="AN465" s="243"/>
      <c r="AO465" s="243"/>
      <c r="AP465" s="244"/>
      <c r="AQ465" s="245"/>
      <c r="AR465" s="245"/>
      <c r="AS465" s="171"/>
      <c r="AT465" s="171"/>
      <c r="AU465" s="184"/>
      <c r="AV465" s="184"/>
      <c r="AW465" s="184"/>
      <c r="AX465" s="185"/>
      <c r="AY465" s="185"/>
      <c r="AZ465" s="185"/>
      <c r="BA465" s="186"/>
      <c r="BB465" s="186"/>
      <c r="BC465" s="186"/>
      <c r="BD465" s="232"/>
    </row>
    <row r="466" spans="1:56" ht="15.75" customHeight="1">
      <c r="A466" s="71">
        <v>2025496</v>
      </c>
      <c r="B466" s="44" t="s">
        <v>134</v>
      </c>
      <c r="C466" s="44" t="s">
        <v>96</v>
      </c>
      <c r="D466" s="61" t="s">
        <v>62</v>
      </c>
      <c r="E466" s="44" t="s">
        <v>4</v>
      </c>
      <c r="F466" s="159" t="s">
        <v>136</v>
      </c>
      <c r="G466" s="160">
        <v>0</v>
      </c>
      <c r="H466" s="160">
        <v>0</v>
      </c>
      <c r="I466" s="160">
        <v>0</v>
      </c>
      <c r="J466" s="160">
        <v>0</v>
      </c>
      <c r="K466" s="160">
        <v>0</v>
      </c>
      <c r="L466" s="161" t="s">
        <v>136</v>
      </c>
      <c r="M466" s="161"/>
      <c r="N466" s="161" t="s">
        <v>2731</v>
      </c>
      <c r="O466" s="163"/>
      <c r="P466" s="163"/>
      <c r="Q466" s="163"/>
      <c r="R466" s="165" t="s">
        <v>136</v>
      </c>
      <c r="S466" s="165"/>
      <c r="T466" s="165">
        <v>225152794</v>
      </c>
      <c r="U466" s="165"/>
      <c r="V466" s="165"/>
      <c r="W466" s="165"/>
      <c r="X466" s="166" t="s">
        <v>74</v>
      </c>
      <c r="Y466" s="166"/>
      <c r="Z466" s="166">
        <v>251353257</v>
      </c>
      <c r="AA466" s="166">
        <v>36824</v>
      </c>
      <c r="AB466" s="166"/>
      <c r="AC466" s="166"/>
      <c r="AD466" s="141"/>
      <c r="AE466" s="141"/>
      <c r="AF466" s="141"/>
      <c r="AG466" s="141"/>
      <c r="AH466" s="141"/>
      <c r="AI466" s="141"/>
      <c r="AJ466" s="169"/>
      <c r="AK466" s="169"/>
      <c r="AL466" s="169"/>
      <c r="AM466" s="169"/>
      <c r="AN466" s="243"/>
      <c r="AO466" s="243"/>
      <c r="AP466" s="244"/>
      <c r="AQ466" s="245"/>
      <c r="AR466" s="245"/>
      <c r="AS466" s="171"/>
      <c r="AT466" s="171"/>
      <c r="AU466" s="184"/>
      <c r="AV466" s="184"/>
      <c r="AW466" s="184"/>
      <c r="AX466" s="185"/>
      <c r="AY466" s="185"/>
      <c r="AZ466" s="185"/>
      <c r="BA466" s="186"/>
      <c r="BB466" s="186"/>
      <c r="BC466" s="186"/>
      <c r="BD466" s="232"/>
    </row>
    <row r="467" spans="1:56" ht="15.75" customHeight="1">
      <c r="A467" s="71">
        <v>2025497</v>
      </c>
      <c r="B467" s="44" t="s">
        <v>134</v>
      </c>
      <c r="C467" s="44" t="s">
        <v>96</v>
      </c>
      <c r="D467" s="61" t="s">
        <v>62</v>
      </c>
      <c r="E467" s="44" t="s">
        <v>4</v>
      </c>
      <c r="F467" s="159" t="s">
        <v>136</v>
      </c>
      <c r="G467" s="160">
        <v>0</v>
      </c>
      <c r="H467" s="160">
        <v>0</v>
      </c>
      <c r="I467" s="160">
        <v>0</v>
      </c>
      <c r="J467" s="160">
        <v>0</v>
      </c>
      <c r="K467" s="160">
        <v>0</v>
      </c>
      <c r="L467" s="161" t="s">
        <v>74</v>
      </c>
      <c r="M467" s="161"/>
      <c r="N467" s="161" t="s">
        <v>2732</v>
      </c>
      <c r="O467" s="163"/>
      <c r="P467" s="163"/>
      <c r="Q467" s="163"/>
      <c r="R467" s="165" t="s">
        <v>74</v>
      </c>
      <c r="S467" s="165"/>
      <c r="T467" s="165">
        <v>225207274</v>
      </c>
      <c r="U467" s="165">
        <v>52638</v>
      </c>
      <c r="V467" s="165"/>
      <c r="W467" s="165"/>
      <c r="X467" s="166" t="s">
        <v>136</v>
      </c>
      <c r="Y467" s="166" t="s">
        <v>3169</v>
      </c>
      <c r="Z467" s="166"/>
      <c r="AA467" s="166"/>
      <c r="AB467" s="166"/>
      <c r="AC467" s="166"/>
      <c r="AD467" s="141"/>
      <c r="AE467" s="141"/>
      <c r="AF467" s="141"/>
      <c r="AG467" s="141"/>
      <c r="AH467" s="141"/>
      <c r="AI467" s="141"/>
      <c r="AJ467" s="169"/>
      <c r="AK467" s="169"/>
      <c r="AL467" s="169"/>
      <c r="AM467" s="169"/>
      <c r="AN467" s="243"/>
      <c r="AO467" s="243"/>
      <c r="AP467" s="244"/>
      <c r="AQ467" s="245"/>
      <c r="AR467" s="245"/>
      <c r="AS467" s="171"/>
      <c r="AT467" s="171"/>
      <c r="AU467" s="184"/>
      <c r="AV467" s="184"/>
      <c r="AW467" s="184"/>
      <c r="AX467" s="185"/>
      <c r="AY467" s="185"/>
      <c r="AZ467" s="185"/>
      <c r="BA467" s="186"/>
      <c r="BB467" s="186"/>
      <c r="BC467" s="186"/>
      <c r="BD467" s="232"/>
    </row>
    <row r="468" spans="1:56" ht="15.75" customHeight="1">
      <c r="A468" s="71">
        <v>2025498</v>
      </c>
      <c r="B468" s="44" t="s">
        <v>134</v>
      </c>
      <c r="C468" s="44" t="s">
        <v>96</v>
      </c>
      <c r="D468" s="61" t="s">
        <v>62</v>
      </c>
      <c r="E468" s="44" t="s">
        <v>4</v>
      </c>
      <c r="F468" s="159" t="s">
        <v>136</v>
      </c>
      <c r="G468" s="160">
        <v>0</v>
      </c>
      <c r="H468" s="160">
        <v>231838220</v>
      </c>
      <c r="I468" s="160">
        <v>46892</v>
      </c>
      <c r="J468" s="160">
        <v>0</v>
      </c>
      <c r="K468" s="160">
        <v>0</v>
      </c>
      <c r="L468" s="161" t="s">
        <v>74</v>
      </c>
      <c r="M468" s="161"/>
      <c r="N468" s="161"/>
      <c r="O468" s="163"/>
      <c r="P468" s="163"/>
      <c r="Q468" s="163"/>
      <c r="R468" s="165"/>
      <c r="S468" s="165"/>
      <c r="T468" s="165"/>
      <c r="U468" s="165"/>
      <c r="V468" s="165"/>
      <c r="W468" s="165"/>
      <c r="X468" s="166" t="s">
        <v>74</v>
      </c>
      <c r="Y468" s="166"/>
      <c r="Z468" s="166"/>
      <c r="AA468" s="166"/>
      <c r="AB468" s="166"/>
      <c r="AC468" s="166"/>
      <c r="AD468" s="141"/>
      <c r="AE468" s="141"/>
      <c r="AF468" s="141"/>
      <c r="AG468" s="141"/>
      <c r="AH468" s="141"/>
      <c r="AI468" s="141"/>
      <c r="AJ468" s="169"/>
      <c r="AK468" s="169"/>
      <c r="AL468" s="169"/>
      <c r="AM468" s="169"/>
      <c r="AN468" s="243"/>
      <c r="AO468" s="243"/>
      <c r="AP468" s="244"/>
      <c r="AQ468" s="245"/>
      <c r="AR468" s="245"/>
      <c r="AS468" s="171"/>
      <c r="AT468" s="171"/>
      <c r="AU468" s="184"/>
      <c r="AV468" s="184"/>
      <c r="AW468" s="184"/>
      <c r="AX468" s="185"/>
      <c r="AY468" s="185"/>
      <c r="AZ468" s="185"/>
      <c r="BA468" s="186"/>
      <c r="BB468" s="186"/>
      <c r="BC468" s="186"/>
      <c r="BD468" s="232"/>
    </row>
    <row r="469" spans="1:56" ht="15.75" customHeight="1">
      <c r="A469" s="71">
        <v>2025499</v>
      </c>
      <c r="B469" s="44" t="s">
        <v>134</v>
      </c>
      <c r="C469" s="44" t="s">
        <v>96</v>
      </c>
      <c r="D469" s="61" t="s">
        <v>62</v>
      </c>
      <c r="E469" s="44" t="s">
        <v>4</v>
      </c>
      <c r="F469" s="159" t="s">
        <v>136</v>
      </c>
      <c r="G469" s="160">
        <v>0</v>
      </c>
      <c r="H469" s="160">
        <v>0</v>
      </c>
      <c r="I469" s="160">
        <v>0</v>
      </c>
      <c r="J469" s="160">
        <v>0</v>
      </c>
      <c r="K469" s="160">
        <v>0</v>
      </c>
      <c r="L469" s="161" t="s">
        <v>136</v>
      </c>
      <c r="M469" s="161"/>
      <c r="N469" s="161"/>
      <c r="O469" s="163"/>
      <c r="P469" s="163"/>
      <c r="Q469" s="163"/>
      <c r="R469" s="165" t="s">
        <v>136</v>
      </c>
      <c r="S469" s="165"/>
      <c r="T469" s="165">
        <v>225106542</v>
      </c>
      <c r="U469" s="202" t="s">
        <v>2733</v>
      </c>
      <c r="V469" s="165"/>
      <c r="W469" s="165"/>
      <c r="X469" s="166" t="s">
        <v>74</v>
      </c>
      <c r="Y469" s="166"/>
      <c r="Z469" s="166">
        <v>251354083</v>
      </c>
      <c r="AA469" s="166">
        <v>72385</v>
      </c>
      <c r="AB469" s="166"/>
      <c r="AC469" s="166"/>
      <c r="AD469" s="141"/>
      <c r="AE469" s="141"/>
      <c r="AF469" s="141"/>
      <c r="AG469" s="141"/>
      <c r="AH469" s="141"/>
      <c r="AI469" s="141"/>
      <c r="AJ469" s="169"/>
      <c r="AK469" s="169"/>
      <c r="AL469" s="169"/>
      <c r="AM469" s="169"/>
      <c r="AN469" s="243"/>
      <c r="AO469" s="243"/>
      <c r="AP469" s="244"/>
      <c r="AQ469" s="245"/>
      <c r="AR469" s="245"/>
      <c r="AS469" s="171"/>
      <c r="AT469" s="171"/>
      <c r="AU469" s="184"/>
      <c r="AV469" s="184"/>
      <c r="AW469" s="184"/>
      <c r="AX469" s="185"/>
      <c r="AY469" s="185"/>
      <c r="AZ469" s="185"/>
      <c r="BA469" s="186"/>
      <c r="BB469" s="186"/>
      <c r="BC469" s="186"/>
      <c r="BD469" s="232"/>
    </row>
    <row r="470" spans="1:56" ht="15.75" customHeight="1">
      <c r="A470" s="71">
        <v>2025500</v>
      </c>
      <c r="B470" s="44" t="s">
        <v>134</v>
      </c>
      <c r="C470" s="44" t="s">
        <v>96</v>
      </c>
      <c r="D470" s="61" t="s">
        <v>62</v>
      </c>
      <c r="E470" s="44" t="s">
        <v>4</v>
      </c>
      <c r="F470" s="159" t="s">
        <v>136</v>
      </c>
      <c r="G470" s="160">
        <v>0</v>
      </c>
      <c r="H470" s="160">
        <v>0</v>
      </c>
      <c r="I470" s="160">
        <v>0</v>
      </c>
      <c r="J470" s="160">
        <v>0</v>
      </c>
      <c r="K470" s="160">
        <v>0</v>
      </c>
      <c r="L470" s="161" t="s">
        <v>74</v>
      </c>
      <c r="M470" s="161"/>
      <c r="N470" s="161" t="s">
        <v>2734</v>
      </c>
      <c r="O470" s="163"/>
      <c r="P470" s="163"/>
      <c r="Q470" s="163"/>
      <c r="R470" s="165" t="s">
        <v>136</v>
      </c>
      <c r="S470" s="165"/>
      <c r="T470" s="165"/>
      <c r="U470" s="165"/>
      <c r="V470" s="165"/>
      <c r="W470" s="165"/>
      <c r="X470" s="166" t="s">
        <v>74</v>
      </c>
      <c r="Y470" s="166"/>
      <c r="Z470" s="166">
        <v>251360563</v>
      </c>
      <c r="AA470" s="166">
        <v>62631</v>
      </c>
      <c r="AB470" s="166"/>
      <c r="AC470" s="166"/>
      <c r="AD470" s="141"/>
      <c r="AE470" s="141"/>
      <c r="AF470" s="141"/>
      <c r="AG470" s="141"/>
      <c r="AH470" s="141"/>
      <c r="AI470" s="141"/>
      <c r="AJ470" s="169"/>
      <c r="AK470" s="169"/>
      <c r="AL470" s="169"/>
      <c r="AM470" s="169"/>
      <c r="AN470" s="243"/>
      <c r="AO470" s="243"/>
      <c r="AP470" s="244"/>
      <c r="AQ470" s="245"/>
      <c r="AR470" s="245"/>
      <c r="AS470" s="171"/>
      <c r="AT470" s="171"/>
      <c r="AU470" s="184"/>
      <c r="AV470" s="184"/>
      <c r="AW470" s="184"/>
      <c r="AX470" s="185"/>
      <c r="AY470" s="185"/>
      <c r="AZ470" s="185"/>
      <c r="BA470" s="186"/>
      <c r="BB470" s="186"/>
      <c r="BC470" s="186"/>
      <c r="BD470" s="232"/>
    </row>
    <row r="471" spans="1:56" ht="15.75" customHeight="1">
      <c r="A471" s="71">
        <v>2025501</v>
      </c>
      <c r="B471" s="44" t="s">
        <v>134</v>
      </c>
      <c r="C471" s="44" t="s">
        <v>96</v>
      </c>
      <c r="D471" s="61" t="s">
        <v>62</v>
      </c>
      <c r="E471" s="44" t="s">
        <v>4</v>
      </c>
      <c r="F471" s="159" t="s">
        <v>136</v>
      </c>
      <c r="G471" s="160">
        <v>0</v>
      </c>
      <c r="H471" s="160">
        <v>231726384</v>
      </c>
      <c r="I471" s="160">
        <v>36587</v>
      </c>
      <c r="J471" s="160">
        <v>0</v>
      </c>
      <c r="K471" s="160">
        <v>0</v>
      </c>
      <c r="L471" s="161" t="s">
        <v>74</v>
      </c>
      <c r="M471" s="161"/>
      <c r="N471" s="161" t="s">
        <v>2735</v>
      </c>
      <c r="O471" s="163"/>
      <c r="P471" s="163"/>
      <c r="Q471" s="163"/>
      <c r="R471" s="165" t="s">
        <v>136</v>
      </c>
      <c r="S471" s="165"/>
      <c r="T471" s="165">
        <v>225158866</v>
      </c>
      <c r="U471" s="165"/>
      <c r="V471" s="165"/>
      <c r="W471" s="165"/>
      <c r="X471" s="166" t="s">
        <v>74</v>
      </c>
      <c r="Y471" s="166"/>
      <c r="Z471" s="166">
        <v>251353842</v>
      </c>
      <c r="AA471" s="166">
        <v>32685</v>
      </c>
      <c r="AB471" s="166"/>
      <c r="AC471" s="166"/>
      <c r="AD471" s="141"/>
      <c r="AE471" s="141"/>
      <c r="AF471" s="141"/>
      <c r="AG471" s="141"/>
      <c r="AH471" s="141"/>
      <c r="AI471" s="141"/>
      <c r="AJ471" s="169"/>
      <c r="AK471" s="169"/>
      <c r="AL471" s="169"/>
      <c r="AM471" s="169"/>
      <c r="AN471" s="243"/>
      <c r="AO471" s="243"/>
      <c r="AP471" s="244"/>
      <c r="AQ471" s="245"/>
      <c r="AR471" s="245"/>
      <c r="AS471" s="171"/>
      <c r="AT471" s="171"/>
      <c r="AU471" s="184"/>
      <c r="AV471" s="184"/>
      <c r="AW471" s="184"/>
      <c r="AX471" s="185"/>
      <c r="AY471" s="185"/>
      <c r="AZ471" s="185"/>
      <c r="BA471" s="186"/>
      <c r="BB471" s="186"/>
      <c r="BC471" s="186"/>
      <c r="BD471" s="232"/>
    </row>
    <row r="472" spans="1:56" ht="15.75" customHeight="1">
      <c r="A472" s="71">
        <v>2025502</v>
      </c>
      <c r="B472" s="44" t="s">
        <v>134</v>
      </c>
      <c r="C472" s="44" t="s">
        <v>96</v>
      </c>
      <c r="D472" s="61" t="s">
        <v>62</v>
      </c>
      <c r="E472" s="44" t="s">
        <v>4</v>
      </c>
      <c r="F472" s="159" t="s">
        <v>136</v>
      </c>
      <c r="G472" s="160">
        <v>0</v>
      </c>
      <c r="H472" s="160">
        <v>0</v>
      </c>
      <c r="I472" s="160">
        <v>0</v>
      </c>
      <c r="J472" s="160">
        <v>0</v>
      </c>
      <c r="K472" s="160">
        <v>0</v>
      </c>
      <c r="L472" s="161" t="s">
        <v>74</v>
      </c>
      <c r="M472" s="161"/>
      <c r="N472" s="161" t="s">
        <v>2736</v>
      </c>
      <c r="O472" s="163"/>
      <c r="P472" s="163"/>
      <c r="Q472" s="163"/>
      <c r="R472" s="165" t="s">
        <v>74</v>
      </c>
      <c r="S472" s="165"/>
      <c r="T472" s="165">
        <v>225204983</v>
      </c>
      <c r="U472" s="165">
        <v>25481</v>
      </c>
      <c r="V472" s="165"/>
      <c r="W472" s="165"/>
      <c r="X472" s="166" t="s">
        <v>74</v>
      </c>
      <c r="Y472" s="166"/>
      <c r="Z472" s="166">
        <v>251353494</v>
      </c>
      <c r="AA472" s="166">
        <v>13794</v>
      </c>
      <c r="AB472" s="166"/>
      <c r="AC472" s="166"/>
      <c r="AD472" s="141"/>
      <c r="AE472" s="141"/>
      <c r="AF472" s="141"/>
      <c r="AG472" s="141"/>
      <c r="AH472" s="141"/>
      <c r="AI472" s="141"/>
      <c r="AJ472" s="169"/>
      <c r="AK472" s="169"/>
      <c r="AL472" s="169"/>
      <c r="AM472" s="169"/>
      <c r="AN472" s="243"/>
      <c r="AO472" s="243"/>
      <c r="AP472" s="244"/>
      <c r="AQ472" s="245"/>
      <c r="AR472" s="245"/>
      <c r="AS472" s="171"/>
      <c r="AT472" s="171"/>
      <c r="AU472" s="184"/>
      <c r="AV472" s="184"/>
      <c r="AW472" s="184"/>
      <c r="AX472" s="185"/>
      <c r="AY472" s="185"/>
      <c r="AZ472" s="185"/>
      <c r="BA472" s="186"/>
      <c r="BB472" s="186"/>
      <c r="BC472" s="186"/>
      <c r="BD472" s="232"/>
    </row>
    <row r="473" spans="1:56" ht="15.75" customHeight="1">
      <c r="A473" s="71">
        <v>2025503</v>
      </c>
      <c r="B473" s="44" t="s">
        <v>134</v>
      </c>
      <c r="C473" s="44" t="s">
        <v>96</v>
      </c>
      <c r="D473" s="61" t="s">
        <v>62</v>
      </c>
      <c r="E473" s="44" t="s">
        <v>4</v>
      </c>
      <c r="F473" s="159" t="s">
        <v>136</v>
      </c>
      <c r="G473" s="160">
        <v>0</v>
      </c>
      <c r="H473" s="160">
        <v>231656920</v>
      </c>
      <c r="I473" s="160">
        <v>0</v>
      </c>
      <c r="J473" s="160">
        <v>0</v>
      </c>
      <c r="K473" s="160">
        <v>0</v>
      </c>
      <c r="L473" s="161" t="s">
        <v>136</v>
      </c>
      <c r="M473" s="161"/>
      <c r="N473" s="161" t="s">
        <v>2737</v>
      </c>
      <c r="O473" s="163"/>
      <c r="P473" s="163"/>
      <c r="Q473" s="163"/>
      <c r="R473" s="165" t="s">
        <v>136</v>
      </c>
      <c r="S473" s="165"/>
      <c r="T473" s="165">
        <v>225135865</v>
      </c>
      <c r="U473" s="165">
        <v>16237</v>
      </c>
      <c r="V473" s="165"/>
      <c r="W473" s="165"/>
      <c r="X473" s="166" t="s">
        <v>74</v>
      </c>
      <c r="Y473" s="166"/>
      <c r="Z473" s="166">
        <v>251353664</v>
      </c>
      <c r="AA473" s="166">
        <v>29746</v>
      </c>
      <c r="AB473" s="166"/>
      <c r="AC473" s="166"/>
      <c r="AD473" s="141"/>
      <c r="AE473" s="141"/>
      <c r="AF473" s="141"/>
      <c r="AG473" s="141"/>
      <c r="AH473" s="141"/>
      <c r="AI473" s="141"/>
      <c r="AJ473" s="169"/>
      <c r="AK473" s="169"/>
      <c r="AL473" s="169"/>
      <c r="AM473" s="169"/>
      <c r="AN473" s="243"/>
      <c r="AO473" s="243"/>
      <c r="AP473" s="244"/>
      <c r="AQ473" s="245"/>
      <c r="AR473" s="245"/>
      <c r="AS473" s="171"/>
      <c r="AT473" s="171"/>
      <c r="AU473" s="184"/>
      <c r="AV473" s="184"/>
      <c r="AW473" s="184"/>
      <c r="AX473" s="185"/>
      <c r="AY473" s="185"/>
      <c r="AZ473" s="185"/>
      <c r="BA473" s="186"/>
      <c r="BB473" s="186"/>
      <c r="BC473" s="186"/>
      <c r="BD473" s="232"/>
    </row>
    <row r="474" spans="1:56" ht="15.75" customHeight="1">
      <c r="A474" s="71">
        <v>2025504</v>
      </c>
      <c r="B474" s="44" t="s">
        <v>134</v>
      </c>
      <c r="C474" s="44" t="s">
        <v>96</v>
      </c>
      <c r="D474" s="61" t="s">
        <v>62</v>
      </c>
      <c r="E474" s="44" t="s">
        <v>4</v>
      </c>
      <c r="F474" s="159" t="s">
        <v>74</v>
      </c>
      <c r="G474" s="160">
        <v>0</v>
      </c>
      <c r="H474" s="160">
        <v>232047049</v>
      </c>
      <c r="I474" s="160">
        <v>61493</v>
      </c>
      <c r="J474" s="160">
        <v>0</v>
      </c>
      <c r="K474" s="160">
        <v>0</v>
      </c>
      <c r="L474" s="161" t="s">
        <v>74</v>
      </c>
      <c r="M474" s="161"/>
      <c r="N474" s="161" t="s">
        <v>2738</v>
      </c>
      <c r="O474" s="163"/>
      <c r="P474" s="163"/>
      <c r="Q474" s="163"/>
      <c r="R474" s="165" t="s">
        <v>74</v>
      </c>
      <c r="S474" s="165"/>
      <c r="T474" s="165">
        <v>225204978</v>
      </c>
      <c r="U474" s="165">
        <v>98452</v>
      </c>
      <c r="V474" s="165"/>
      <c r="W474" s="165"/>
      <c r="X474" s="166" t="s">
        <v>74</v>
      </c>
      <c r="Y474" s="166"/>
      <c r="Z474" s="166">
        <v>251360288</v>
      </c>
      <c r="AA474" s="166">
        <v>76123</v>
      </c>
      <c r="AB474" s="166"/>
      <c r="AC474" s="166"/>
      <c r="AD474" s="141"/>
      <c r="AE474" s="141"/>
      <c r="AF474" s="141"/>
      <c r="AG474" s="141"/>
      <c r="AH474" s="141"/>
      <c r="AI474" s="141"/>
      <c r="AJ474" s="169"/>
      <c r="AK474" s="169"/>
      <c r="AL474" s="169"/>
      <c r="AM474" s="169"/>
      <c r="AN474" s="243"/>
      <c r="AO474" s="243"/>
      <c r="AP474" s="244"/>
      <c r="AQ474" s="245"/>
      <c r="AR474" s="245"/>
      <c r="AS474" s="171"/>
      <c r="AT474" s="171"/>
      <c r="AU474" s="184"/>
      <c r="AV474" s="184"/>
      <c r="AW474" s="184"/>
      <c r="AX474" s="185"/>
      <c r="AY474" s="185"/>
      <c r="AZ474" s="185"/>
      <c r="BA474" s="186"/>
      <c r="BB474" s="186"/>
      <c r="BC474" s="186"/>
      <c r="BD474" s="232"/>
    </row>
    <row r="475" spans="1:56" ht="15.75" customHeight="1">
      <c r="A475" s="71">
        <v>2025505</v>
      </c>
      <c r="B475" s="44" t="s">
        <v>134</v>
      </c>
      <c r="C475" s="44" t="s">
        <v>96</v>
      </c>
      <c r="D475" s="61" t="s">
        <v>62</v>
      </c>
      <c r="E475" s="44" t="s">
        <v>4</v>
      </c>
      <c r="F475" s="159" t="s">
        <v>136</v>
      </c>
      <c r="G475" s="160">
        <v>0</v>
      </c>
      <c r="H475" s="160">
        <v>0</v>
      </c>
      <c r="I475" s="160">
        <v>0</v>
      </c>
      <c r="J475" s="160">
        <v>0</v>
      </c>
      <c r="K475" s="160">
        <v>0</v>
      </c>
      <c r="L475" s="161" t="s">
        <v>74</v>
      </c>
      <c r="M475" s="161"/>
      <c r="N475" s="161" t="s">
        <v>2739</v>
      </c>
      <c r="O475" s="163"/>
      <c r="P475" s="163"/>
      <c r="Q475" s="163"/>
      <c r="R475" s="165" t="s">
        <v>136</v>
      </c>
      <c r="S475" s="165"/>
      <c r="T475" s="165">
        <v>225140854</v>
      </c>
      <c r="U475" s="165"/>
      <c r="V475" s="165"/>
      <c r="W475" s="165"/>
      <c r="X475" s="166" t="s">
        <v>74</v>
      </c>
      <c r="Y475" s="166"/>
      <c r="Z475" s="166">
        <v>251360202</v>
      </c>
      <c r="AA475" s="166">
        <v>65283</v>
      </c>
      <c r="AB475" s="166"/>
      <c r="AC475" s="166"/>
      <c r="AD475" s="141"/>
      <c r="AE475" s="141"/>
      <c r="AF475" s="141"/>
      <c r="AG475" s="141"/>
      <c r="AH475" s="141"/>
      <c r="AI475" s="141"/>
      <c r="AJ475" s="169"/>
      <c r="AK475" s="169"/>
      <c r="AL475" s="169"/>
      <c r="AM475" s="169"/>
      <c r="AN475" s="243"/>
      <c r="AO475" s="243"/>
      <c r="AP475" s="244"/>
      <c r="AQ475" s="245"/>
      <c r="AR475" s="245"/>
      <c r="AS475" s="171"/>
      <c r="AT475" s="171"/>
      <c r="AU475" s="184"/>
      <c r="AV475" s="184"/>
      <c r="AW475" s="184"/>
      <c r="AX475" s="185"/>
      <c r="AY475" s="185"/>
      <c r="AZ475" s="185"/>
      <c r="BA475" s="186"/>
      <c r="BB475" s="186"/>
      <c r="BC475" s="186"/>
      <c r="BD475" s="232"/>
    </row>
    <row r="476" spans="1:56" ht="15.75" customHeight="1">
      <c r="A476" s="71">
        <v>2025506</v>
      </c>
      <c r="B476" s="44" t="s">
        <v>134</v>
      </c>
      <c r="C476" s="44" t="s">
        <v>96</v>
      </c>
      <c r="D476" s="61" t="s">
        <v>62</v>
      </c>
      <c r="E476" s="44" t="s">
        <v>4</v>
      </c>
      <c r="F476" s="159" t="s">
        <v>74</v>
      </c>
      <c r="G476" s="160">
        <v>0</v>
      </c>
      <c r="H476" s="160">
        <v>232047510</v>
      </c>
      <c r="I476" s="160">
        <v>86263</v>
      </c>
      <c r="J476" s="160">
        <v>0</v>
      </c>
      <c r="K476" s="160">
        <v>0</v>
      </c>
      <c r="L476" s="161" t="s">
        <v>136</v>
      </c>
      <c r="M476" s="161"/>
      <c r="N476" s="161" t="s">
        <v>2740</v>
      </c>
      <c r="O476" s="163"/>
      <c r="P476" s="163"/>
      <c r="Q476" s="163"/>
      <c r="R476" s="165" t="s">
        <v>74</v>
      </c>
      <c r="S476" s="165"/>
      <c r="T476" s="165">
        <v>225207264</v>
      </c>
      <c r="U476" s="165">
        <v>25739</v>
      </c>
      <c r="V476" s="165"/>
      <c r="W476" s="165"/>
      <c r="X476" s="166" t="s">
        <v>136</v>
      </c>
      <c r="Y476" s="166"/>
      <c r="Z476" s="166">
        <v>250516551</v>
      </c>
      <c r="AA476" s="166"/>
      <c r="AB476" s="166"/>
      <c r="AC476" s="166"/>
      <c r="AD476" s="141"/>
      <c r="AE476" s="141"/>
      <c r="AF476" s="141"/>
      <c r="AG476" s="141"/>
      <c r="AH476" s="141"/>
      <c r="AI476" s="141"/>
      <c r="AJ476" s="169"/>
      <c r="AK476" s="169"/>
      <c r="AL476" s="169"/>
      <c r="AM476" s="169"/>
      <c r="AN476" s="243"/>
      <c r="AO476" s="243"/>
      <c r="AP476" s="244"/>
      <c r="AQ476" s="245"/>
      <c r="AR476" s="245"/>
      <c r="AS476" s="171"/>
      <c r="AT476" s="171"/>
      <c r="AU476" s="184"/>
      <c r="AV476" s="184"/>
      <c r="AW476" s="184"/>
      <c r="AX476" s="185"/>
      <c r="AY476" s="185"/>
      <c r="AZ476" s="185"/>
      <c r="BA476" s="186"/>
      <c r="BB476" s="186"/>
      <c r="BC476" s="186"/>
      <c r="BD476" s="232"/>
    </row>
    <row r="477" spans="1:56" ht="15.75" customHeight="1">
      <c r="A477" s="71">
        <v>2025507</v>
      </c>
      <c r="B477" s="44" t="s">
        <v>134</v>
      </c>
      <c r="C477" s="44" t="s">
        <v>110</v>
      </c>
      <c r="D477" s="61" t="s">
        <v>62</v>
      </c>
      <c r="E477" s="44" t="s">
        <v>4</v>
      </c>
      <c r="F477" s="159" t="s">
        <v>136</v>
      </c>
      <c r="G477" s="160">
        <v>0</v>
      </c>
      <c r="H477" s="160">
        <v>0</v>
      </c>
      <c r="I477" s="160">
        <v>0</v>
      </c>
      <c r="J477" s="160">
        <v>0</v>
      </c>
      <c r="K477" s="160">
        <v>0</v>
      </c>
      <c r="L477" s="161" t="s">
        <v>136</v>
      </c>
      <c r="M477" s="161"/>
      <c r="N477" s="161"/>
      <c r="O477" s="163"/>
      <c r="P477" s="163"/>
      <c r="Q477" s="163"/>
      <c r="R477" s="165" t="s">
        <v>136</v>
      </c>
      <c r="S477" s="165"/>
      <c r="T477" s="165">
        <v>225144388</v>
      </c>
      <c r="U477" s="165">
        <v>27195</v>
      </c>
      <c r="V477" s="165"/>
      <c r="W477" s="165"/>
      <c r="X477" s="166" t="s">
        <v>136</v>
      </c>
      <c r="Y477" s="166"/>
      <c r="Z477" s="166">
        <v>250168413</v>
      </c>
      <c r="AA477" s="166">
        <v>23154</v>
      </c>
      <c r="AB477" s="166"/>
      <c r="AC477" s="166"/>
      <c r="AD477" s="141"/>
      <c r="AE477" s="141"/>
      <c r="AF477" s="141"/>
      <c r="AG477" s="141"/>
      <c r="AH477" s="141"/>
      <c r="AI477" s="141"/>
      <c r="AJ477" s="169"/>
      <c r="AK477" s="169"/>
      <c r="AL477" s="169"/>
      <c r="AM477" s="169"/>
      <c r="AN477" s="243"/>
      <c r="AO477" s="243"/>
      <c r="AP477" s="244"/>
      <c r="AQ477" s="245"/>
      <c r="AR477" s="245"/>
      <c r="AS477" s="171"/>
      <c r="AT477" s="171"/>
      <c r="AU477" s="184"/>
      <c r="AV477" s="184"/>
      <c r="AW477" s="184"/>
      <c r="AX477" s="185"/>
      <c r="AY477" s="185"/>
      <c r="AZ477" s="185"/>
      <c r="BA477" s="186"/>
      <c r="BB477" s="186"/>
      <c r="BC477" s="186"/>
      <c r="BD477" s="232"/>
    </row>
    <row r="478" spans="1:56" ht="15.75" customHeight="1">
      <c r="A478" s="71">
        <v>2025508</v>
      </c>
      <c r="B478" s="44" t="s">
        <v>134</v>
      </c>
      <c r="C478" s="44" t="s">
        <v>110</v>
      </c>
      <c r="D478" s="61" t="s">
        <v>62</v>
      </c>
      <c r="E478" s="44" t="s">
        <v>4</v>
      </c>
      <c r="F478" s="159" t="s">
        <v>136</v>
      </c>
      <c r="G478" s="160">
        <v>0</v>
      </c>
      <c r="H478" s="160">
        <v>0</v>
      </c>
      <c r="I478" s="160">
        <v>0</v>
      </c>
      <c r="J478" s="160">
        <v>0</v>
      </c>
      <c r="K478" s="160">
        <v>0</v>
      </c>
      <c r="L478" s="161" t="s">
        <v>136</v>
      </c>
      <c r="M478" s="161"/>
      <c r="N478" s="161" t="s">
        <v>2741</v>
      </c>
      <c r="O478" s="163"/>
      <c r="P478" s="163"/>
      <c r="Q478" s="163"/>
      <c r="R478" s="165" t="s">
        <v>136</v>
      </c>
      <c r="S478" s="165"/>
      <c r="T478" s="165"/>
      <c r="U478" s="165"/>
      <c r="V478" s="165"/>
      <c r="W478" s="165"/>
      <c r="X478" s="166" t="s">
        <v>74</v>
      </c>
      <c r="Y478" s="166"/>
      <c r="Z478" s="166">
        <v>251646424</v>
      </c>
      <c r="AA478" s="166">
        <v>62645</v>
      </c>
      <c r="AB478" s="166"/>
      <c r="AC478" s="166"/>
      <c r="AD478" s="141"/>
      <c r="AE478" s="141"/>
      <c r="AF478" s="141"/>
      <c r="AG478" s="141"/>
      <c r="AH478" s="141"/>
      <c r="AI478" s="141"/>
      <c r="AJ478" s="169"/>
      <c r="AK478" s="169"/>
      <c r="AL478" s="169"/>
      <c r="AM478" s="169"/>
      <c r="AN478" s="243"/>
      <c r="AO478" s="243"/>
      <c r="AP478" s="244"/>
      <c r="AQ478" s="245"/>
      <c r="AR478" s="245"/>
      <c r="AS478" s="171"/>
      <c r="AT478" s="171"/>
      <c r="AU478" s="184"/>
      <c r="AV478" s="184"/>
      <c r="AW478" s="184"/>
      <c r="AX478" s="185"/>
      <c r="AY478" s="185"/>
      <c r="AZ478" s="185"/>
      <c r="BA478" s="186"/>
      <c r="BB478" s="186"/>
      <c r="BC478" s="186"/>
      <c r="BD478" s="232"/>
    </row>
    <row r="479" spans="1:56" ht="15.75" customHeight="1">
      <c r="A479" s="71">
        <v>2025509</v>
      </c>
      <c r="B479" s="44" t="s">
        <v>134</v>
      </c>
      <c r="C479" s="44" t="s">
        <v>110</v>
      </c>
      <c r="D479" s="61" t="s">
        <v>62</v>
      </c>
      <c r="E479" s="44" t="s">
        <v>4</v>
      </c>
      <c r="F479" s="159" t="s">
        <v>136</v>
      </c>
      <c r="G479" s="160">
        <v>0</v>
      </c>
      <c r="H479" s="160">
        <v>0</v>
      </c>
      <c r="I479" s="160">
        <v>0</v>
      </c>
      <c r="J479" s="160">
        <v>0</v>
      </c>
      <c r="K479" s="160">
        <v>0</v>
      </c>
      <c r="L479" s="161" t="s">
        <v>136</v>
      </c>
      <c r="M479" s="161"/>
      <c r="N479" s="161" t="s">
        <v>2742</v>
      </c>
      <c r="O479" s="163"/>
      <c r="P479" s="163"/>
      <c r="Q479" s="163"/>
      <c r="R479" s="165" t="s">
        <v>74</v>
      </c>
      <c r="S479" s="165"/>
      <c r="T479" s="165">
        <v>225245622</v>
      </c>
      <c r="U479" s="165">
        <v>37596</v>
      </c>
      <c r="V479" s="165"/>
      <c r="W479" s="165"/>
      <c r="X479" s="166" t="s">
        <v>136</v>
      </c>
      <c r="Y479" s="166"/>
      <c r="Z479" s="166">
        <v>250354144</v>
      </c>
      <c r="AA479" s="166">
        <v>20241</v>
      </c>
      <c r="AB479" s="166"/>
      <c r="AC479" s="166"/>
      <c r="AD479" s="141"/>
      <c r="AE479" s="141"/>
      <c r="AF479" s="141"/>
      <c r="AG479" s="141"/>
      <c r="AH479" s="141"/>
      <c r="AI479" s="141"/>
      <c r="AJ479" s="169"/>
      <c r="AK479" s="169"/>
      <c r="AL479" s="169"/>
      <c r="AM479" s="169"/>
      <c r="AN479" s="243"/>
      <c r="AO479" s="243"/>
      <c r="AP479" s="244"/>
      <c r="AQ479" s="245"/>
      <c r="AR479" s="245"/>
      <c r="AS479" s="171"/>
      <c r="AT479" s="171"/>
      <c r="AU479" s="184"/>
      <c r="AV479" s="184"/>
      <c r="AW479" s="184"/>
      <c r="AX479" s="185"/>
      <c r="AY479" s="185"/>
      <c r="AZ479" s="185"/>
      <c r="BA479" s="186"/>
      <c r="BB479" s="186"/>
      <c r="BC479" s="186"/>
      <c r="BD479" s="232"/>
    </row>
    <row r="480" spans="1:56" ht="15.75" customHeight="1">
      <c r="A480" s="71">
        <v>2025510</v>
      </c>
      <c r="B480" s="44" t="s">
        <v>134</v>
      </c>
      <c r="C480" s="44" t="s">
        <v>110</v>
      </c>
      <c r="D480" s="61" t="s">
        <v>62</v>
      </c>
      <c r="E480" s="44" t="s">
        <v>4</v>
      </c>
      <c r="F480" s="159" t="s">
        <v>136</v>
      </c>
      <c r="G480" s="160">
        <v>0</v>
      </c>
      <c r="H480" s="160">
        <v>231278632</v>
      </c>
      <c r="I480" s="160">
        <v>18273</v>
      </c>
      <c r="J480" s="160">
        <v>0</v>
      </c>
      <c r="K480" s="160">
        <v>0</v>
      </c>
      <c r="L480" s="161" t="s">
        <v>74</v>
      </c>
      <c r="M480" s="161"/>
      <c r="N480" s="161" t="s">
        <v>2743</v>
      </c>
      <c r="O480" s="163"/>
      <c r="P480" s="178"/>
      <c r="Q480" s="178"/>
      <c r="R480" s="165" t="s">
        <v>136</v>
      </c>
      <c r="S480" s="165"/>
      <c r="T480" s="165"/>
      <c r="U480" s="165"/>
      <c r="V480" s="165"/>
      <c r="W480" s="251"/>
      <c r="X480" s="166" t="s">
        <v>136</v>
      </c>
      <c r="Y480" s="166"/>
      <c r="Z480" s="166">
        <v>250991152</v>
      </c>
      <c r="AA480" s="166">
        <v>75203</v>
      </c>
      <c r="AB480" s="180"/>
      <c r="AC480" s="180"/>
      <c r="AD480" s="181"/>
      <c r="AE480" s="181"/>
      <c r="AF480" s="181"/>
      <c r="AG480" s="181"/>
      <c r="AH480" s="181"/>
      <c r="AI480" s="181"/>
      <c r="AJ480" s="169"/>
      <c r="AK480" s="169"/>
      <c r="AL480" s="169"/>
      <c r="AM480" s="169"/>
      <c r="AN480" s="182"/>
      <c r="AO480" s="182"/>
      <c r="AP480" s="183"/>
      <c r="AQ480" s="241"/>
      <c r="AR480" s="241"/>
      <c r="AS480" s="171"/>
      <c r="AT480" s="171"/>
      <c r="AU480" s="184"/>
      <c r="AV480" s="184"/>
      <c r="AW480" s="184"/>
      <c r="AX480" s="185"/>
      <c r="AY480" s="185"/>
      <c r="AZ480" s="185"/>
      <c r="BA480" s="186"/>
      <c r="BB480" s="186"/>
      <c r="BC480" s="186"/>
      <c r="BD480" s="232"/>
    </row>
    <row r="481" spans="1:56" ht="15.75" customHeight="1">
      <c r="A481" s="71">
        <v>2025511</v>
      </c>
      <c r="B481" s="44" t="s">
        <v>134</v>
      </c>
      <c r="C481" s="44" t="s">
        <v>110</v>
      </c>
      <c r="D481" s="61" t="s">
        <v>62</v>
      </c>
      <c r="E481" s="44" t="s">
        <v>4</v>
      </c>
      <c r="F481" s="159" t="s">
        <v>136</v>
      </c>
      <c r="G481" s="160">
        <v>0</v>
      </c>
      <c r="H481" s="160">
        <v>0</v>
      </c>
      <c r="I481" s="160">
        <v>0</v>
      </c>
      <c r="J481" s="160">
        <v>0</v>
      </c>
      <c r="K481" s="160">
        <v>0</v>
      </c>
      <c r="L481" s="161" t="s">
        <v>136</v>
      </c>
      <c r="M481" s="161"/>
      <c r="N481" s="161" t="s">
        <v>2744</v>
      </c>
      <c r="O481" s="163"/>
      <c r="P481" s="178"/>
      <c r="Q481" s="178"/>
      <c r="R481" s="165" t="s">
        <v>136</v>
      </c>
      <c r="S481" s="165"/>
      <c r="T481" s="165"/>
      <c r="U481" s="165"/>
      <c r="V481" s="165"/>
      <c r="W481" s="251"/>
      <c r="X481" s="166" t="s">
        <v>74</v>
      </c>
      <c r="Y481" s="166"/>
      <c r="Z481" s="166">
        <v>251475301</v>
      </c>
      <c r="AA481" s="166">
        <v>76784</v>
      </c>
      <c r="AB481" s="180"/>
      <c r="AC481" s="180"/>
      <c r="AD481" s="181"/>
      <c r="AE481" s="181"/>
      <c r="AF481" s="181"/>
      <c r="AG481" s="181"/>
      <c r="AH481" s="181"/>
      <c r="AI481" s="181"/>
      <c r="AJ481" s="169"/>
      <c r="AK481" s="169"/>
      <c r="AL481" s="169"/>
      <c r="AM481" s="169"/>
      <c r="AN481" s="182"/>
      <c r="AO481" s="182"/>
      <c r="AP481" s="183"/>
      <c r="AQ481" s="241"/>
      <c r="AR481" s="241"/>
      <c r="AS481" s="171"/>
      <c r="AT481" s="171"/>
      <c r="AU481" s="184"/>
      <c r="AV481" s="184"/>
      <c r="AW481" s="184"/>
      <c r="AX481" s="185"/>
      <c r="AY481" s="185"/>
      <c r="AZ481" s="185"/>
      <c r="BA481" s="186"/>
      <c r="BB481" s="186"/>
      <c r="BC481" s="186"/>
      <c r="BD481" s="232"/>
    </row>
    <row r="482" spans="1:56" ht="15.75" customHeight="1">
      <c r="A482" s="71">
        <v>2025512</v>
      </c>
      <c r="B482" s="44" t="s">
        <v>134</v>
      </c>
      <c r="C482" s="44" t="s">
        <v>110</v>
      </c>
      <c r="D482" s="61" t="s">
        <v>62</v>
      </c>
      <c r="E482" s="44" t="s">
        <v>4</v>
      </c>
      <c r="F482" s="159" t="s">
        <v>136</v>
      </c>
      <c r="G482" s="160">
        <v>0</v>
      </c>
      <c r="H482" s="160">
        <v>0</v>
      </c>
      <c r="I482" s="160">
        <v>0</v>
      </c>
      <c r="J482" s="160">
        <v>0</v>
      </c>
      <c r="K482" s="160">
        <v>0</v>
      </c>
      <c r="L482" s="161" t="s">
        <v>74</v>
      </c>
      <c r="M482" s="161"/>
      <c r="N482" s="161" t="s">
        <v>2745</v>
      </c>
      <c r="O482" s="163"/>
      <c r="P482" s="178"/>
      <c r="Q482" s="178"/>
      <c r="R482" s="165" t="s">
        <v>136</v>
      </c>
      <c r="S482" s="165"/>
      <c r="T482" s="165">
        <v>225033075</v>
      </c>
      <c r="U482" s="165">
        <v>52641</v>
      </c>
      <c r="V482" s="165"/>
      <c r="W482" s="251"/>
      <c r="X482" s="166" t="s">
        <v>74</v>
      </c>
      <c r="Y482" s="166"/>
      <c r="Z482" s="166">
        <v>251637735</v>
      </c>
      <c r="AA482" s="166">
        <v>37578</v>
      </c>
      <c r="AB482" s="252"/>
      <c r="AC482" s="252"/>
      <c r="AD482" s="181"/>
      <c r="AE482" s="181"/>
      <c r="AF482" s="181"/>
      <c r="AG482" s="181"/>
      <c r="AH482" s="181"/>
      <c r="AI482" s="181"/>
      <c r="AJ482" s="169"/>
      <c r="AK482" s="169"/>
      <c r="AL482" s="169"/>
      <c r="AM482" s="169"/>
      <c r="AN482" s="182"/>
      <c r="AO482" s="182"/>
      <c r="AP482" s="183"/>
      <c r="AQ482" s="241"/>
      <c r="AR482" s="241"/>
      <c r="AS482" s="171"/>
      <c r="AT482" s="171"/>
      <c r="AU482" s="184"/>
      <c r="AV482" s="184"/>
      <c r="AW482" s="184"/>
      <c r="AX482" s="185"/>
      <c r="AY482" s="185"/>
      <c r="AZ482" s="185"/>
      <c r="BA482" s="186"/>
      <c r="BB482" s="186"/>
      <c r="BC482" s="186"/>
      <c r="BD482" s="232"/>
    </row>
    <row r="483" spans="1:56" ht="15.75" customHeight="1">
      <c r="A483" s="71">
        <v>2025513</v>
      </c>
      <c r="B483" s="44" t="s">
        <v>134</v>
      </c>
      <c r="C483" s="44" t="s">
        <v>110</v>
      </c>
      <c r="D483" s="61" t="s">
        <v>62</v>
      </c>
      <c r="E483" s="44" t="s">
        <v>4</v>
      </c>
      <c r="F483" s="159" t="s">
        <v>136</v>
      </c>
      <c r="G483" s="160">
        <v>0</v>
      </c>
      <c r="H483" s="160">
        <v>0</v>
      </c>
      <c r="I483" s="160">
        <v>0</v>
      </c>
      <c r="J483" s="160">
        <v>0</v>
      </c>
      <c r="K483" s="160">
        <v>0</v>
      </c>
      <c r="L483" s="161" t="s">
        <v>136</v>
      </c>
      <c r="M483" s="161"/>
      <c r="N483" s="161" t="s">
        <v>2746</v>
      </c>
      <c r="O483" s="163"/>
      <c r="P483" s="178"/>
      <c r="Q483" s="178"/>
      <c r="R483" s="165" t="s">
        <v>136</v>
      </c>
      <c r="S483" s="165"/>
      <c r="T483" s="165">
        <v>225169237</v>
      </c>
      <c r="U483" s="165"/>
      <c r="V483" s="165"/>
      <c r="W483" s="179"/>
      <c r="X483" s="166" t="s">
        <v>74</v>
      </c>
      <c r="Y483" s="166"/>
      <c r="Z483" s="166">
        <v>251619745</v>
      </c>
      <c r="AA483" s="166">
        <v>38392</v>
      </c>
      <c r="AB483" s="180"/>
      <c r="AC483" s="180"/>
      <c r="AD483" s="181"/>
      <c r="AE483" s="181"/>
      <c r="AF483" s="181"/>
      <c r="AG483" s="181"/>
      <c r="AH483" s="181"/>
      <c r="AI483" s="181"/>
      <c r="AJ483" s="169"/>
      <c r="AK483" s="169"/>
      <c r="AL483" s="169"/>
      <c r="AM483" s="169"/>
      <c r="AN483" s="182"/>
      <c r="AO483" s="182"/>
      <c r="AP483" s="183"/>
      <c r="AQ483" s="241"/>
      <c r="AR483" s="241"/>
      <c r="AS483" s="171"/>
      <c r="AT483" s="171"/>
      <c r="AU483" s="184"/>
      <c r="AV483" s="184"/>
      <c r="AW483" s="184"/>
      <c r="AX483" s="185"/>
      <c r="AY483" s="185"/>
      <c r="AZ483" s="185"/>
      <c r="BA483" s="186"/>
      <c r="BB483" s="186"/>
      <c r="BC483" s="186"/>
      <c r="BD483" s="232"/>
    </row>
    <row r="484" spans="1:56" ht="15.75" customHeight="1">
      <c r="A484" s="71">
        <v>2025514</v>
      </c>
      <c r="B484" s="44" t="s">
        <v>134</v>
      </c>
      <c r="C484" s="44" t="s">
        <v>110</v>
      </c>
      <c r="D484" s="61" t="s">
        <v>62</v>
      </c>
      <c r="E484" s="44" t="s">
        <v>4</v>
      </c>
      <c r="F484" s="159" t="s">
        <v>136</v>
      </c>
      <c r="G484" s="160">
        <v>0</v>
      </c>
      <c r="H484" s="160">
        <v>0</v>
      </c>
      <c r="I484" s="160">
        <v>0</v>
      </c>
      <c r="J484" s="160">
        <v>0</v>
      </c>
      <c r="K484" s="160">
        <v>0</v>
      </c>
      <c r="L484" s="161" t="s">
        <v>136</v>
      </c>
      <c r="M484" s="161"/>
      <c r="N484" s="161" t="s">
        <v>2747</v>
      </c>
      <c r="O484" s="163"/>
      <c r="P484" s="178"/>
      <c r="Q484" s="178"/>
      <c r="R484" s="165" t="s">
        <v>136</v>
      </c>
      <c r="S484" s="165"/>
      <c r="T484" s="165"/>
      <c r="U484" s="165"/>
      <c r="V484" s="165"/>
      <c r="W484" s="251"/>
      <c r="X484" s="166" t="s">
        <v>136</v>
      </c>
      <c r="Y484" s="166"/>
      <c r="Z484" s="166"/>
      <c r="AA484" s="166"/>
      <c r="AB484" s="180"/>
      <c r="AC484" s="180"/>
      <c r="AD484" s="181"/>
      <c r="AE484" s="181"/>
      <c r="AF484" s="181"/>
      <c r="AG484" s="181"/>
      <c r="AH484" s="181"/>
      <c r="AI484" s="181"/>
      <c r="AJ484" s="169"/>
      <c r="AK484" s="169"/>
      <c r="AL484" s="169"/>
      <c r="AM484" s="169"/>
      <c r="AN484" s="182"/>
      <c r="AO484" s="182"/>
      <c r="AP484" s="183"/>
      <c r="AQ484" s="241"/>
      <c r="AR484" s="241"/>
      <c r="AS484" s="171"/>
      <c r="AT484" s="171"/>
      <c r="AU484" s="184"/>
      <c r="AV484" s="184"/>
      <c r="AW484" s="184"/>
      <c r="AX484" s="185"/>
      <c r="AY484" s="185"/>
      <c r="AZ484" s="185"/>
      <c r="BA484" s="186"/>
      <c r="BB484" s="186"/>
      <c r="BC484" s="186"/>
      <c r="BD484" s="232"/>
    </row>
    <row r="485" spans="1:56" ht="15.75" customHeight="1">
      <c r="A485" s="71">
        <v>2025515</v>
      </c>
      <c r="B485" s="44" t="s">
        <v>134</v>
      </c>
      <c r="C485" s="44" t="s">
        <v>110</v>
      </c>
      <c r="D485" s="61" t="s">
        <v>62</v>
      </c>
      <c r="E485" s="44" t="s">
        <v>4</v>
      </c>
      <c r="F485" s="159" t="s">
        <v>136</v>
      </c>
      <c r="G485" s="160">
        <v>0</v>
      </c>
      <c r="H485" s="160">
        <v>231214677</v>
      </c>
      <c r="I485" s="160">
        <v>90969</v>
      </c>
      <c r="J485" s="160">
        <v>0</v>
      </c>
      <c r="K485" s="160">
        <v>0</v>
      </c>
      <c r="L485" s="161" t="s">
        <v>74</v>
      </c>
      <c r="M485" s="161"/>
      <c r="N485" s="161" t="s">
        <v>2748</v>
      </c>
      <c r="O485" s="163"/>
      <c r="P485" s="178"/>
      <c r="Q485" s="178"/>
      <c r="R485" s="165" t="s">
        <v>74</v>
      </c>
      <c r="S485" s="165"/>
      <c r="T485" s="165">
        <v>225210307</v>
      </c>
      <c r="U485" s="165">
        <v>17452</v>
      </c>
      <c r="V485" s="165"/>
      <c r="W485" s="251"/>
      <c r="X485" s="166" t="s">
        <v>74</v>
      </c>
      <c r="Y485" s="166"/>
      <c r="Z485" s="166">
        <v>251475018</v>
      </c>
      <c r="AA485" s="166">
        <v>17452</v>
      </c>
      <c r="AB485" s="180"/>
      <c r="AC485" s="180"/>
      <c r="AD485" s="181"/>
      <c r="AE485" s="181"/>
      <c r="AF485" s="181"/>
      <c r="AG485" s="181"/>
      <c r="AH485" s="181"/>
      <c r="AI485" s="181"/>
      <c r="AJ485" s="169"/>
      <c r="AK485" s="169"/>
      <c r="AL485" s="169"/>
      <c r="AM485" s="169"/>
      <c r="AN485" s="182"/>
      <c r="AO485" s="182"/>
      <c r="AP485" s="183"/>
      <c r="AQ485" s="241"/>
      <c r="AR485" s="241"/>
      <c r="AS485" s="171"/>
      <c r="AT485" s="171"/>
      <c r="AU485" s="184"/>
      <c r="AV485" s="184"/>
      <c r="AW485" s="184"/>
      <c r="AX485" s="185"/>
      <c r="AY485" s="185"/>
      <c r="AZ485" s="185"/>
      <c r="BA485" s="186"/>
      <c r="BB485" s="186"/>
      <c r="BC485" s="186"/>
      <c r="BD485" s="232"/>
    </row>
    <row r="486" spans="1:56" ht="15.75" customHeight="1">
      <c r="A486" s="71">
        <v>2025516</v>
      </c>
      <c r="B486" s="44" t="s">
        <v>134</v>
      </c>
      <c r="C486" s="44" t="s">
        <v>110</v>
      </c>
      <c r="D486" s="61" t="s">
        <v>62</v>
      </c>
      <c r="E486" s="44" t="s">
        <v>4</v>
      </c>
      <c r="F486" s="159" t="s">
        <v>136</v>
      </c>
      <c r="G486" s="160">
        <v>0</v>
      </c>
      <c r="H486" s="160">
        <v>0</v>
      </c>
      <c r="I486" s="160">
        <v>0</v>
      </c>
      <c r="J486" s="160">
        <v>0</v>
      </c>
      <c r="K486" s="160">
        <v>0</v>
      </c>
      <c r="L486" s="161" t="s">
        <v>136</v>
      </c>
      <c r="M486" s="161"/>
      <c r="N486" s="161" t="s">
        <v>2749</v>
      </c>
      <c r="O486" s="163"/>
      <c r="P486" s="178"/>
      <c r="Q486" s="178"/>
      <c r="R486" s="165" t="s">
        <v>136</v>
      </c>
      <c r="S486" s="165"/>
      <c r="T486" s="165">
        <v>225043200</v>
      </c>
      <c r="U486" s="165">
        <v>87671</v>
      </c>
      <c r="V486" s="165"/>
      <c r="W486" s="251"/>
      <c r="X486" s="166" t="s">
        <v>74</v>
      </c>
      <c r="Y486" s="166"/>
      <c r="Z486" s="166">
        <v>251620557</v>
      </c>
      <c r="AA486" s="166">
        <v>59582</v>
      </c>
      <c r="AB486" s="180"/>
      <c r="AC486" s="180"/>
      <c r="AD486" s="181"/>
      <c r="AE486" s="181"/>
      <c r="AF486" s="181"/>
      <c r="AG486" s="181"/>
      <c r="AH486" s="181"/>
      <c r="AI486" s="181"/>
      <c r="AJ486" s="169"/>
      <c r="AK486" s="169"/>
      <c r="AL486" s="169"/>
      <c r="AM486" s="169"/>
      <c r="AN486" s="182"/>
      <c r="AO486" s="182"/>
      <c r="AP486" s="183"/>
      <c r="AQ486" s="241"/>
      <c r="AR486" s="241"/>
      <c r="AS486" s="171"/>
      <c r="AT486" s="171"/>
      <c r="AU486" s="184"/>
      <c r="AV486" s="184"/>
      <c r="AW486" s="184"/>
      <c r="AX486" s="185"/>
      <c r="AY486" s="185"/>
      <c r="AZ486" s="185"/>
      <c r="BA486" s="186"/>
      <c r="BB486" s="186"/>
      <c r="BC486" s="186"/>
      <c r="BD486" s="232"/>
    </row>
    <row r="487" spans="1:56" ht="15.75" customHeight="1">
      <c r="A487" s="71">
        <v>2025517</v>
      </c>
      <c r="B487" s="44" t="s">
        <v>134</v>
      </c>
      <c r="C487" s="44" t="s">
        <v>110</v>
      </c>
      <c r="D487" s="61" t="s">
        <v>62</v>
      </c>
      <c r="E487" s="44" t="s">
        <v>4</v>
      </c>
      <c r="F487" s="159" t="s">
        <v>136</v>
      </c>
      <c r="G487" s="160">
        <v>0</v>
      </c>
      <c r="H487" s="160">
        <v>231838220</v>
      </c>
      <c r="I487" s="160">
        <v>46892</v>
      </c>
      <c r="J487" s="160">
        <v>0</v>
      </c>
      <c r="K487" s="160">
        <v>0</v>
      </c>
      <c r="L487" s="161" t="s">
        <v>136</v>
      </c>
      <c r="M487" s="161"/>
      <c r="N487" s="161" t="s">
        <v>2750</v>
      </c>
      <c r="O487" s="163"/>
      <c r="P487" s="178"/>
      <c r="Q487" s="178"/>
      <c r="R487" s="165" t="s">
        <v>74</v>
      </c>
      <c r="S487" s="165"/>
      <c r="T487" s="165">
        <v>225243805</v>
      </c>
      <c r="U487" s="165">
        <v>35791</v>
      </c>
      <c r="V487" s="165"/>
      <c r="W487" s="251"/>
      <c r="X487" s="166" t="s">
        <v>136</v>
      </c>
      <c r="Y487" s="166"/>
      <c r="Z487" s="166"/>
      <c r="AA487" s="166"/>
      <c r="AB487" s="253"/>
      <c r="AC487" s="252"/>
      <c r="AD487" s="181"/>
      <c r="AE487" s="181"/>
      <c r="AF487" s="181"/>
      <c r="AG487" s="181"/>
      <c r="AH487" s="181"/>
      <c r="AI487" s="181"/>
      <c r="AJ487" s="169"/>
      <c r="AK487" s="169"/>
      <c r="AL487" s="169"/>
      <c r="AM487" s="169"/>
      <c r="AN487" s="182"/>
      <c r="AO487" s="182"/>
      <c r="AP487" s="183"/>
      <c r="AQ487" s="241"/>
      <c r="AR487" s="241"/>
      <c r="AS487" s="171"/>
      <c r="AT487" s="171"/>
      <c r="AU487" s="184"/>
      <c r="AV487" s="184"/>
      <c r="AW487" s="184"/>
      <c r="AX487" s="185"/>
      <c r="AY487" s="185"/>
      <c r="AZ487" s="185"/>
      <c r="BA487" s="186"/>
      <c r="BB487" s="186"/>
      <c r="BC487" s="186"/>
      <c r="BD487" s="232"/>
    </row>
    <row r="488" spans="1:56" ht="15.75" customHeight="1">
      <c r="A488" s="71">
        <v>2025518</v>
      </c>
      <c r="B488" s="44" t="s">
        <v>134</v>
      </c>
      <c r="C488" s="44" t="s">
        <v>110</v>
      </c>
      <c r="D488" s="61" t="s">
        <v>62</v>
      </c>
      <c r="E488" s="44" t="s">
        <v>4</v>
      </c>
      <c r="F488" s="159" t="s">
        <v>136</v>
      </c>
      <c r="G488" s="160">
        <v>0</v>
      </c>
      <c r="H488" s="160">
        <v>0</v>
      </c>
      <c r="I488" s="160">
        <v>0</v>
      </c>
      <c r="J488" s="160">
        <v>0</v>
      </c>
      <c r="K488" s="160">
        <v>0</v>
      </c>
      <c r="L488" s="161" t="s">
        <v>136</v>
      </c>
      <c r="M488" s="161"/>
      <c r="N488" s="161" t="s">
        <v>2751</v>
      </c>
      <c r="O488" s="163"/>
      <c r="P488" s="178"/>
      <c r="Q488" s="178"/>
      <c r="R488" s="165" t="s">
        <v>136</v>
      </c>
      <c r="S488" s="165"/>
      <c r="T488" s="165"/>
      <c r="U488" s="165"/>
      <c r="V488" s="165"/>
      <c r="W488" s="251"/>
      <c r="X488" s="166" t="s">
        <v>74</v>
      </c>
      <c r="Y488" s="166"/>
      <c r="Z488" s="166">
        <v>251646637</v>
      </c>
      <c r="AA488" s="166">
        <v>26365</v>
      </c>
      <c r="AB488" s="253"/>
      <c r="AC488" s="252"/>
      <c r="AD488" s="181"/>
      <c r="AE488" s="181"/>
      <c r="AF488" s="181"/>
      <c r="AG488" s="181"/>
      <c r="AH488" s="181"/>
      <c r="AI488" s="181"/>
      <c r="AJ488" s="169"/>
      <c r="AK488" s="169"/>
      <c r="AL488" s="169"/>
      <c r="AM488" s="169"/>
      <c r="AN488" s="182"/>
      <c r="AO488" s="182"/>
      <c r="AP488" s="183"/>
      <c r="AQ488" s="241"/>
      <c r="AR488" s="241"/>
      <c r="AS488" s="171"/>
      <c r="AT488" s="171"/>
      <c r="AU488" s="184"/>
      <c r="AV488" s="184"/>
      <c r="AW488" s="184"/>
      <c r="AX488" s="185"/>
      <c r="AY488" s="185"/>
      <c r="AZ488" s="185"/>
      <c r="BA488" s="186"/>
      <c r="BB488" s="186"/>
      <c r="BC488" s="186"/>
      <c r="BD488" s="232"/>
    </row>
    <row r="489" spans="1:56" ht="15.75" customHeight="1">
      <c r="A489" s="71">
        <v>2025519</v>
      </c>
      <c r="B489" s="44" t="s">
        <v>134</v>
      </c>
      <c r="C489" s="44" t="s">
        <v>110</v>
      </c>
      <c r="D489" s="61" t="s">
        <v>62</v>
      </c>
      <c r="E489" s="44" t="s">
        <v>4</v>
      </c>
      <c r="F489" s="159" t="s">
        <v>136</v>
      </c>
      <c r="G489" s="160">
        <v>0</v>
      </c>
      <c r="H489" s="160">
        <v>0</v>
      </c>
      <c r="I489" s="160">
        <v>0</v>
      </c>
      <c r="J489" s="160">
        <v>0</v>
      </c>
      <c r="K489" s="160">
        <v>0</v>
      </c>
      <c r="L489" s="161" t="s">
        <v>74</v>
      </c>
      <c r="M489" s="161"/>
      <c r="N489" s="161" t="s">
        <v>2752</v>
      </c>
      <c r="O489" s="163"/>
      <c r="P489" s="178"/>
      <c r="Q489" s="178"/>
      <c r="R489" s="165" t="s">
        <v>74</v>
      </c>
      <c r="S489" s="165"/>
      <c r="T489" s="165">
        <v>225245565</v>
      </c>
      <c r="U489" s="165">
        <v>48596</v>
      </c>
      <c r="V489" s="165"/>
      <c r="W489" s="251"/>
      <c r="X489" s="166" t="s">
        <v>74</v>
      </c>
      <c r="Y489" s="166"/>
      <c r="Z489" s="166">
        <v>251635694</v>
      </c>
      <c r="AA489" s="166">
        <v>17273</v>
      </c>
      <c r="AB489" s="253"/>
      <c r="AC489" s="253"/>
      <c r="AD489" s="181"/>
      <c r="AE489" s="181"/>
      <c r="AF489" s="181"/>
      <c r="AG489" s="181"/>
      <c r="AH489" s="181"/>
      <c r="AI489" s="181"/>
      <c r="AJ489" s="169"/>
      <c r="AK489" s="169"/>
      <c r="AL489" s="169"/>
      <c r="AM489" s="169"/>
      <c r="AN489" s="182"/>
      <c r="AO489" s="182"/>
      <c r="AP489" s="183"/>
      <c r="AQ489" s="241"/>
      <c r="AR489" s="241"/>
      <c r="AS489" s="171"/>
      <c r="AT489" s="171"/>
      <c r="AU489" s="184"/>
      <c r="AV489" s="184"/>
      <c r="AW489" s="184"/>
      <c r="AX489" s="185"/>
      <c r="AY489" s="185"/>
      <c r="AZ489" s="185"/>
      <c r="BA489" s="186"/>
      <c r="BB489" s="186"/>
      <c r="BC489" s="186"/>
      <c r="BD489" s="232"/>
    </row>
    <row r="490" spans="1:56" ht="15.75" customHeight="1">
      <c r="A490" s="71">
        <v>2025520</v>
      </c>
      <c r="B490" s="44" t="s">
        <v>134</v>
      </c>
      <c r="C490" s="44" t="s">
        <v>110</v>
      </c>
      <c r="D490" s="61" t="s">
        <v>62</v>
      </c>
      <c r="E490" s="44" t="s">
        <v>4</v>
      </c>
      <c r="F490" s="159" t="s">
        <v>136</v>
      </c>
      <c r="G490" s="160">
        <v>0</v>
      </c>
      <c r="H490" s="160">
        <v>0</v>
      </c>
      <c r="I490" s="160">
        <v>0</v>
      </c>
      <c r="J490" s="160">
        <v>0</v>
      </c>
      <c r="K490" s="160">
        <v>0</v>
      </c>
      <c r="L490" s="161" t="s">
        <v>74</v>
      </c>
      <c r="M490" s="161"/>
      <c r="N490" s="161" t="s">
        <v>2753</v>
      </c>
      <c r="O490" s="163"/>
      <c r="P490" s="178"/>
      <c r="Q490" s="178"/>
      <c r="R490" s="165" t="s">
        <v>74</v>
      </c>
      <c r="S490" s="165"/>
      <c r="T490" s="165">
        <v>225245926</v>
      </c>
      <c r="U490" s="165">
        <v>25348</v>
      </c>
      <c r="V490" s="165"/>
      <c r="W490" s="251"/>
      <c r="X490" s="166" t="s">
        <v>136</v>
      </c>
      <c r="Y490" s="166"/>
      <c r="Z490" s="166"/>
      <c r="AA490" s="166"/>
      <c r="AB490" s="253"/>
      <c r="AC490" s="252"/>
      <c r="AD490" s="181"/>
      <c r="AE490" s="181"/>
      <c r="AF490" s="181"/>
      <c r="AG490" s="181"/>
      <c r="AH490" s="181"/>
      <c r="AI490" s="181"/>
      <c r="AJ490" s="169"/>
      <c r="AK490" s="169"/>
      <c r="AL490" s="169"/>
      <c r="AM490" s="169"/>
      <c r="AN490" s="182"/>
      <c r="AO490" s="182"/>
      <c r="AP490" s="183"/>
      <c r="AQ490" s="241"/>
      <c r="AR490" s="241"/>
      <c r="AS490" s="171"/>
      <c r="AT490" s="171"/>
      <c r="AU490" s="184"/>
      <c r="AV490" s="184"/>
      <c r="AW490" s="184"/>
      <c r="AX490" s="185"/>
      <c r="AY490" s="185"/>
      <c r="AZ490" s="185"/>
      <c r="BA490" s="186"/>
      <c r="BB490" s="186"/>
      <c r="BC490" s="186"/>
      <c r="BD490" s="232"/>
    </row>
    <row r="491" spans="1:56" ht="15.75" customHeight="1">
      <c r="A491" s="71">
        <v>2025521</v>
      </c>
      <c r="B491" s="44" t="s">
        <v>134</v>
      </c>
      <c r="C491" s="44" t="s">
        <v>110</v>
      </c>
      <c r="D491" s="61" t="s">
        <v>62</v>
      </c>
      <c r="E491" s="44" t="s">
        <v>4</v>
      </c>
      <c r="F491" s="159" t="s">
        <v>136</v>
      </c>
      <c r="G491" s="160">
        <v>0</v>
      </c>
      <c r="H491" s="160">
        <v>231652771</v>
      </c>
      <c r="I491" s="160">
        <v>0</v>
      </c>
      <c r="J491" s="160">
        <v>0</v>
      </c>
      <c r="K491" s="160">
        <v>0</v>
      </c>
      <c r="L491" s="161" t="s">
        <v>74</v>
      </c>
      <c r="M491" s="161"/>
      <c r="N491" s="161" t="s">
        <v>2754</v>
      </c>
      <c r="O491" s="163"/>
      <c r="P491" s="178"/>
      <c r="Q491" s="178"/>
      <c r="R491" s="165" t="s">
        <v>74</v>
      </c>
      <c r="S491" s="165"/>
      <c r="T491" s="165">
        <v>225245682</v>
      </c>
      <c r="U491" s="165">
        <v>38972</v>
      </c>
      <c r="V491" s="165"/>
      <c r="W491" s="251"/>
      <c r="X491" s="166" t="s">
        <v>74</v>
      </c>
      <c r="Y491" s="166"/>
      <c r="Z491" s="166">
        <v>251635619</v>
      </c>
      <c r="AA491" s="166">
        <v>14546</v>
      </c>
      <c r="AB491" s="253"/>
      <c r="AC491" s="253"/>
      <c r="AD491" s="181"/>
      <c r="AE491" s="181"/>
      <c r="AF491" s="181"/>
      <c r="AG491" s="181"/>
      <c r="AH491" s="181"/>
      <c r="AI491" s="181"/>
      <c r="AJ491" s="169"/>
      <c r="AK491" s="169"/>
      <c r="AL491" s="169"/>
      <c r="AM491" s="169"/>
      <c r="AN491" s="182"/>
      <c r="AO491" s="182"/>
      <c r="AP491" s="183"/>
      <c r="AQ491" s="241"/>
      <c r="AR491" s="241"/>
      <c r="AS491" s="171"/>
      <c r="AT491" s="171"/>
      <c r="AU491" s="184"/>
      <c r="AV491" s="184"/>
      <c r="AW491" s="184"/>
      <c r="AX491" s="185"/>
      <c r="AY491" s="185"/>
      <c r="AZ491" s="185"/>
      <c r="BA491" s="186"/>
      <c r="BB491" s="186"/>
      <c r="BC491" s="186"/>
      <c r="BD491" s="232"/>
    </row>
    <row r="492" spans="1:56" ht="15.75" customHeight="1">
      <c r="A492" s="71">
        <v>2025522</v>
      </c>
      <c r="B492" s="44" t="s">
        <v>134</v>
      </c>
      <c r="C492" s="44" t="s">
        <v>110</v>
      </c>
      <c r="D492" s="61" t="s">
        <v>62</v>
      </c>
      <c r="E492" s="44" t="s">
        <v>4</v>
      </c>
      <c r="F492" s="159" t="s">
        <v>74</v>
      </c>
      <c r="G492" s="160">
        <v>0</v>
      </c>
      <c r="H492" s="160">
        <v>232187533</v>
      </c>
      <c r="I492" s="160">
        <v>61785</v>
      </c>
      <c r="J492" s="160">
        <v>0</v>
      </c>
      <c r="K492" s="160">
        <v>0</v>
      </c>
      <c r="L492" s="161" t="s">
        <v>136</v>
      </c>
      <c r="M492" s="161"/>
      <c r="N492" s="161" t="s">
        <v>2755</v>
      </c>
      <c r="O492" s="163"/>
      <c r="P492" s="178"/>
      <c r="Q492" s="178"/>
      <c r="R492" s="165" t="s">
        <v>136</v>
      </c>
      <c r="S492" s="165"/>
      <c r="T492" s="165">
        <v>225044004</v>
      </c>
      <c r="U492" s="165">
        <v>25067</v>
      </c>
      <c r="V492" s="165"/>
      <c r="W492" s="251"/>
      <c r="X492" s="166" t="s">
        <v>136</v>
      </c>
      <c r="Y492" s="166"/>
      <c r="Z492" s="166">
        <v>250493306</v>
      </c>
      <c r="AA492" s="166">
        <v>25613</v>
      </c>
      <c r="AB492" s="253"/>
      <c r="AC492" s="252"/>
      <c r="AD492" s="181"/>
      <c r="AE492" s="181"/>
      <c r="AF492" s="181"/>
      <c r="AG492" s="181"/>
      <c r="AH492" s="181"/>
      <c r="AI492" s="181"/>
      <c r="AJ492" s="169"/>
      <c r="AK492" s="169"/>
      <c r="AL492" s="169"/>
      <c r="AM492" s="169"/>
      <c r="AN492" s="182"/>
      <c r="AO492" s="182"/>
      <c r="AP492" s="183"/>
      <c r="AQ492" s="241"/>
      <c r="AR492" s="241"/>
      <c r="AS492" s="171"/>
      <c r="AT492" s="171"/>
      <c r="AU492" s="184"/>
      <c r="AV492" s="184"/>
      <c r="AW492" s="184"/>
      <c r="AX492" s="185"/>
      <c r="AY492" s="185"/>
      <c r="AZ492" s="185"/>
      <c r="BA492" s="186"/>
      <c r="BB492" s="186"/>
      <c r="BC492" s="186"/>
      <c r="BD492" s="232"/>
    </row>
    <row r="493" spans="1:56" ht="15.75" customHeight="1">
      <c r="A493" s="71">
        <v>2025523</v>
      </c>
      <c r="B493" s="44" t="s">
        <v>134</v>
      </c>
      <c r="C493" s="44" t="s">
        <v>110</v>
      </c>
      <c r="D493" s="61" t="s">
        <v>62</v>
      </c>
      <c r="E493" s="44" t="s">
        <v>4</v>
      </c>
      <c r="F493" s="159" t="s">
        <v>136</v>
      </c>
      <c r="G493" s="160">
        <v>0</v>
      </c>
      <c r="H493" s="160">
        <v>0</v>
      </c>
      <c r="I493" s="160">
        <v>0</v>
      </c>
      <c r="J493" s="160">
        <v>0</v>
      </c>
      <c r="K493" s="160">
        <v>0</v>
      </c>
      <c r="L493" s="161" t="s">
        <v>74</v>
      </c>
      <c r="M493" s="161"/>
      <c r="N493" s="161" t="s">
        <v>2756</v>
      </c>
      <c r="O493" s="163"/>
      <c r="P493" s="178"/>
      <c r="Q493" s="178"/>
      <c r="R493" s="165" t="s">
        <v>74</v>
      </c>
      <c r="S493" s="165"/>
      <c r="T493" s="165">
        <v>225245578</v>
      </c>
      <c r="U493" s="165">
        <v>14872</v>
      </c>
      <c r="V493" s="165"/>
      <c r="W493" s="179"/>
      <c r="X493" s="166" t="s">
        <v>136</v>
      </c>
      <c r="Y493" s="166"/>
      <c r="Z493" s="166">
        <v>250404044</v>
      </c>
      <c r="AA493" s="166">
        <v>5478</v>
      </c>
      <c r="AB493" s="253"/>
      <c r="AC493" s="180"/>
      <c r="AD493" s="181"/>
      <c r="AE493" s="181"/>
      <c r="AF493" s="181"/>
      <c r="AG493" s="181"/>
      <c r="AH493" s="181"/>
      <c r="AI493" s="181"/>
      <c r="AJ493" s="169"/>
      <c r="AK493" s="169"/>
      <c r="AL493" s="169"/>
      <c r="AM493" s="169"/>
      <c r="AN493" s="182"/>
      <c r="AO493" s="182"/>
      <c r="AP493" s="183"/>
      <c r="AQ493" s="241"/>
      <c r="AR493" s="241"/>
      <c r="AS493" s="171"/>
      <c r="AT493" s="171"/>
      <c r="AU493" s="184"/>
      <c r="AV493" s="184"/>
      <c r="AW493" s="184"/>
      <c r="AX493" s="185"/>
      <c r="AY493" s="185"/>
      <c r="AZ493" s="185"/>
      <c r="BA493" s="186"/>
      <c r="BB493" s="186"/>
      <c r="BC493" s="186"/>
      <c r="BD493" s="232"/>
    </row>
    <row r="494" spans="1:56" ht="15.75" customHeight="1">
      <c r="A494" s="71">
        <v>2025524</v>
      </c>
      <c r="B494" s="44" t="s">
        <v>134</v>
      </c>
      <c r="C494" s="44" t="s">
        <v>110</v>
      </c>
      <c r="D494" s="61" t="s">
        <v>62</v>
      </c>
      <c r="E494" s="44" t="s">
        <v>4</v>
      </c>
      <c r="F494" s="159" t="s">
        <v>136</v>
      </c>
      <c r="G494" s="160">
        <v>0</v>
      </c>
      <c r="H494" s="160">
        <v>231754183</v>
      </c>
      <c r="I494" s="160">
        <v>97936</v>
      </c>
      <c r="J494" s="160">
        <v>0</v>
      </c>
      <c r="K494" s="160">
        <v>0</v>
      </c>
      <c r="L494" s="161" t="s">
        <v>136</v>
      </c>
      <c r="M494" s="161"/>
      <c r="N494" s="161" t="s">
        <v>2757</v>
      </c>
      <c r="O494" s="163"/>
      <c r="P494" s="178"/>
      <c r="Q494" s="178"/>
      <c r="R494" s="165" t="s">
        <v>74</v>
      </c>
      <c r="S494" s="165"/>
      <c r="T494" s="165">
        <v>225209673</v>
      </c>
      <c r="U494" s="165">
        <v>18573</v>
      </c>
      <c r="V494" s="165"/>
      <c r="W494" s="251"/>
      <c r="X494" s="166" t="s">
        <v>74</v>
      </c>
      <c r="Y494" s="166"/>
      <c r="Z494" s="166">
        <v>251475158</v>
      </c>
      <c r="AA494" s="166">
        <v>24274</v>
      </c>
      <c r="AB494" s="253"/>
      <c r="AC494" s="252"/>
      <c r="AD494" s="181"/>
      <c r="AE494" s="181"/>
      <c r="AF494" s="181"/>
      <c r="AG494" s="181"/>
      <c r="AH494" s="181"/>
      <c r="AI494" s="181"/>
      <c r="AJ494" s="169"/>
      <c r="AK494" s="169"/>
      <c r="AL494" s="169"/>
      <c r="AM494" s="169"/>
      <c r="AN494" s="182"/>
      <c r="AO494" s="182"/>
      <c r="AP494" s="183"/>
      <c r="AQ494" s="241"/>
      <c r="AR494" s="241"/>
      <c r="AS494" s="171"/>
      <c r="AT494" s="171"/>
      <c r="AU494" s="184"/>
      <c r="AV494" s="184"/>
      <c r="AW494" s="184"/>
      <c r="AX494" s="185"/>
      <c r="AY494" s="185"/>
      <c r="AZ494" s="185"/>
      <c r="BA494" s="186"/>
      <c r="BB494" s="186"/>
      <c r="BC494" s="186"/>
      <c r="BD494" s="232"/>
    </row>
    <row r="495" spans="1:56" ht="15.75" customHeight="1">
      <c r="A495" s="71">
        <v>2025525</v>
      </c>
      <c r="B495" s="44" t="s">
        <v>134</v>
      </c>
      <c r="C495" s="44" t="s">
        <v>110</v>
      </c>
      <c r="D495" s="61" t="s">
        <v>62</v>
      </c>
      <c r="E495" s="44" t="s">
        <v>4</v>
      </c>
      <c r="F495" s="159" t="s">
        <v>74</v>
      </c>
      <c r="G495" s="160">
        <v>0</v>
      </c>
      <c r="H495" s="160">
        <v>232179972</v>
      </c>
      <c r="I495" s="160">
        <v>14724</v>
      </c>
      <c r="J495" s="160">
        <v>0</v>
      </c>
      <c r="K495" s="160">
        <v>0</v>
      </c>
      <c r="L495" s="161" t="s">
        <v>136</v>
      </c>
      <c r="M495" s="161"/>
      <c r="N495" s="161" t="s">
        <v>2758</v>
      </c>
      <c r="O495" s="163"/>
      <c r="P495" s="178"/>
      <c r="Q495" s="178"/>
      <c r="R495" s="165" t="s">
        <v>136</v>
      </c>
      <c r="S495" s="165"/>
      <c r="T495" s="165">
        <v>225052419</v>
      </c>
      <c r="U495" s="165"/>
      <c r="V495" s="165"/>
      <c r="W495" s="179"/>
      <c r="X495" s="166" t="s">
        <v>136</v>
      </c>
      <c r="Y495" s="166"/>
      <c r="Z495" s="166">
        <v>250768801</v>
      </c>
      <c r="AA495" s="166">
        <v>36912</v>
      </c>
      <c r="AB495" s="253"/>
      <c r="AC495" s="252"/>
      <c r="AD495" s="181"/>
      <c r="AE495" s="181"/>
      <c r="AF495" s="181"/>
      <c r="AG495" s="181"/>
      <c r="AH495" s="181"/>
      <c r="AI495" s="181"/>
      <c r="AJ495" s="169"/>
      <c r="AK495" s="169"/>
      <c r="AL495" s="169"/>
      <c r="AM495" s="169"/>
      <c r="AN495" s="182"/>
      <c r="AO495" s="182"/>
      <c r="AP495" s="183"/>
      <c r="AQ495" s="241"/>
      <c r="AR495" s="241"/>
      <c r="AS495" s="171"/>
      <c r="AT495" s="171"/>
      <c r="AU495" s="184"/>
      <c r="AV495" s="184"/>
      <c r="AW495" s="184"/>
      <c r="AX495" s="185"/>
      <c r="AY495" s="185"/>
      <c r="AZ495" s="185"/>
      <c r="BA495" s="186"/>
      <c r="BB495" s="186"/>
      <c r="BC495" s="186"/>
      <c r="BD495" s="232"/>
    </row>
    <row r="496" spans="1:56" ht="15.75" customHeight="1">
      <c r="A496" s="71">
        <v>2025526</v>
      </c>
      <c r="B496" s="44" t="s">
        <v>134</v>
      </c>
      <c r="C496" s="44" t="s">
        <v>110</v>
      </c>
      <c r="D496" s="61" t="s">
        <v>62</v>
      </c>
      <c r="E496" s="44" t="s">
        <v>4</v>
      </c>
      <c r="F496" s="159" t="s">
        <v>136</v>
      </c>
      <c r="G496" s="160">
        <v>0</v>
      </c>
      <c r="H496" s="160">
        <v>231559569</v>
      </c>
      <c r="I496" s="160">
        <v>94354</v>
      </c>
      <c r="J496" s="160">
        <v>0</v>
      </c>
      <c r="K496" s="160">
        <v>0</v>
      </c>
      <c r="L496" s="161" t="s">
        <v>136</v>
      </c>
      <c r="M496" s="161"/>
      <c r="N496" s="161" t="s">
        <v>2759</v>
      </c>
      <c r="O496" s="163"/>
      <c r="P496" s="178"/>
      <c r="Q496" s="178"/>
      <c r="R496" s="165" t="s">
        <v>74</v>
      </c>
      <c r="S496" s="165"/>
      <c r="T496" s="165">
        <v>225245640</v>
      </c>
      <c r="U496" s="165">
        <v>28137</v>
      </c>
      <c r="V496" s="165"/>
      <c r="W496" s="251"/>
      <c r="X496" s="166" t="s">
        <v>136</v>
      </c>
      <c r="Y496" s="166"/>
      <c r="Z496" s="166">
        <v>251021963</v>
      </c>
      <c r="AA496" s="166">
        <v>47274</v>
      </c>
      <c r="AB496" s="253"/>
      <c r="AC496" s="252"/>
      <c r="AD496" s="181"/>
      <c r="AE496" s="181"/>
      <c r="AF496" s="181"/>
      <c r="AG496" s="181"/>
      <c r="AH496" s="181"/>
      <c r="AI496" s="181"/>
      <c r="AJ496" s="169"/>
      <c r="AK496" s="169"/>
      <c r="AL496" s="169"/>
      <c r="AM496" s="169"/>
      <c r="AN496" s="182"/>
      <c r="AO496" s="182"/>
      <c r="AP496" s="183"/>
      <c r="AQ496" s="241"/>
      <c r="AR496" s="241"/>
      <c r="AS496" s="171"/>
      <c r="AT496" s="171"/>
      <c r="AU496" s="184"/>
      <c r="AV496" s="184"/>
      <c r="AW496" s="184"/>
      <c r="AX496" s="185"/>
      <c r="AY496" s="185"/>
      <c r="AZ496" s="185"/>
      <c r="BA496" s="186"/>
      <c r="BB496" s="186"/>
      <c r="BC496" s="186"/>
      <c r="BD496" s="232"/>
    </row>
    <row r="497" spans="1:56" ht="15.75" customHeight="1">
      <c r="A497" s="71">
        <v>2025527</v>
      </c>
      <c r="B497" s="44" t="s">
        <v>134</v>
      </c>
      <c r="C497" s="44" t="s">
        <v>110</v>
      </c>
      <c r="D497" s="61" t="s">
        <v>62</v>
      </c>
      <c r="E497" s="44" t="s">
        <v>4</v>
      </c>
      <c r="F497" s="159" t="s">
        <v>136</v>
      </c>
      <c r="G497" s="160">
        <v>0</v>
      </c>
      <c r="H497" s="160">
        <v>0</v>
      </c>
      <c r="I497" s="160">
        <v>0</v>
      </c>
      <c r="J497" s="160">
        <v>0</v>
      </c>
      <c r="K497" s="160">
        <v>0</v>
      </c>
      <c r="L497" s="161" t="s">
        <v>74</v>
      </c>
      <c r="M497" s="161"/>
      <c r="N497" s="161" t="s">
        <v>2760</v>
      </c>
      <c r="O497" s="163"/>
      <c r="P497" s="178"/>
      <c r="Q497" s="178"/>
      <c r="R497" s="165" t="s">
        <v>74</v>
      </c>
      <c r="S497" s="165"/>
      <c r="T497" s="165">
        <v>225243882</v>
      </c>
      <c r="U497" s="165">
        <v>26518</v>
      </c>
      <c r="V497" s="165"/>
      <c r="W497" s="251"/>
      <c r="X497" s="166" t="s">
        <v>74</v>
      </c>
      <c r="Y497" s="166"/>
      <c r="Z497" s="166">
        <v>251647390</v>
      </c>
      <c r="AA497" s="166">
        <v>24648</v>
      </c>
      <c r="AB497" s="253"/>
      <c r="AC497" s="252"/>
      <c r="AD497" s="181"/>
      <c r="AE497" s="181"/>
      <c r="AF497" s="181"/>
      <c r="AG497" s="181"/>
      <c r="AH497" s="181"/>
      <c r="AI497" s="181"/>
      <c r="AJ497" s="169"/>
      <c r="AK497" s="169"/>
      <c r="AL497" s="169"/>
      <c r="AM497" s="169"/>
      <c r="AN497" s="182"/>
      <c r="AO497" s="182"/>
      <c r="AP497" s="183"/>
      <c r="AQ497" s="241"/>
      <c r="AR497" s="241"/>
      <c r="AS497" s="171"/>
      <c r="AT497" s="171"/>
      <c r="AU497" s="184"/>
      <c r="AV497" s="184"/>
      <c r="AW497" s="184"/>
      <c r="AX497" s="185"/>
      <c r="AY497" s="185"/>
      <c r="AZ497" s="185"/>
      <c r="BA497" s="186"/>
      <c r="BB497" s="186"/>
      <c r="BC497" s="186"/>
      <c r="BD497" s="232"/>
    </row>
    <row r="498" spans="1:56" ht="15.75" customHeight="1">
      <c r="A498" s="71">
        <v>2025529</v>
      </c>
      <c r="B498" s="44" t="s">
        <v>134</v>
      </c>
      <c r="C498" s="44" t="s">
        <v>110</v>
      </c>
      <c r="D498" s="61" t="s">
        <v>62</v>
      </c>
      <c r="E498" s="44" t="s">
        <v>4</v>
      </c>
      <c r="F498" s="159">
        <v>0</v>
      </c>
      <c r="G498" s="160">
        <v>0</v>
      </c>
      <c r="H498" s="160">
        <v>0</v>
      </c>
      <c r="I498" s="160">
        <v>0</v>
      </c>
      <c r="J498" s="160">
        <v>0</v>
      </c>
      <c r="K498" s="160">
        <v>0</v>
      </c>
      <c r="L498" s="161" t="s">
        <v>137</v>
      </c>
      <c r="M498" s="161" t="s">
        <v>26</v>
      </c>
      <c r="N498" s="161"/>
      <c r="O498" s="163"/>
      <c r="P498" s="178"/>
      <c r="Q498" s="178"/>
      <c r="R498" s="165"/>
      <c r="S498" s="165"/>
      <c r="T498" s="165"/>
      <c r="U498" s="165"/>
      <c r="V498" s="165"/>
      <c r="W498" s="251"/>
      <c r="X498" s="166" t="s">
        <v>137</v>
      </c>
      <c r="Y498" s="166" t="s">
        <v>26</v>
      </c>
      <c r="Z498" s="166"/>
      <c r="AA498" s="166"/>
      <c r="AB498" s="253"/>
      <c r="AC498" s="252"/>
      <c r="AD498" s="181"/>
      <c r="AE498" s="181"/>
      <c r="AF498" s="181"/>
      <c r="AG498" s="181"/>
      <c r="AH498" s="181"/>
      <c r="AI498" s="181"/>
      <c r="AJ498" s="169"/>
      <c r="AK498" s="169"/>
      <c r="AL498" s="169"/>
      <c r="AM498" s="169"/>
      <c r="AN498" s="182"/>
      <c r="AO498" s="182"/>
      <c r="AP498" s="183"/>
      <c r="AQ498" s="241"/>
      <c r="AR498" s="241"/>
      <c r="AS498" s="171"/>
      <c r="AT498" s="171"/>
      <c r="AU498" s="184"/>
      <c r="AV498" s="184"/>
      <c r="AW498" s="184"/>
      <c r="AX498" s="185"/>
      <c r="AY498" s="185"/>
      <c r="AZ498" s="185"/>
      <c r="BA498" s="186"/>
      <c r="BB498" s="186"/>
      <c r="BC498" s="186"/>
      <c r="BD498" s="232"/>
    </row>
    <row r="499" spans="1:56" ht="15.75" customHeight="1">
      <c r="A499" s="71">
        <v>2025530</v>
      </c>
      <c r="B499" s="44" t="s">
        <v>134</v>
      </c>
      <c r="C499" s="44" t="s">
        <v>110</v>
      </c>
      <c r="D499" s="61" t="s">
        <v>62</v>
      </c>
      <c r="E499" s="44" t="s">
        <v>4</v>
      </c>
      <c r="F499" s="159" t="s">
        <v>74</v>
      </c>
      <c r="G499" s="160">
        <v>0</v>
      </c>
      <c r="H499" s="160">
        <v>232186065</v>
      </c>
      <c r="I499" s="160">
        <v>95251</v>
      </c>
      <c r="J499" s="160">
        <v>0</v>
      </c>
      <c r="K499" s="160">
        <v>0</v>
      </c>
      <c r="L499" s="161" t="s">
        <v>74</v>
      </c>
      <c r="M499" s="161"/>
      <c r="N499" s="161" t="s">
        <v>2761</v>
      </c>
      <c r="O499" s="163"/>
      <c r="P499" s="178"/>
      <c r="Q499" s="178"/>
      <c r="R499" s="165" t="s">
        <v>74</v>
      </c>
      <c r="S499" s="165"/>
      <c r="T499" s="165">
        <v>225245974</v>
      </c>
      <c r="U499" s="165">
        <v>19864</v>
      </c>
      <c r="V499" s="165"/>
      <c r="W499" s="179"/>
      <c r="X499" s="166" t="s">
        <v>74</v>
      </c>
      <c r="Y499" s="166"/>
      <c r="Z499" s="166">
        <v>251619567</v>
      </c>
      <c r="AA499" s="166">
        <v>25374</v>
      </c>
      <c r="AB499" s="180"/>
      <c r="AC499" s="180"/>
      <c r="AD499" s="181"/>
      <c r="AE499" s="181"/>
      <c r="AF499" s="181"/>
      <c r="AG499" s="181"/>
      <c r="AH499" s="181"/>
      <c r="AI499" s="181"/>
      <c r="AJ499" s="169"/>
      <c r="AK499" s="169"/>
      <c r="AL499" s="169"/>
      <c r="AM499" s="169"/>
      <c r="AN499" s="182"/>
      <c r="AO499" s="182"/>
      <c r="AP499" s="183"/>
      <c r="AQ499" s="241"/>
      <c r="AR499" s="241"/>
      <c r="AS499" s="171"/>
      <c r="AT499" s="171"/>
      <c r="AU499" s="184"/>
      <c r="AV499" s="184"/>
      <c r="AW499" s="184"/>
      <c r="AX499" s="185"/>
      <c r="AY499" s="185"/>
      <c r="AZ499" s="185"/>
      <c r="BA499" s="186"/>
      <c r="BB499" s="186"/>
      <c r="BC499" s="186"/>
      <c r="BD499" s="232"/>
    </row>
    <row r="500" spans="1:56" ht="15.75" customHeight="1">
      <c r="A500" s="71">
        <v>2025531</v>
      </c>
      <c r="B500" s="44" t="s">
        <v>134</v>
      </c>
      <c r="C500" s="44" t="s">
        <v>110</v>
      </c>
      <c r="D500" s="61" t="s">
        <v>62</v>
      </c>
      <c r="E500" s="44" t="s">
        <v>4</v>
      </c>
      <c r="F500" s="159" t="s">
        <v>136</v>
      </c>
      <c r="G500" s="160">
        <v>0</v>
      </c>
      <c r="H500" s="160">
        <v>0</v>
      </c>
      <c r="I500" s="160">
        <v>0</v>
      </c>
      <c r="J500" s="160">
        <v>0</v>
      </c>
      <c r="K500" s="160">
        <v>0</v>
      </c>
      <c r="L500" s="161" t="s">
        <v>136</v>
      </c>
      <c r="M500" s="161"/>
      <c r="N500" s="161" t="s">
        <v>2762</v>
      </c>
      <c r="O500" s="163"/>
      <c r="P500" s="178"/>
      <c r="Q500" s="178"/>
      <c r="R500" s="165" t="s">
        <v>136</v>
      </c>
      <c r="S500" s="165"/>
      <c r="T500" s="165">
        <v>225007539</v>
      </c>
      <c r="U500" s="165"/>
      <c r="V500" s="165"/>
      <c r="W500" s="179"/>
      <c r="X500" s="166" t="s">
        <v>74</v>
      </c>
      <c r="Y500" s="166"/>
      <c r="Z500" s="166">
        <v>251635368</v>
      </c>
      <c r="AA500" s="166">
        <v>52538</v>
      </c>
      <c r="AB500" s="180"/>
      <c r="AC500" s="180"/>
      <c r="AD500" s="181"/>
      <c r="AE500" s="181"/>
      <c r="AF500" s="181"/>
      <c r="AG500" s="181"/>
      <c r="AH500" s="181"/>
      <c r="AI500" s="181"/>
      <c r="AJ500" s="169"/>
      <c r="AK500" s="169"/>
      <c r="AL500" s="169"/>
      <c r="AM500" s="169"/>
      <c r="AN500" s="182"/>
      <c r="AO500" s="182"/>
      <c r="AP500" s="183"/>
      <c r="AQ500" s="241"/>
      <c r="AR500" s="241"/>
      <c r="AS500" s="171"/>
      <c r="AT500" s="171"/>
      <c r="AU500" s="184"/>
      <c r="AV500" s="184"/>
      <c r="AW500" s="184"/>
      <c r="AX500" s="185"/>
      <c r="AY500" s="185"/>
      <c r="AZ500" s="185"/>
      <c r="BA500" s="186"/>
      <c r="BB500" s="186"/>
      <c r="BC500" s="186"/>
      <c r="BD500" s="232"/>
    </row>
    <row r="501" spans="1:56" ht="15.75" customHeight="1">
      <c r="A501" s="71">
        <v>2025532</v>
      </c>
      <c r="B501" s="44" t="s">
        <v>134</v>
      </c>
      <c r="C501" s="44" t="s">
        <v>110</v>
      </c>
      <c r="D501" s="61" t="s">
        <v>62</v>
      </c>
      <c r="E501" s="44" t="s">
        <v>4</v>
      </c>
      <c r="F501" s="159" t="s">
        <v>136</v>
      </c>
      <c r="G501" s="160">
        <v>0</v>
      </c>
      <c r="H501" s="160">
        <v>0</v>
      </c>
      <c r="I501" s="160">
        <v>0</v>
      </c>
      <c r="J501" s="160">
        <v>0</v>
      </c>
      <c r="K501" s="160">
        <v>0</v>
      </c>
      <c r="L501" s="161" t="s">
        <v>74</v>
      </c>
      <c r="M501" s="161"/>
      <c r="N501" s="161" t="s">
        <v>2763</v>
      </c>
      <c r="O501" s="163"/>
      <c r="P501" s="178"/>
      <c r="Q501" s="178"/>
      <c r="R501" s="165" t="s">
        <v>136</v>
      </c>
      <c r="S501" s="165"/>
      <c r="T501" s="165">
        <v>225039202</v>
      </c>
      <c r="U501" s="165"/>
      <c r="V501" s="165"/>
      <c r="W501" s="179"/>
      <c r="X501" s="166" t="s">
        <v>136</v>
      </c>
      <c r="Y501" s="166"/>
      <c r="Z501" s="166">
        <v>250379384</v>
      </c>
      <c r="AA501" s="166">
        <v>70318</v>
      </c>
      <c r="AB501" s="180"/>
      <c r="AC501" s="180"/>
      <c r="AD501" s="181"/>
      <c r="AE501" s="181"/>
      <c r="AF501" s="181"/>
      <c r="AG501" s="181"/>
      <c r="AH501" s="181"/>
      <c r="AI501" s="181"/>
      <c r="AJ501" s="169"/>
      <c r="AK501" s="169"/>
      <c r="AL501" s="169"/>
      <c r="AM501" s="169"/>
      <c r="AN501" s="182"/>
      <c r="AO501" s="182"/>
      <c r="AP501" s="182"/>
      <c r="AQ501" s="241"/>
      <c r="AR501" s="241"/>
      <c r="AS501" s="171"/>
      <c r="AT501" s="171"/>
      <c r="AU501" s="184"/>
      <c r="AV501" s="184"/>
      <c r="AW501" s="184"/>
      <c r="AX501" s="185"/>
      <c r="AY501" s="185"/>
      <c r="AZ501" s="185"/>
      <c r="BA501" s="186"/>
      <c r="BB501" s="186"/>
      <c r="BC501" s="186"/>
      <c r="BD501" s="232"/>
    </row>
    <row r="502" spans="1:56" ht="15.75" customHeight="1">
      <c r="A502" s="71">
        <v>2025534</v>
      </c>
      <c r="B502" s="44" t="s">
        <v>134</v>
      </c>
      <c r="C502" s="44" t="s">
        <v>110</v>
      </c>
      <c r="D502" s="61" t="s">
        <v>62</v>
      </c>
      <c r="E502" s="44" t="s">
        <v>4</v>
      </c>
      <c r="F502" s="159" t="s">
        <v>136</v>
      </c>
      <c r="G502" s="160">
        <v>0</v>
      </c>
      <c r="H502" s="160">
        <v>0</v>
      </c>
      <c r="I502" s="160">
        <v>0</v>
      </c>
      <c r="J502" s="160">
        <v>0</v>
      </c>
      <c r="K502" s="160">
        <v>0</v>
      </c>
      <c r="L502" s="161" t="s">
        <v>74</v>
      </c>
      <c r="M502" s="161"/>
      <c r="N502" s="161" t="s">
        <v>2764</v>
      </c>
      <c r="O502" s="163"/>
      <c r="P502" s="178"/>
      <c r="Q502" s="178"/>
      <c r="R502" s="165" t="s">
        <v>74</v>
      </c>
      <c r="S502" s="165"/>
      <c r="T502" s="165">
        <v>225244002</v>
      </c>
      <c r="U502" s="165">
        <v>94725</v>
      </c>
      <c r="V502" s="165"/>
      <c r="W502" s="179"/>
      <c r="X502" s="166" t="s">
        <v>74</v>
      </c>
      <c r="Y502" s="166"/>
      <c r="Z502" s="166">
        <v>251646327</v>
      </c>
      <c r="AA502" s="166">
        <v>84863</v>
      </c>
      <c r="AB502" s="254"/>
      <c r="AC502" s="180"/>
      <c r="AD502" s="181"/>
      <c r="AE502" s="181"/>
      <c r="AF502" s="181"/>
      <c r="AG502" s="181"/>
      <c r="AH502" s="181"/>
      <c r="AI502" s="181"/>
      <c r="AJ502" s="169"/>
      <c r="AK502" s="169"/>
      <c r="AL502" s="169"/>
      <c r="AM502" s="169"/>
      <c r="AN502" s="182"/>
      <c r="AO502" s="182"/>
      <c r="AP502" s="182"/>
      <c r="AQ502" s="241"/>
      <c r="AR502" s="241"/>
      <c r="AS502" s="171"/>
      <c r="AT502" s="171"/>
      <c r="AU502" s="184"/>
      <c r="AV502" s="184"/>
      <c r="AW502" s="184"/>
      <c r="AX502" s="185"/>
      <c r="AY502" s="185"/>
      <c r="AZ502" s="185"/>
      <c r="BA502" s="186"/>
      <c r="BB502" s="186"/>
      <c r="BC502" s="186"/>
      <c r="BD502" s="232"/>
    </row>
    <row r="503" spans="1:56" ht="15.75" customHeight="1">
      <c r="A503" s="71">
        <v>2025535</v>
      </c>
      <c r="B503" s="44" t="s">
        <v>134</v>
      </c>
      <c r="C503" s="44" t="s">
        <v>110</v>
      </c>
      <c r="D503" s="61" t="s">
        <v>62</v>
      </c>
      <c r="E503" s="44" t="s">
        <v>4</v>
      </c>
      <c r="F503" s="159" t="s">
        <v>136</v>
      </c>
      <c r="G503" s="160">
        <v>0</v>
      </c>
      <c r="H503" s="160">
        <v>231326270</v>
      </c>
      <c r="I503" s="160">
        <v>0</v>
      </c>
      <c r="J503" s="160">
        <v>0</v>
      </c>
      <c r="K503" s="160">
        <v>0</v>
      </c>
      <c r="L503" s="161" t="s">
        <v>74</v>
      </c>
      <c r="M503" s="161"/>
      <c r="N503" s="161" t="s">
        <v>2765</v>
      </c>
      <c r="O503" s="163"/>
      <c r="P503" s="178"/>
      <c r="Q503" s="178"/>
      <c r="R503" s="165" t="s">
        <v>136</v>
      </c>
      <c r="S503" s="165"/>
      <c r="T503" s="165">
        <v>225066038</v>
      </c>
      <c r="U503" s="165"/>
      <c r="V503" s="165"/>
      <c r="W503" s="179"/>
      <c r="X503" s="166" t="s">
        <v>136</v>
      </c>
      <c r="Y503" s="166"/>
      <c r="Z503" s="166"/>
      <c r="AA503" s="166"/>
      <c r="AB503" s="180"/>
      <c r="AC503" s="180"/>
      <c r="AD503" s="181"/>
      <c r="AE503" s="181"/>
      <c r="AF503" s="181"/>
      <c r="AG503" s="181"/>
      <c r="AH503" s="181"/>
      <c r="AI503" s="181"/>
      <c r="AJ503" s="169"/>
      <c r="AK503" s="169"/>
      <c r="AL503" s="169"/>
      <c r="AM503" s="169"/>
      <c r="AN503" s="182"/>
      <c r="AO503" s="182"/>
      <c r="AP503" s="182"/>
      <c r="AQ503" s="241"/>
      <c r="AR503" s="241"/>
      <c r="AS503" s="171"/>
      <c r="AT503" s="171"/>
      <c r="AU503" s="184"/>
      <c r="AV503" s="184"/>
      <c r="AW503" s="184"/>
      <c r="AX503" s="185"/>
      <c r="AY503" s="185"/>
      <c r="AZ503" s="185"/>
      <c r="BA503" s="186"/>
      <c r="BB503" s="186"/>
      <c r="BC503" s="186"/>
      <c r="BD503" s="232"/>
    </row>
    <row r="504" spans="1:56" ht="15.75" customHeight="1">
      <c r="A504" s="71">
        <v>2025536</v>
      </c>
      <c r="B504" s="44" t="s">
        <v>134</v>
      </c>
      <c r="C504" s="44" t="s">
        <v>110</v>
      </c>
      <c r="D504" s="61" t="s">
        <v>62</v>
      </c>
      <c r="E504" s="44" t="s">
        <v>4</v>
      </c>
      <c r="F504" s="159" t="s">
        <v>136</v>
      </c>
      <c r="G504" s="160">
        <v>0</v>
      </c>
      <c r="H504" s="160">
        <v>0</v>
      </c>
      <c r="I504" s="160">
        <v>0</v>
      </c>
      <c r="J504" s="160">
        <v>0</v>
      </c>
      <c r="K504" s="160">
        <v>0</v>
      </c>
      <c r="L504" s="161" t="s">
        <v>136</v>
      </c>
      <c r="M504" s="161"/>
      <c r="N504" s="161" t="s">
        <v>2766</v>
      </c>
      <c r="O504" s="163"/>
      <c r="P504" s="178"/>
      <c r="Q504" s="178"/>
      <c r="R504" s="165" t="s">
        <v>74</v>
      </c>
      <c r="S504" s="165"/>
      <c r="T504" s="165">
        <v>225243873</v>
      </c>
      <c r="U504" s="165">
        <v>28631</v>
      </c>
      <c r="V504" s="165"/>
      <c r="W504" s="179"/>
      <c r="X504" s="166" t="s">
        <v>74</v>
      </c>
      <c r="Y504" s="166"/>
      <c r="Z504" s="166">
        <v>251647285</v>
      </c>
      <c r="AA504" s="166">
        <v>17173</v>
      </c>
      <c r="AB504" s="180"/>
      <c r="AC504" s="180"/>
      <c r="AD504" s="181"/>
      <c r="AE504" s="181"/>
      <c r="AF504" s="181"/>
      <c r="AG504" s="181"/>
      <c r="AH504" s="181"/>
      <c r="AI504" s="181"/>
      <c r="AJ504" s="169"/>
      <c r="AK504" s="169"/>
      <c r="AL504" s="169"/>
      <c r="AM504" s="169"/>
      <c r="AN504" s="182"/>
      <c r="AO504" s="182"/>
      <c r="AP504" s="182"/>
      <c r="AQ504" s="241"/>
      <c r="AR504" s="241"/>
      <c r="AS504" s="171"/>
      <c r="AT504" s="171"/>
      <c r="AU504" s="184"/>
      <c r="AV504" s="184"/>
      <c r="AW504" s="184"/>
      <c r="AX504" s="185"/>
      <c r="AY504" s="185"/>
      <c r="AZ504" s="185"/>
      <c r="BA504" s="186"/>
      <c r="BB504" s="186"/>
      <c r="BC504" s="186"/>
      <c r="BD504" s="232"/>
    </row>
    <row r="505" spans="1:56" ht="15.75" customHeight="1">
      <c r="A505" s="71">
        <v>2025537</v>
      </c>
      <c r="B505" s="44" t="s">
        <v>134</v>
      </c>
      <c r="C505" s="44" t="s">
        <v>110</v>
      </c>
      <c r="D505" s="61" t="s">
        <v>62</v>
      </c>
      <c r="E505" s="44" t="s">
        <v>4</v>
      </c>
      <c r="F505" s="159">
        <v>0</v>
      </c>
      <c r="G505" s="160">
        <v>0</v>
      </c>
      <c r="H505" s="160">
        <v>0</v>
      </c>
      <c r="I505" s="160">
        <v>0</v>
      </c>
      <c r="J505" s="160">
        <v>0</v>
      </c>
      <c r="K505" s="160">
        <v>0</v>
      </c>
      <c r="L505" s="161" t="s">
        <v>137</v>
      </c>
      <c r="M505" s="161" t="s">
        <v>26</v>
      </c>
      <c r="N505" s="161"/>
      <c r="O505" s="163"/>
      <c r="P505" s="178"/>
      <c r="Q505" s="178"/>
      <c r="R505" s="165"/>
      <c r="S505" s="165"/>
      <c r="T505" s="165"/>
      <c r="U505" s="165"/>
      <c r="V505" s="165"/>
      <c r="W505" s="179"/>
      <c r="X505" s="166" t="s">
        <v>137</v>
      </c>
      <c r="Y505" s="166" t="s">
        <v>26</v>
      </c>
      <c r="Z505" s="166"/>
      <c r="AA505" s="166"/>
      <c r="AB505" s="180"/>
      <c r="AC505" s="180"/>
      <c r="AD505" s="181"/>
      <c r="AE505" s="181"/>
      <c r="AF505" s="181"/>
      <c r="AG505" s="181"/>
      <c r="AH505" s="181"/>
      <c r="AI505" s="181"/>
      <c r="AJ505" s="169"/>
      <c r="AK505" s="169"/>
      <c r="AL505" s="169"/>
      <c r="AM505" s="169"/>
      <c r="AN505" s="182"/>
      <c r="AO505" s="182"/>
      <c r="AP505" s="182"/>
      <c r="AQ505" s="241"/>
      <c r="AR505" s="241"/>
      <c r="AS505" s="171"/>
      <c r="AT505" s="171"/>
      <c r="AU505" s="184"/>
      <c r="AV505" s="184"/>
      <c r="AW505" s="184"/>
      <c r="AX505" s="185"/>
      <c r="AY505" s="185"/>
      <c r="AZ505" s="185"/>
      <c r="BA505" s="186"/>
      <c r="BB505" s="186"/>
      <c r="BC505" s="186"/>
      <c r="BD505" s="232"/>
    </row>
    <row r="506" spans="1:56" ht="15.75" customHeight="1">
      <c r="A506" s="71">
        <v>2025538</v>
      </c>
      <c r="B506" s="44" t="s">
        <v>134</v>
      </c>
      <c r="C506" s="44" t="s">
        <v>110</v>
      </c>
      <c r="D506" s="61" t="s">
        <v>62</v>
      </c>
      <c r="E506" s="44" t="s">
        <v>4</v>
      </c>
      <c r="F506" s="159" t="s">
        <v>136</v>
      </c>
      <c r="G506" s="160">
        <v>0</v>
      </c>
      <c r="H506" s="160">
        <v>231290640</v>
      </c>
      <c r="I506" s="160">
        <v>19653</v>
      </c>
      <c r="J506" s="160">
        <v>0</v>
      </c>
      <c r="K506" s="160">
        <v>0</v>
      </c>
      <c r="L506" s="161" t="s">
        <v>136</v>
      </c>
      <c r="M506" s="161"/>
      <c r="N506" s="161" t="s">
        <v>2767</v>
      </c>
      <c r="O506" s="163"/>
      <c r="P506" s="178"/>
      <c r="Q506" s="178"/>
      <c r="R506" s="165" t="s">
        <v>136</v>
      </c>
      <c r="S506" s="165"/>
      <c r="T506" s="165">
        <v>225095774</v>
      </c>
      <c r="U506" s="165"/>
      <c r="V506" s="165"/>
      <c r="W506" s="179"/>
      <c r="X506" s="166" t="s">
        <v>136</v>
      </c>
      <c r="Y506" s="166"/>
      <c r="Z506" s="166">
        <v>251142612</v>
      </c>
      <c r="AA506" s="166">
        <v>13218</v>
      </c>
      <c r="AB506" s="180"/>
      <c r="AC506" s="180"/>
      <c r="AD506" s="181"/>
      <c r="AE506" s="181"/>
      <c r="AF506" s="181"/>
      <c r="AG506" s="181"/>
      <c r="AH506" s="181"/>
      <c r="AI506" s="181"/>
      <c r="AJ506" s="169"/>
      <c r="AK506" s="169"/>
      <c r="AL506" s="169"/>
      <c r="AM506" s="169"/>
      <c r="AN506" s="182"/>
      <c r="AO506" s="182"/>
      <c r="AP506" s="182"/>
      <c r="AQ506" s="241"/>
      <c r="AR506" s="241"/>
      <c r="AS506" s="171"/>
      <c r="AT506" s="171"/>
      <c r="AU506" s="184"/>
      <c r="AV506" s="184"/>
      <c r="AW506" s="184"/>
      <c r="AX506" s="185"/>
      <c r="AY506" s="185"/>
      <c r="AZ506" s="185"/>
      <c r="BA506" s="186"/>
      <c r="BB506" s="186"/>
      <c r="BC506" s="186"/>
      <c r="BD506" s="232"/>
    </row>
    <row r="507" spans="1:56" ht="15.75" customHeight="1">
      <c r="A507" s="71">
        <v>2025539</v>
      </c>
      <c r="B507" s="44" t="s">
        <v>134</v>
      </c>
      <c r="C507" s="44" t="s">
        <v>110</v>
      </c>
      <c r="D507" s="61" t="s">
        <v>62</v>
      </c>
      <c r="E507" s="44" t="s">
        <v>4</v>
      </c>
      <c r="F507" s="159" t="s">
        <v>136</v>
      </c>
      <c r="G507" s="160">
        <v>0</v>
      </c>
      <c r="H507" s="160">
        <v>231035322</v>
      </c>
      <c r="I507" s="160">
        <v>70759</v>
      </c>
      <c r="J507" s="160">
        <v>0</v>
      </c>
      <c r="K507" s="160">
        <v>0</v>
      </c>
      <c r="L507" s="161" t="s">
        <v>136</v>
      </c>
      <c r="M507" s="161"/>
      <c r="N507" s="161" t="s">
        <v>2768</v>
      </c>
      <c r="O507" s="163"/>
      <c r="P507" s="178"/>
      <c r="Q507" s="178"/>
      <c r="R507" s="165" t="s">
        <v>74</v>
      </c>
      <c r="S507" s="165"/>
      <c r="T507" s="165">
        <v>225243855</v>
      </c>
      <c r="U507" s="165">
        <v>81643</v>
      </c>
      <c r="V507" s="165"/>
      <c r="W507" s="179"/>
      <c r="X507" s="166" t="s">
        <v>74</v>
      </c>
      <c r="Y507" s="166"/>
      <c r="Z507" s="166">
        <v>251646777</v>
      </c>
      <c r="AA507" s="166">
        <v>21246</v>
      </c>
      <c r="AB507" s="180"/>
      <c r="AC507" s="180"/>
      <c r="AD507" s="181"/>
      <c r="AE507" s="181"/>
      <c r="AF507" s="181"/>
      <c r="AG507" s="181"/>
      <c r="AH507" s="181"/>
      <c r="AI507" s="181"/>
      <c r="AJ507" s="169"/>
      <c r="AK507" s="169"/>
      <c r="AL507" s="169"/>
      <c r="AM507" s="169"/>
      <c r="AN507" s="182"/>
      <c r="AO507" s="182"/>
      <c r="AP507" s="182"/>
      <c r="AQ507" s="241"/>
      <c r="AR507" s="241"/>
      <c r="AS507" s="171"/>
      <c r="AT507" s="171"/>
      <c r="AU507" s="184"/>
      <c r="AV507" s="184"/>
      <c r="AW507" s="184"/>
      <c r="AX507" s="185"/>
      <c r="AY507" s="185"/>
      <c r="AZ507" s="185"/>
      <c r="BA507" s="186"/>
      <c r="BB507" s="186"/>
      <c r="BC507" s="186"/>
      <c r="BD507" s="232"/>
    </row>
    <row r="508" spans="1:56" ht="15.75" customHeight="1">
      <c r="A508" s="71">
        <v>2025540</v>
      </c>
      <c r="B508" s="44" t="s">
        <v>134</v>
      </c>
      <c r="C508" s="44" t="s">
        <v>110</v>
      </c>
      <c r="D508" s="61" t="s">
        <v>62</v>
      </c>
      <c r="E508" s="44" t="s">
        <v>4</v>
      </c>
      <c r="F508" s="159" t="s">
        <v>136</v>
      </c>
      <c r="G508" s="160">
        <v>0</v>
      </c>
      <c r="H508" s="160">
        <v>231076029</v>
      </c>
      <c r="I508" s="160">
        <v>75742</v>
      </c>
      <c r="J508" s="160">
        <v>0</v>
      </c>
      <c r="K508" s="160">
        <v>0</v>
      </c>
      <c r="L508" s="161" t="s">
        <v>74</v>
      </c>
      <c r="M508" s="161"/>
      <c r="N508" s="161" t="s">
        <v>2769</v>
      </c>
      <c r="O508" s="163"/>
      <c r="P508" s="178"/>
      <c r="Q508" s="178"/>
      <c r="R508" s="165" t="s">
        <v>74</v>
      </c>
      <c r="S508" s="165"/>
      <c r="T508" s="165">
        <v>225245954</v>
      </c>
      <c r="U508" s="165">
        <v>75642</v>
      </c>
      <c r="V508" s="165"/>
      <c r="W508" s="179"/>
      <c r="X508" s="166" t="s">
        <v>74</v>
      </c>
      <c r="Y508" s="166"/>
      <c r="Z508" s="166">
        <v>251618722</v>
      </c>
      <c r="AA508" s="166">
        <v>38724</v>
      </c>
      <c r="AB508" s="180"/>
      <c r="AC508" s="180"/>
      <c r="AD508" s="181"/>
      <c r="AE508" s="181"/>
      <c r="AF508" s="181"/>
      <c r="AG508" s="181"/>
      <c r="AH508" s="181"/>
      <c r="AI508" s="181"/>
      <c r="AJ508" s="169"/>
      <c r="AK508" s="169"/>
      <c r="AL508" s="169"/>
      <c r="AM508" s="169"/>
      <c r="AN508" s="182"/>
      <c r="AO508" s="182"/>
      <c r="AP508" s="182"/>
      <c r="AQ508" s="241"/>
      <c r="AR508" s="241"/>
      <c r="AS508" s="171"/>
      <c r="AT508" s="171"/>
      <c r="AU508" s="184"/>
      <c r="AV508" s="184"/>
      <c r="AW508" s="184"/>
      <c r="AX508" s="185"/>
      <c r="AY508" s="185"/>
      <c r="AZ508" s="185"/>
      <c r="BA508" s="186"/>
      <c r="BB508" s="186"/>
      <c r="BC508" s="186"/>
      <c r="BD508" s="232"/>
    </row>
    <row r="509" spans="1:56" ht="15.75" customHeight="1">
      <c r="A509" s="71">
        <v>2025541</v>
      </c>
      <c r="B509" s="44" t="s">
        <v>134</v>
      </c>
      <c r="C509" s="44" t="s">
        <v>110</v>
      </c>
      <c r="D509" s="61" t="s">
        <v>62</v>
      </c>
      <c r="E509" s="44" t="s">
        <v>4</v>
      </c>
      <c r="F509" s="159" t="s">
        <v>136</v>
      </c>
      <c r="G509" s="160">
        <v>0</v>
      </c>
      <c r="H509" s="160">
        <v>231486634</v>
      </c>
      <c r="I509" s="160">
        <v>61598</v>
      </c>
      <c r="J509" s="160">
        <v>0</v>
      </c>
      <c r="K509" s="160">
        <v>0</v>
      </c>
      <c r="L509" s="161" t="s">
        <v>136</v>
      </c>
      <c r="M509" s="161"/>
      <c r="N509" s="161" t="s">
        <v>2770</v>
      </c>
      <c r="O509" s="163"/>
      <c r="P509" s="178"/>
      <c r="Q509" s="178"/>
      <c r="R509" s="165" t="s">
        <v>74</v>
      </c>
      <c r="S509" s="165"/>
      <c r="T509" s="165">
        <v>225243780</v>
      </c>
      <c r="U509" s="165">
        <v>76352</v>
      </c>
      <c r="V509" s="165"/>
      <c r="W509" s="179"/>
      <c r="X509" s="166" t="s">
        <v>74</v>
      </c>
      <c r="Y509" s="166"/>
      <c r="Z509" s="166">
        <v>251646858</v>
      </c>
      <c r="AA509" s="166">
        <v>26367</v>
      </c>
      <c r="AB509" s="180"/>
      <c r="AC509" s="180"/>
      <c r="AD509" s="181"/>
      <c r="AE509" s="181"/>
      <c r="AF509" s="181"/>
      <c r="AG509" s="181"/>
      <c r="AH509" s="181"/>
      <c r="AI509" s="181"/>
      <c r="AJ509" s="169"/>
      <c r="AK509" s="169"/>
      <c r="AL509" s="169"/>
      <c r="AM509" s="169"/>
      <c r="AN509" s="182"/>
      <c r="AO509" s="182"/>
      <c r="AP509" s="182"/>
      <c r="AQ509" s="241"/>
      <c r="AR509" s="241"/>
      <c r="AS509" s="171"/>
      <c r="AT509" s="171"/>
      <c r="AU509" s="184"/>
      <c r="AV509" s="184"/>
      <c r="AW509" s="184"/>
      <c r="AX509" s="185"/>
      <c r="AY509" s="185"/>
      <c r="AZ509" s="185"/>
      <c r="BA509" s="186"/>
      <c r="BB509" s="186"/>
      <c r="BC509" s="186"/>
      <c r="BD509" s="232"/>
    </row>
    <row r="510" spans="1:56" ht="15.75" customHeight="1">
      <c r="A510" s="71">
        <v>2025542</v>
      </c>
      <c r="B510" s="44" t="s">
        <v>134</v>
      </c>
      <c r="C510" s="44" t="s">
        <v>110</v>
      </c>
      <c r="D510" s="61" t="s">
        <v>62</v>
      </c>
      <c r="E510" s="44" t="s">
        <v>4</v>
      </c>
      <c r="F510" s="159" t="s">
        <v>74</v>
      </c>
      <c r="G510" s="160">
        <v>0</v>
      </c>
      <c r="H510" s="160">
        <v>232179565</v>
      </c>
      <c r="I510" s="160">
        <v>60576</v>
      </c>
      <c r="J510" s="160">
        <v>0</v>
      </c>
      <c r="K510" s="160">
        <v>0</v>
      </c>
      <c r="L510" s="161" t="s">
        <v>136</v>
      </c>
      <c r="M510" s="161"/>
      <c r="N510" s="161" t="s">
        <v>2771</v>
      </c>
      <c r="O510" s="163"/>
      <c r="P510" s="178"/>
      <c r="Q510" s="178"/>
      <c r="R510" s="165" t="s">
        <v>74</v>
      </c>
      <c r="S510" s="165"/>
      <c r="T510" s="165">
        <v>225243827</v>
      </c>
      <c r="U510" s="165">
        <v>21764</v>
      </c>
      <c r="V510" s="165"/>
      <c r="W510" s="179"/>
      <c r="X510" s="166" t="s">
        <v>74</v>
      </c>
      <c r="Y510" s="166"/>
      <c r="Z510" s="166">
        <v>251646564</v>
      </c>
      <c r="AA510" s="166">
        <v>37679</v>
      </c>
      <c r="AB510" s="180"/>
      <c r="AC510" s="180"/>
      <c r="AD510" s="181"/>
      <c r="AE510" s="181"/>
      <c r="AF510" s="181"/>
      <c r="AG510" s="181"/>
      <c r="AH510" s="181"/>
      <c r="AI510" s="181"/>
      <c r="AJ510" s="169"/>
      <c r="AK510" s="169"/>
      <c r="AL510" s="169"/>
      <c r="AM510" s="169"/>
      <c r="AN510" s="182"/>
      <c r="AO510" s="182"/>
      <c r="AP510" s="182"/>
      <c r="AQ510" s="241"/>
      <c r="AR510" s="241"/>
      <c r="AS510" s="171"/>
      <c r="AT510" s="171"/>
      <c r="AU510" s="184"/>
      <c r="AV510" s="184"/>
      <c r="AW510" s="184"/>
      <c r="AX510" s="185"/>
      <c r="AY510" s="185"/>
      <c r="AZ510" s="185"/>
      <c r="BA510" s="186"/>
      <c r="BB510" s="186"/>
      <c r="BC510" s="186"/>
      <c r="BD510" s="232"/>
    </row>
    <row r="511" spans="1:56" ht="15.75" customHeight="1">
      <c r="A511" s="71">
        <v>2025543</v>
      </c>
      <c r="B511" s="44" t="s">
        <v>134</v>
      </c>
      <c r="C511" s="44" t="s">
        <v>110</v>
      </c>
      <c r="D511" s="61" t="s">
        <v>62</v>
      </c>
      <c r="E511" s="44" t="s">
        <v>4</v>
      </c>
      <c r="F511" s="159" t="s">
        <v>136</v>
      </c>
      <c r="G511" s="160">
        <v>0</v>
      </c>
      <c r="H511" s="160">
        <v>0</v>
      </c>
      <c r="I511" s="160">
        <v>0</v>
      </c>
      <c r="J511" s="160">
        <v>0</v>
      </c>
      <c r="K511" s="160">
        <v>0</v>
      </c>
      <c r="L511" s="161" t="s">
        <v>74</v>
      </c>
      <c r="M511" s="161"/>
      <c r="N511" s="161" t="s">
        <v>2772</v>
      </c>
      <c r="O511" s="163"/>
      <c r="P511" s="178"/>
      <c r="Q511" s="178"/>
      <c r="R511" s="165" t="s">
        <v>136</v>
      </c>
      <c r="S511" s="165"/>
      <c r="T511" s="165">
        <v>225032417</v>
      </c>
      <c r="U511" s="165"/>
      <c r="V511" s="165"/>
      <c r="W511" s="179"/>
      <c r="X511" s="166" t="s">
        <v>136</v>
      </c>
      <c r="Y511" s="166"/>
      <c r="Z511" s="166">
        <v>251166848</v>
      </c>
      <c r="AA511" s="166">
        <v>36361</v>
      </c>
      <c r="AB511" s="180"/>
      <c r="AC511" s="180"/>
      <c r="AD511" s="181"/>
      <c r="AE511" s="181"/>
      <c r="AF511" s="181"/>
      <c r="AG511" s="181"/>
      <c r="AH511" s="181"/>
      <c r="AI511" s="181"/>
      <c r="AJ511" s="169"/>
      <c r="AK511" s="169"/>
      <c r="AL511" s="169"/>
      <c r="AM511" s="169"/>
      <c r="AN511" s="182"/>
      <c r="AO511" s="182"/>
      <c r="AP511" s="182"/>
      <c r="AQ511" s="241"/>
      <c r="AR511" s="241"/>
      <c r="AS511" s="171"/>
      <c r="AT511" s="171"/>
      <c r="AU511" s="184"/>
      <c r="AV511" s="184"/>
      <c r="AW511" s="184"/>
      <c r="AX511" s="185"/>
      <c r="AY511" s="185"/>
      <c r="AZ511" s="185"/>
      <c r="BA511" s="186"/>
      <c r="BB511" s="186"/>
      <c r="BC511" s="186"/>
      <c r="BD511" s="232"/>
    </row>
    <row r="512" spans="1:56" ht="15.75" customHeight="1">
      <c r="A512" s="71">
        <v>2025544</v>
      </c>
      <c r="B512" s="44" t="s">
        <v>134</v>
      </c>
      <c r="C512" s="44" t="s">
        <v>110</v>
      </c>
      <c r="D512" s="61" t="s">
        <v>62</v>
      </c>
      <c r="E512" s="44" t="s">
        <v>4</v>
      </c>
      <c r="F512" s="159" t="s">
        <v>136</v>
      </c>
      <c r="G512" s="160">
        <v>0</v>
      </c>
      <c r="H512" s="160">
        <v>0</v>
      </c>
      <c r="I512" s="160">
        <v>0</v>
      </c>
      <c r="J512" s="160">
        <v>0</v>
      </c>
      <c r="K512" s="160">
        <v>0</v>
      </c>
      <c r="L512" s="161" t="s">
        <v>136</v>
      </c>
      <c r="M512" s="161"/>
      <c r="N512" s="161" t="s">
        <v>2773</v>
      </c>
      <c r="O512" s="163"/>
      <c r="P512" s="178"/>
      <c r="Q512" s="178"/>
      <c r="R512" s="165" t="s">
        <v>74</v>
      </c>
      <c r="S512" s="165"/>
      <c r="T512" s="165">
        <v>225245597</v>
      </c>
      <c r="U512" s="165">
        <v>95632</v>
      </c>
      <c r="V512" s="165"/>
      <c r="W512" s="179"/>
      <c r="X512" s="166" t="s">
        <v>74</v>
      </c>
      <c r="Y512" s="166"/>
      <c r="Z512" s="166">
        <v>251635473</v>
      </c>
      <c r="AA512" s="166">
        <v>48471</v>
      </c>
      <c r="AB512" s="180"/>
      <c r="AC512" s="180"/>
      <c r="AD512" s="181"/>
      <c r="AE512" s="181"/>
      <c r="AF512" s="181"/>
      <c r="AG512" s="181"/>
      <c r="AH512" s="181"/>
      <c r="AI512" s="181"/>
      <c r="AJ512" s="169"/>
      <c r="AK512" s="169"/>
      <c r="AL512" s="169"/>
      <c r="AM512" s="169"/>
      <c r="AN512" s="182"/>
      <c r="AO512" s="182"/>
      <c r="AP512" s="182"/>
      <c r="AQ512" s="241"/>
      <c r="AR512" s="241"/>
      <c r="AS512" s="171"/>
      <c r="AT512" s="171"/>
      <c r="AU512" s="184"/>
      <c r="AV512" s="184"/>
      <c r="AW512" s="184"/>
      <c r="AX512" s="185"/>
      <c r="AY512" s="185"/>
      <c r="AZ512" s="185"/>
      <c r="BA512" s="186"/>
      <c r="BB512" s="186"/>
      <c r="BC512" s="186"/>
      <c r="BD512" s="232"/>
    </row>
    <row r="513" spans="1:56" ht="15.75" customHeight="1">
      <c r="A513" s="71">
        <v>2025547</v>
      </c>
      <c r="B513" s="44" t="s">
        <v>134</v>
      </c>
      <c r="C513" s="44" t="s">
        <v>110</v>
      </c>
      <c r="D513" s="61" t="s">
        <v>62</v>
      </c>
      <c r="E513" s="44" t="s">
        <v>4</v>
      </c>
      <c r="F513" s="159" t="s">
        <v>136</v>
      </c>
      <c r="G513" s="160">
        <v>0</v>
      </c>
      <c r="H513" s="160">
        <v>0</v>
      </c>
      <c r="I513" s="160">
        <v>0</v>
      </c>
      <c r="J513" s="160">
        <v>0</v>
      </c>
      <c r="K513" s="160">
        <v>0</v>
      </c>
      <c r="L513" s="161" t="s">
        <v>136</v>
      </c>
      <c r="M513" s="161"/>
      <c r="N513" s="161" t="s">
        <v>2774</v>
      </c>
      <c r="O513" s="163"/>
      <c r="P513" s="178"/>
      <c r="Q513" s="178"/>
      <c r="R513" s="165" t="s">
        <v>136</v>
      </c>
      <c r="S513" s="165"/>
      <c r="T513" s="165">
        <v>225039315</v>
      </c>
      <c r="U513" s="165"/>
      <c r="V513" s="165"/>
      <c r="W513" s="179"/>
      <c r="X513" s="166" t="s">
        <v>136</v>
      </c>
      <c r="Y513" s="166"/>
      <c r="Z513" s="166"/>
      <c r="AA513" s="166"/>
      <c r="AB513" s="180"/>
      <c r="AC513" s="180"/>
      <c r="AD513" s="181"/>
      <c r="AE513" s="181"/>
      <c r="AF513" s="181"/>
      <c r="AG513" s="181"/>
      <c r="AH513" s="181"/>
      <c r="AI513" s="181"/>
      <c r="AJ513" s="169"/>
      <c r="AK513" s="169"/>
      <c r="AL513" s="169"/>
      <c r="AM513" s="169"/>
      <c r="AN513" s="182"/>
      <c r="AO513" s="182"/>
      <c r="AP513" s="182"/>
      <c r="AQ513" s="241"/>
      <c r="AR513" s="241"/>
      <c r="AS513" s="171"/>
      <c r="AT513" s="171"/>
      <c r="AU513" s="184"/>
      <c r="AV513" s="184"/>
      <c r="AW513" s="184"/>
      <c r="AX513" s="185"/>
      <c r="AY513" s="185"/>
      <c r="AZ513" s="185"/>
      <c r="BA513" s="186"/>
      <c r="BB513" s="186"/>
      <c r="BC513" s="186"/>
      <c r="BD513" s="232"/>
    </row>
    <row r="514" spans="1:56" ht="15.75" customHeight="1">
      <c r="A514" s="71">
        <v>2025548</v>
      </c>
      <c r="B514" s="44" t="s">
        <v>134</v>
      </c>
      <c r="C514" s="44" t="s">
        <v>110</v>
      </c>
      <c r="D514" s="61" t="s">
        <v>62</v>
      </c>
      <c r="E514" s="44" t="s">
        <v>4</v>
      </c>
      <c r="F514" s="159" t="s">
        <v>136</v>
      </c>
      <c r="G514" s="160">
        <v>0</v>
      </c>
      <c r="H514" s="160">
        <v>0</v>
      </c>
      <c r="I514" s="160">
        <v>0</v>
      </c>
      <c r="J514" s="160">
        <v>0</v>
      </c>
      <c r="K514" s="160">
        <v>0</v>
      </c>
      <c r="L514" s="161" t="s">
        <v>136</v>
      </c>
      <c r="M514" s="161"/>
      <c r="N514" s="161" t="s">
        <v>2775</v>
      </c>
      <c r="O514" s="163"/>
      <c r="P514" s="178"/>
      <c r="Q514" s="178"/>
      <c r="R514" s="165" t="s">
        <v>74</v>
      </c>
      <c r="S514" s="165"/>
      <c r="T514" s="165">
        <v>225245662</v>
      </c>
      <c r="U514" s="165">
        <v>75248</v>
      </c>
      <c r="V514" s="165"/>
      <c r="W514" s="179"/>
      <c r="X514" s="166" t="s">
        <v>136</v>
      </c>
      <c r="Y514" s="166"/>
      <c r="Z514" s="166">
        <v>251125726</v>
      </c>
      <c r="AA514" s="166">
        <v>19836</v>
      </c>
      <c r="AB514" s="180"/>
      <c r="AC514" s="180"/>
      <c r="AD514" s="181"/>
      <c r="AE514" s="181"/>
      <c r="AF514" s="181"/>
      <c r="AG514" s="181"/>
      <c r="AH514" s="181"/>
      <c r="AI514" s="181"/>
      <c r="AJ514" s="169"/>
      <c r="AK514" s="169"/>
      <c r="AL514" s="169"/>
      <c r="AM514" s="169"/>
      <c r="AN514" s="182"/>
      <c r="AO514" s="182"/>
      <c r="AP514" s="182"/>
      <c r="AQ514" s="241"/>
      <c r="AR514" s="241"/>
      <c r="AS514" s="171"/>
      <c r="AT514" s="171"/>
      <c r="AU514" s="184"/>
      <c r="AV514" s="184"/>
      <c r="AW514" s="184"/>
      <c r="AX514" s="185"/>
      <c r="AY514" s="185"/>
      <c r="AZ514" s="185"/>
      <c r="BA514" s="186"/>
      <c r="BB514" s="186"/>
      <c r="BC514" s="186"/>
      <c r="BD514" s="232"/>
    </row>
    <row r="515" spans="1:56" ht="15.75" customHeight="1">
      <c r="A515" s="71">
        <v>2025549</v>
      </c>
      <c r="B515" s="44" t="s">
        <v>134</v>
      </c>
      <c r="C515" s="44" t="s">
        <v>110</v>
      </c>
      <c r="D515" s="61" t="s">
        <v>62</v>
      </c>
      <c r="E515" s="44" t="s">
        <v>4</v>
      </c>
      <c r="F515" s="159" t="s">
        <v>136</v>
      </c>
      <c r="G515" s="160">
        <v>0</v>
      </c>
      <c r="H515" s="160">
        <v>0</v>
      </c>
      <c r="I515" s="160">
        <v>0</v>
      </c>
      <c r="J515" s="160">
        <v>0</v>
      </c>
      <c r="K515" s="160">
        <v>0</v>
      </c>
      <c r="L515" s="161" t="s">
        <v>74</v>
      </c>
      <c r="M515" s="161"/>
      <c r="N515" s="161" t="s">
        <v>2776</v>
      </c>
      <c r="O515" s="163"/>
      <c r="P515" s="178"/>
      <c r="Q515" s="178"/>
      <c r="R515" s="165" t="s">
        <v>136</v>
      </c>
      <c r="S515" s="165"/>
      <c r="T515" s="165"/>
      <c r="U515" s="165"/>
      <c r="V515" s="165"/>
      <c r="W515" s="179"/>
      <c r="X515" s="166" t="s">
        <v>74</v>
      </c>
      <c r="Y515" s="166"/>
      <c r="Z515" s="166">
        <v>251619206</v>
      </c>
      <c r="AA515" s="166">
        <v>38472</v>
      </c>
      <c r="AB515" s="180"/>
      <c r="AC515" s="180"/>
      <c r="AD515" s="181"/>
      <c r="AE515" s="181"/>
      <c r="AF515" s="181"/>
      <c r="AG515" s="181"/>
      <c r="AH515" s="181"/>
      <c r="AI515" s="181"/>
      <c r="AJ515" s="169"/>
      <c r="AK515" s="169"/>
      <c r="AL515" s="169"/>
      <c r="AM515" s="169"/>
      <c r="AN515" s="182"/>
      <c r="AO515" s="182"/>
      <c r="AP515" s="182"/>
      <c r="AQ515" s="171"/>
      <c r="AR515" s="171"/>
      <c r="AS515" s="171"/>
      <c r="AT515" s="171"/>
      <c r="AU515" s="184"/>
      <c r="AV515" s="184"/>
      <c r="AW515" s="184"/>
      <c r="AX515" s="185"/>
      <c r="AY515" s="185"/>
      <c r="AZ515" s="185"/>
      <c r="BA515" s="186"/>
      <c r="BB515" s="186"/>
      <c r="BC515" s="186"/>
      <c r="BD515" s="232"/>
    </row>
    <row r="516" spans="1:56" ht="15.75" customHeight="1">
      <c r="A516" s="71">
        <v>2025550</v>
      </c>
      <c r="B516" s="44" t="s">
        <v>134</v>
      </c>
      <c r="C516" s="44" t="s">
        <v>110</v>
      </c>
      <c r="D516" s="61" t="s">
        <v>62</v>
      </c>
      <c r="E516" s="44" t="s">
        <v>4</v>
      </c>
      <c r="F516" s="159" t="s">
        <v>136</v>
      </c>
      <c r="G516" s="160">
        <v>0</v>
      </c>
      <c r="H516" s="160">
        <v>231441304</v>
      </c>
      <c r="I516" s="160">
        <v>0</v>
      </c>
      <c r="J516" s="160">
        <v>0</v>
      </c>
      <c r="K516" s="160">
        <v>0</v>
      </c>
      <c r="L516" s="161" t="s">
        <v>74</v>
      </c>
      <c r="M516" s="161"/>
      <c r="N516" s="161" t="s">
        <v>2777</v>
      </c>
      <c r="O516" s="163"/>
      <c r="P516" s="178"/>
      <c r="Q516" s="178"/>
      <c r="R516" s="165" t="s">
        <v>136</v>
      </c>
      <c r="S516" s="165"/>
      <c r="T516" s="165">
        <v>225044654</v>
      </c>
      <c r="U516" s="165"/>
      <c r="V516" s="165"/>
      <c r="W516" s="179"/>
      <c r="X516" s="166" t="s">
        <v>74</v>
      </c>
      <c r="Y516" s="166"/>
      <c r="Z516" s="166">
        <v>251638081</v>
      </c>
      <c r="AA516" s="166">
        <v>27294</v>
      </c>
      <c r="AB516" s="180"/>
      <c r="AC516" s="180"/>
      <c r="AD516" s="181"/>
      <c r="AE516" s="181"/>
      <c r="AF516" s="181"/>
      <c r="AG516" s="181"/>
      <c r="AH516" s="181"/>
      <c r="AI516" s="181"/>
      <c r="AJ516" s="169"/>
      <c r="AK516" s="169"/>
      <c r="AL516" s="169"/>
      <c r="AM516" s="169"/>
      <c r="AN516" s="182"/>
      <c r="AO516" s="182"/>
      <c r="AP516" s="182"/>
      <c r="AQ516" s="241"/>
      <c r="AR516" s="241"/>
      <c r="AS516" s="171"/>
      <c r="AT516" s="171"/>
      <c r="AU516" s="184"/>
      <c r="AV516" s="184"/>
      <c r="AW516" s="184"/>
      <c r="AX516" s="185"/>
      <c r="AY516" s="185"/>
      <c r="AZ516" s="185"/>
      <c r="BA516" s="186"/>
      <c r="BB516" s="186"/>
      <c r="BC516" s="186"/>
      <c r="BD516" s="232"/>
    </row>
    <row r="517" spans="1:56" ht="15.75" customHeight="1">
      <c r="A517" s="71">
        <v>2025551</v>
      </c>
      <c r="B517" s="44" t="s">
        <v>134</v>
      </c>
      <c r="C517" s="44" t="s">
        <v>118</v>
      </c>
      <c r="D517" s="61" t="s">
        <v>54</v>
      </c>
      <c r="E517" s="44" t="s">
        <v>4</v>
      </c>
      <c r="F517" s="159">
        <v>0</v>
      </c>
      <c r="G517" s="160">
        <v>0</v>
      </c>
      <c r="H517" s="160">
        <v>0</v>
      </c>
      <c r="I517" s="160">
        <v>0</v>
      </c>
      <c r="J517" s="160">
        <v>0</v>
      </c>
      <c r="K517" s="160">
        <v>0</v>
      </c>
      <c r="L517" s="161" t="s">
        <v>137</v>
      </c>
      <c r="M517" s="161" t="s">
        <v>26</v>
      </c>
      <c r="N517" s="161" t="s">
        <v>3169</v>
      </c>
      <c r="O517" s="163"/>
      <c r="P517" s="178"/>
      <c r="Q517" s="178"/>
      <c r="R517" s="165"/>
      <c r="S517" s="165"/>
      <c r="T517" s="165"/>
      <c r="U517" s="165"/>
      <c r="V517" s="165"/>
      <c r="W517" s="179"/>
      <c r="X517" s="166" t="s">
        <v>137</v>
      </c>
      <c r="Y517" s="166" t="s">
        <v>26</v>
      </c>
      <c r="Z517" s="166"/>
      <c r="AA517" s="166"/>
      <c r="AB517" s="180"/>
      <c r="AC517" s="180"/>
      <c r="AD517" s="181"/>
      <c r="AE517" s="181"/>
      <c r="AF517" s="181"/>
      <c r="AG517" s="181"/>
      <c r="AH517" s="181"/>
      <c r="AI517" s="181"/>
      <c r="AJ517" s="169"/>
      <c r="AK517" s="169"/>
      <c r="AL517" s="169"/>
      <c r="AM517" s="169"/>
      <c r="AN517" s="182"/>
      <c r="AO517" s="182"/>
      <c r="AP517" s="182"/>
      <c r="AQ517" s="241"/>
      <c r="AR517" s="241"/>
      <c r="AS517" s="171"/>
      <c r="AT517" s="171"/>
      <c r="AU517" s="184"/>
      <c r="AV517" s="184"/>
      <c r="AW517" s="184"/>
      <c r="AX517" s="185"/>
      <c r="AY517" s="185"/>
      <c r="AZ517" s="185"/>
      <c r="BA517" s="186"/>
      <c r="BB517" s="186"/>
      <c r="BC517" s="186"/>
      <c r="BD517" s="232"/>
    </row>
    <row r="518" spans="1:56" ht="15.75" customHeight="1">
      <c r="A518" s="71">
        <v>2025552</v>
      </c>
      <c r="B518" s="44" t="s">
        <v>134</v>
      </c>
      <c r="C518" s="44" t="s">
        <v>118</v>
      </c>
      <c r="D518" s="61" t="s">
        <v>54</v>
      </c>
      <c r="E518" s="44" t="s">
        <v>4</v>
      </c>
      <c r="F518" s="159">
        <v>0</v>
      </c>
      <c r="G518" s="160">
        <v>0</v>
      </c>
      <c r="H518" s="160">
        <v>0</v>
      </c>
      <c r="I518" s="160">
        <v>0</v>
      </c>
      <c r="J518" s="160">
        <v>0</v>
      </c>
      <c r="K518" s="160">
        <v>0</v>
      </c>
      <c r="L518" s="161" t="s">
        <v>137</v>
      </c>
      <c r="M518" s="161" t="s">
        <v>26</v>
      </c>
      <c r="N518" s="161"/>
      <c r="O518" s="163"/>
      <c r="P518" s="178"/>
      <c r="Q518" s="178"/>
      <c r="R518" s="165"/>
      <c r="S518" s="165"/>
      <c r="T518" s="165"/>
      <c r="U518" s="165"/>
      <c r="V518" s="165"/>
      <c r="W518" s="179"/>
      <c r="X518" s="166" t="s">
        <v>137</v>
      </c>
      <c r="Y518" s="166" t="s">
        <v>26</v>
      </c>
      <c r="Z518" s="166"/>
      <c r="AA518" s="166"/>
      <c r="AB518" s="180"/>
      <c r="AC518" s="180"/>
      <c r="AD518" s="181"/>
      <c r="AE518" s="181"/>
      <c r="AF518" s="181"/>
      <c r="AG518" s="181"/>
      <c r="AH518" s="181"/>
      <c r="AI518" s="181"/>
      <c r="AJ518" s="169"/>
      <c r="AK518" s="169"/>
      <c r="AL518" s="169"/>
      <c r="AM518" s="169"/>
      <c r="AN518" s="182"/>
      <c r="AO518" s="182"/>
      <c r="AP518" s="182"/>
      <c r="AQ518" s="241"/>
      <c r="AR518" s="241"/>
      <c r="AS518" s="171"/>
      <c r="AT518" s="171"/>
      <c r="AU518" s="184"/>
      <c r="AV518" s="184"/>
      <c r="AW518" s="184"/>
      <c r="AX518" s="185"/>
      <c r="AY518" s="185"/>
      <c r="AZ518" s="185"/>
      <c r="BA518" s="186"/>
      <c r="BB518" s="186"/>
      <c r="BC518" s="186"/>
      <c r="BD518" s="232"/>
    </row>
    <row r="519" spans="1:56" ht="15.75" customHeight="1">
      <c r="A519" s="71">
        <v>2025553</v>
      </c>
      <c r="B519" s="44" t="s">
        <v>134</v>
      </c>
      <c r="C519" s="44" t="s">
        <v>103</v>
      </c>
      <c r="D519" s="61" t="s">
        <v>54</v>
      </c>
      <c r="E519" s="44" t="s">
        <v>4</v>
      </c>
      <c r="F519" s="159">
        <v>0</v>
      </c>
      <c r="G519" s="160">
        <v>0</v>
      </c>
      <c r="H519" s="160">
        <v>0</v>
      </c>
      <c r="I519" s="160">
        <v>0</v>
      </c>
      <c r="J519" s="160">
        <v>0</v>
      </c>
      <c r="K519" s="160">
        <v>0</v>
      </c>
      <c r="L519" s="161" t="s">
        <v>137</v>
      </c>
      <c r="M519" s="161" t="s">
        <v>26</v>
      </c>
      <c r="N519" s="161"/>
      <c r="O519" s="163"/>
      <c r="P519" s="178"/>
      <c r="Q519" s="178"/>
      <c r="R519" s="165"/>
      <c r="S519" s="165"/>
      <c r="T519" s="165"/>
      <c r="U519" s="165"/>
      <c r="V519" s="165"/>
      <c r="W519" s="179"/>
      <c r="X519" s="166" t="s">
        <v>137</v>
      </c>
      <c r="Y519" s="166" t="s">
        <v>26</v>
      </c>
      <c r="Z519" s="166"/>
      <c r="AA519" s="166"/>
      <c r="AB519" s="180"/>
      <c r="AC519" s="180"/>
      <c r="AD519" s="181"/>
      <c r="AE519" s="181"/>
      <c r="AF519" s="181"/>
      <c r="AG519" s="181"/>
      <c r="AH519" s="181"/>
      <c r="AI519" s="181"/>
      <c r="AJ519" s="169"/>
      <c r="AK519" s="169"/>
      <c r="AL519" s="169"/>
      <c r="AM519" s="169"/>
      <c r="AN519" s="182"/>
      <c r="AO519" s="182"/>
      <c r="AP519" s="182"/>
      <c r="AQ519" s="241"/>
      <c r="AR519" s="241"/>
      <c r="AS519" s="171"/>
      <c r="AT519" s="171"/>
      <c r="AU519" s="184"/>
      <c r="AV519" s="184"/>
      <c r="AW519" s="184"/>
      <c r="AX519" s="185"/>
      <c r="AY519" s="185"/>
      <c r="AZ519" s="185"/>
      <c r="BA519" s="186"/>
      <c r="BB519" s="186"/>
      <c r="BC519" s="186"/>
      <c r="BD519" s="232"/>
    </row>
    <row r="520" spans="1:56" ht="15.75" customHeight="1">
      <c r="A520" s="71">
        <v>2025554</v>
      </c>
      <c r="B520" s="44" t="s">
        <v>134</v>
      </c>
      <c r="C520" s="44" t="s">
        <v>103</v>
      </c>
      <c r="D520" s="61" t="s">
        <v>54</v>
      </c>
      <c r="E520" s="44" t="s">
        <v>4</v>
      </c>
      <c r="F520" s="159">
        <v>0</v>
      </c>
      <c r="G520" s="160">
        <v>0</v>
      </c>
      <c r="H520" s="160">
        <v>0</v>
      </c>
      <c r="I520" s="160">
        <v>0</v>
      </c>
      <c r="J520" s="160">
        <v>0</v>
      </c>
      <c r="K520" s="160">
        <v>0</v>
      </c>
      <c r="L520" s="161" t="s">
        <v>74</v>
      </c>
      <c r="M520" s="161"/>
      <c r="N520" s="161" t="s">
        <v>2778</v>
      </c>
      <c r="O520" s="163"/>
      <c r="P520" s="178"/>
      <c r="Q520" s="178"/>
      <c r="R520" s="165"/>
      <c r="S520" s="165"/>
      <c r="T520" s="165"/>
      <c r="U520" s="165"/>
      <c r="V520" s="165"/>
      <c r="W520" s="179"/>
      <c r="X520" s="166" t="s">
        <v>74</v>
      </c>
      <c r="Y520" s="166"/>
      <c r="Z520" s="166">
        <v>251586731</v>
      </c>
      <c r="AA520" s="166">
        <v>36912</v>
      </c>
      <c r="AB520" s="180"/>
      <c r="AC520" s="180"/>
      <c r="AD520" s="181"/>
      <c r="AE520" s="181"/>
      <c r="AF520" s="181"/>
      <c r="AG520" s="181"/>
      <c r="AH520" s="181"/>
      <c r="AI520" s="181"/>
      <c r="AJ520" s="169"/>
      <c r="AK520" s="169"/>
      <c r="AL520" s="169"/>
      <c r="AM520" s="169"/>
      <c r="AN520" s="182"/>
      <c r="AO520" s="182"/>
      <c r="AP520" s="182"/>
      <c r="AQ520" s="241"/>
      <c r="AR520" s="241"/>
      <c r="AS520" s="171"/>
      <c r="AT520" s="171"/>
      <c r="AU520" s="184"/>
      <c r="AV520" s="184"/>
      <c r="AW520" s="184"/>
      <c r="AX520" s="185"/>
      <c r="AY520" s="185"/>
      <c r="AZ520" s="185"/>
      <c r="BA520" s="186"/>
      <c r="BB520" s="186"/>
      <c r="BC520" s="186"/>
      <c r="BD520" s="232"/>
    </row>
    <row r="521" spans="1:56" ht="15.75" customHeight="1">
      <c r="A521" s="71">
        <v>2025555</v>
      </c>
      <c r="B521" s="44" t="s">
        <v>134</v>
      </c>
      <c r="C521" s="44" t="s">
        <v>103</v>
      </c>
      <c r="D521" s="61" t="s">
        <v>54</v>
      </c>
      <c r="E521" s="44" t="s">
        <v>4</v>
      </c>
      <c r="F521" s="159">
        <v>0</v>
      </c>
      <c r="G521" s="160">
        <v>0</v>
      </c>
      <c r="H521" s="160">
        <v>0</v>
      </c>
      <c r="I521" s="160">
        <v>0</v>
      </c>
      <c r="J521" s="160">
        <v>0</v>
      </c>
      <c r="K521" s="160">
        <v>0</v>
      </c>
      <c r="L521" s="161" t="s">
        <v>74</v>
      </c>
      <c r="M521" s="161"/>
      <c r="N521" s="161" t="s">
        <v>2779</v>
      </c>
      <c r="O521" s="163"/>
      <c r="P521" s="178"/>
      <c r="Q521" s="178"/>
      <c r="R521" s="165"/>
      <c r="S521" s="165"/>
      <c r="T521" s="165"/>
      <c r="U521" s="165"/>
      <c r="V521" s="165"/>
      <c r="W521" s="179"/>
      <c r="X521" s="166" t="s">
        <v>74</v>
      </c>
      <c r="Y521" s="166"/>
      <c r="Z521" s="166">
        <v>251585778</v>
      </c>
      <c r="AA521" s="166">
        <v>36912</v>
      </c>
      <c r="AB521" s="180"/>
      <c r="AC521" s="180"/>
      <c r="AD521" s="181"/>
      <c r="AE521" s="181"/>
      <c r="AF521" s="181"/>
      <c r="AG521" s="181"/>
      <c r="AH521" s="181"/>
      <c r="AI521" s="181"/>
      <c r="AJ521" s="169"/>
      <c r="AK521" s="169"/>
      <c r="AL521" s="169"/>
      <c r="AM521" s="169"/>
      <c r="AN521" s="182"/>
      <c r="AO521" s="182"/>
      <c r="AP521" s="182"/>
      <c r="AQ521" s="241"/>
      <c r="AR521" s="241"/>
      <c r="AS521" s="171"/>
      <c r="AT521" s="171"/>
      <c r="AU521" s="184"/>
      <c r="AV521" s="184"/>
      <c r="AW521" s="184"/>
      <c r="AX521" s="185"/>
      <c r="AY521" s="185"/>
      <c r="AZ521" s="185"/>
      <c r="BA521" s="186"/>
      <c r="BB521" s="186"/>
      <c r="BC521" s="186"/>
      <c r="BD521" s="232"/>
    </row>
    <row r="522" spans="1:56" ht="15.75" customHeight="1">
      <c r="A522" s="71">
        <v>2025556</v>
      </c>
      <c r="B522" s="44" t="s">
        <v>134</v>
      </c>
      <c r="C522" s="44" t="s">
        <v>103</v>
      </c>
      <c r="D522" s="61" t="s">
        <v>54</v>
      </c>
      <c r="E522" s="44" t="s">
        <v>4</v>
      </c>
      <c r="F522" s="159">
        <v>0</v>
      </c>
      <c r="G522" s="160">
        <v>0</v>
      </c>
      <c r="H522" s="160">
        <v>0</v>
      </c>
      <c r="I522" s="160">
        <v>0</v>
      </c>
      <c r="J522" s="160">
        <v>0</v>
      </c>
      <c r="K522" s="160">
        <v>0</v>
      </c>
      <c r="L522" s="161" t="s">
        <v>74</v>
      </c>
      <c r="M522" s="161"/>
      <c r="N522" s="161" t="s">
        <v>2780</v>
      </c>
      <c r="O522" s="163"/>
      <c r="P522" s="178"/>
      <c r="Q522" s="178"/>
      <c r="R522" s="165"/>
      <c r="S522" s="165"/>
      <c r="T522" s="165"/>
      <c r="U522" s="165"/>
      <c r="V522" s="165"/>
      <c r="W522" s="179"/>
      <c r="X522" s="166" t="s">
        <v>74</v>
      </c>
      <c r="Y522" s="166"/>
      <c r="Z522" s="166">
        <v>251585980</v>
      </c>
      <c r="AA522" s="166">
        <v>36912</v>
      </c>
      <c r="AB522" s="180"/>
      <c r="AC522" s="180"/>
      <c r="AD522" s="181"/>
      <c r="AE522" s="181"/>
      <c r="AF522" s="181"/>
      <c r="AG522" s="181"/>
      <c r="AH522" s="181"/>
      <c r="AI522" s="181"/>
      <c r="AJ522" s="169"/>
      <c r="AK522" s="169"/>
      <c r="AL522" s="169"/>
      <c r="AM522" s="169"/>
      <c r="AN522" s="182"/>
      <c r="AO522" s="182"/>
      <c r="AP522" s="182"/>
      <c r="AQ522" s="241"/>
      <c r="AR522" s="241"/>
      <c r="AS522" s="171"/>
      <c r="AT522" s="171"/>
      <c r="AU522" s="184"/>
      <c r="AV522" s="184"/>
      <c r="AW522" s="184"/>
      <c r="AX522" s="185"/>
      <c r="AY522" s="185"/>
      <c r="AZ522" s="185"/>
      <c r="BA522" s="186"/>
      <c r="BB522" s="186"/>
      <c r="BC522" s="186"/>
      <c r="BD522" s="232"/>
    </row>
    <row r="523" spans="1:56" ht="15.75" customHeight="1">
      <c r="A523" s="71">
        <v>2025557</v>
      </c>
      <c r="B523" s="44" t="s">
        <v>134</v>
      </c>
      <c r="C523" s="44" t="s">
        <v>103</v>
      </c>
      <c r="D523" s="61" t="s">
        <v>54</v>
      </c>
      <c r="E523" s="44" t="s">
        <v>4</v>
      </c>
      <c r="F523" s="159">
        <v>0</v>
      </c>
      <c r="G523" s="160">
        <v>0</v>
      </c>
      <c r="H523" s="160">
        <v>0</v>
      </c>
      <c r="I523" s="160">
        <v>0</v>
      </c>
      <c r="J523" s="160">
        <v>0</v>
      </c>
      <c r="K523" s="160">
        <v>0</v>
      </c>
      <c r="L523" s="161" t="s">
        <v>137</v>
      </c>
      <c r="M523" s="161" t="s">
        <v>26</v>
      </c>
      <c r="N523" s="161"/>
      <c r="O523" s="163"/>
      <c r="P523" s="178"/>
      <c r="Q523" s="178"/>
      <c r="R523" s="165"/>
      <c r="S523" s="165"/>
      <c r="T523" s="165"/>
      <c r="U523" s="165"/>
      <c r="V523" s="165"/>
      <c r="W523" s="179"/>
      <c r="X523" s="166" t="s">
        <v>137</v>
      </c>
      <c r="Y523" s="166" t="s">
        <v>26</v>
      </c>
      <c r="Z523" s="189"/>
      <c r="AA523" s="166"/>
      <c r="AB523" s="180"/>
      <c r="AC523" s="180"/>
      <c r="AD523" s="181"/>
      <c r="AE523" s="181"/>
      <c r="AF523" s="181"/>
      <c r="AG523" s="181"/>
      <c r="AH523" s="181"/>
      <c r="AI523" s="181"/>
      <c r="AJ523" s="169"/>
      <c r="AK523" s="169"/>
      <c r="AL523" s="169"/>
      <c r="AM523" s="169"/>
      <c r="AN523" s="182"/>
      <c r="AO523" s="182"/>
      <c r="AP523" s="182"/>
      <c r="AQ523" s="241"/>
      <c r="AR523" s="241"/>
      <c r="AS523" s="171"/>
      <c r="AT523" s="171"/>
      <c r="AU523" s="184"/>
      <c r="AV523" s="184"/>
      <c r="AW523" s="184"/>
      <c r="AX523" s="185"/>
      <c r="AY523" s="185"/>
      <c r="AZ523" s="185"/>
      <c r="BA523" s="186"/>
      <c r="BB523" s="186"/>
      <c r="BC523" s="186"/>
      <c r="BD523" s="232"/>
    </row>
    <row r="524" spans="1:56" ht="15.75" customHeight="1">
      <c r="A524" s="71">
        <v>2025558</v>
      </c>
      <c r="B524" s="44" t="s">
        <v>134</v>
      </c>
      <c r="C524" s="44" t="s">
        <v>103</v>
      </c>
      <c r="D524" s="61" t="s">
        <v>54</v>
      </c>
      <c r="E524" s="44" t="s">
        <v>4</v>
      </c>
      <c r="F524" s="159">
        <v>0</v>
      </c>
      <c r="G524" s="160">
        <v>0</v>
      </c>
      <c r="H524" s="160">
        <v>0</v>
      </c>
      <c r="I524" s="160">
        <v>0</v>
      </c>
      <c r="J524" s="160">
        <v>0</v>
      </c>
      <c r="K524" s="160">
        <v>0</v>
      </c>
      <c r="L524" s="161" t="s">
        <v>74</v>
      </c>
      <c r="M524" s="161"/>
      <c r="N524" s="161" t="s">
        <v>2781</v>
      </c>
      <c r="O524" s="163"/>
      <c r="P524" s="178"/>
      <c r="Q524" s="178"/>
      <c r="R524" s="165"/>
      <c r="S524" s="165"/>
      <c r="T524" s="165"/>
      <c r="U524" s="165"/>
      <c r="V524" s="165"/>
      <c r="W524" s="179"/>
      <c r="X524" s="166" t="s">
        <v>136</v>
      </c>
      <c r="Y524" s="166"/>
      <c r="Z524" s="166">
        <v>250782782</v>
      </c>
      <c r="AA524" s="189" t="s">
        <v>2782</v>
      </c>
      <c r="AB524" s="180"/>
      <c r="AC524" s="180"/>
      <c r="AD524" s="181"/>
      <c r="AE524" s="181"/>
      <c r="AF524" s="181"/>
      <c r="AG524" s="181"/>
      <c r="AH524" s="181"/>
      <c r="AI524" s="181"/>
      <c r="AJ524" s="169"/>
      <c r="AK524" s="169"/>
      <c r="AL524" s="169"/>
      <c r="AM524" s="169"/>
      <c r="AN524" s="182"/>
      <c r="AO524" s="182"/>
      <c r="AP524" s="182"/>
      <c r="AQ524" s="241"/>
      <c r="AR524" s="241"/>
      <c r="AS524" s="171"/>
      <c r="AT524" s="171"/>
      <c r="AU524" s="184"/>
      <c r="AV524" s="184"/>
      <c r="AW524" s="184"/>
      <c r="AX524" s="185"/>
      <c r="AY524" s="185"/>
      <c r="AZ524" s="185"/>
      <c r="BA524" s="186"/>
      <c r="BB524" s="186"/>
      <c r="BC524" s="186"/>
      <c r="BD524" s="232"/>
    </row>
    <row r="525" spans="1:56" ht="15.75" customHeight="1">
      <c r="A525" s="71">
        <v>2025559</v>
      </c>
      <c r="B525" s="44" t="s">
        <v>134</v>
      </c>
      <c r="C525" s="44" t="s">
        <v>103</v>
      </c>
      <c r="D525" s="61" t="s">
        <v>54</v>
      </c>
      <c r="E525" s="44" t="s">
        <v>4</v>
      </c>
      <c r="F525" s="159">
        <v>0</v>
      </c>
      <c r="G525" s="160">
        <v>0</v>
      </c>
      <c r="H525" s="160">
        <v>0</v>
      </c>
      <c r="I525" s="160">
        <v>0</v>
      </c>
      <c r="J525" s="160">
        <v>0</v>
      </c>
      <c r="K525" s="160">
        <v>0</v>
      </c>
      <c r="L525" s="161" t="s">
        <v>74</v>
      </c>
      <c r="M525" s="161"/>
      <c r="N525" s="161" t="s">
        <v>2783</v>
      </c>
      <c r="O525" s="163"/>
      <c r="P525" s="178"/>
      <c r="Q525" s="178"/>
      <c r="R525" s="165"/>
      <c r="S525" s="165"/>
      <c r="T525" s="165"/>
      <c r="U525" s="165"/>
      <c r="V525" s="165"/>
      <c r="W525" s="179"/>
      <c r="X525" s="166" t="s">
        <v>74</v>
      </c>
      <c r="Y525" s="166"/>
      <c r="Z525" s="166">
        <v>251586391</v>
      </c>
      <c r="AA525" s="166">
        <v>36912</v>
      </c>
      <c r="AB525" s="180"/>
      <c r="AC525" s="180"/>
      <c r="AD525" s="181"/>
      <c r="AE525" s="181"/>
      <c r="AF525" s="181"/>
      <c r="AG525" s="181"/>
      <c r="AH525" s="181"/>
      <c r="AI525" s="181"/>
      <c r="AJ525" s="169"/>
      <c r="AK525" s="169"/>
      <c r="AL525" s="169"/>
      <c r="AM525" s="169"/>
      <c r="AN525" s="182"/>
      <c r="AO525" s="182"/>
      <c r="AP525" s="182"/>
      <c r="AQ525" s="241"/>
      <c r="AR525" s="241"/>
      <c r="AS525" s="171"/>
      <c r="AT525" s="171"/>
      <c r="AU525" s="184"/>
      <c r="AV525" s="184"/>
      <c r="AW525" s="184"/>
      <c r="AX525" s="185"/>
      <c r="AY525" s="185"/>
      <c r="AZ525" s="185"/>
      <c r="BA525" s="186"/>
      <c r="BB525" s="186"/>
      <c r="BC525" s="186"/>
      <c r="BD525" s="232"/>
    </row>
    <row r="526" spans="1:56" ht="15.75" customHeight="1">
      <c r="A526" s="71">
        <v>2025560</v>
      </c>
      <c r="B526" s="44" t="s">
        <v>134</v>
      </c>
      <c r="C526" s="44" t="s">
        <v>103</v>
      </c>
      <c r="D526" s="61" t="s">
        <v>54</v>
      </c>
      <c r="E526" s="44" t="s">
        <v>4</v>
      </c>
      <c r="F526" s="159">
        <v>0</v>
      </c>
      <c r="G526" s="160">
        <v>0</v>
      </c>
      <c r="H526" s="160">
        <v>0</v>
      </c>
      <c r="I526" s="160">
        <v>0</v>
      </c>
      <c r="J526" s="160">
        <v>0</v>
      </c>
      <c r="K526" s="160">
        <v>0</v>
      </c>
      <c r="L526" s="161" t="s">
        <v>74</v>
      </c>
      <c r="M526" s="161"/>
      <c r="N526" s="161" t="s">
        <v>2784</v>
      </c>
      <c r="O526" s="163"/>
      <c r="P526" s="178"/>
      <c r="Q526" s="178"/>
      <c r="R526" s="165"/>
      <c r="S526" s="165"/>
      <c r="T526" s="165"/>
      <c r="U526" s="165"/>
      <c r="V526" s="165"/>
      <c r="W526" s="179"/>
      <c r="X526" s="166" t="s">
        <v>74</v>
      </c>
      <c r="Y526" s="166"/>
      <c r="Z526" s="166">
        <v>251586278</v>
      </c>
      <c r="AA526" s="166">
        <v>36912</v>
      </c>
      <c r="AB526" s="180"/>
      <c r="AC526" s="180"/>
      <c r="AD526" s="181"/>
      <c r="AE526" s="181"/>
      <c r="AF526" s="181"/>
      <c r="AG526" s="181"/>
      <c r="AH526" s="181"/>
      <c r="AI526" s="181"/>
      <c r="AJ526" s="169"/>
      <c r="AK526" s="169"/>
      <c r="AL526" s="169"/>
      <c r="AM526" s="169"/>
      <c r="AN526" s="182"/>
      <c r="AO526" s="182"/>
      <c r="AP526" s="182"/>
      <c r="AQ526" s="241"/>
      <c r="AR526" s="241"/>
      <c r="AS526" s="171"/>
      <c r="AT526" s="171"/>
      <c r="AU526" s="184"/>
      <c r="AV526" s="184"/>
      <c r="AW526" s="184"/>
      <c r="AX526" s="185"/>
      <c r="AY526" s="185"/>
      <c r="AZ526" s="185"/>
      <c r="BA526" s="186"/>
      <c r="BB526" s="186"/>
      <c r="BC526" s="186"/>
      <c r="BD526" s="232"/>
    </row>
    <row r="527" spans="1:56" ht="15.75" customHeight="1">
      <c r="A527" s="71">
        <v>2025561</v>
      </c>
      <c r="B527" s="44" t="s">
        <v>134</v>
      </c>
      <c r="C527" s="44" t="s">
        <v>103</v>
      </c>
      <c r="D527" s="61" t="s">
        <v>54</v>
      </c>
      <c r="E527" s="44" t="s">
        <v>4</v>
      </c>
      <c r="F527" s="159">
        <v>0</v>
      </c>
      <c r="G527" s="160">
        <v>0</v>
      </c>
      <c r="H527" s="160">
        <v>0</v>
      </c>
      <c r="I527" s="160">
        <v>0</v>
      </c>
      <c r="J527" s="160">
        <v>0</v>
      </c>
      <c r="K527" s="160">
        <v>0</v>
      </c>
      <c r="L527" s="161" t="s">
        <v>74</v>
      </c>
      <c r="M527" s="161"/>
      <c r="N527" s="161" t="s">
        <v>2785</v>
      </c>
      <c r="O527" s="163"/>
      <c r="P527" s="178"/>
      <c r="Q527" s="178"/>
      <c r="R527" s="165"/>
      <c r="S527" s="165"/>
      <c r="T527" s="165"/>
      <c r="U527" s="165"/>
      <c r="V527" s="165"/>
      <c r="W527" s="179"/>
      <c r="X527" s="166" t="s">
        <v>136</v>
      </c>
      <c r="Y527" s="166"/>
      <c r="Z527" s="166">
        <v>250652676</v>
      </c>
      <c r="AA527" s="166"/>
      <c r="AB527" s="180"/>
      <c r="AC527" s="180"/>
      <c r="AD527" s="181"/>
      <c r="AE527" s="181"/>
      <c r="AF527" s="181"/>
      <c r="AG527" s="181"/>
      <c r="AH527" s="181"/>
      <c r="AI527" s="181"/>
      <c r="AJ527" s="169"/>
      <c r="AK527" s="169"/>
      <c r="AL527" s="169"/>
      <c r="AM527" s="169"/>
      <c r="AN527" s="182"/>
      <c r="AO527" s="182"/>
      <c r="AP527" s="182"/>
      <c r="AQ527" s="241"/>
      <c r="AR527" s="241"/>
      <c r="AS527" s="171"/>
      <c r="AT527" s="171"/>
      <c r="AU527" s="184"/>
      <c r="AV527" s="184"/>
      <c r="AW527" s="184"/>
      <c r="AX527" s="185"/>
      <c r="AY527" s="185"/>
      <c r="AZ527" s="185"/>
      <c r="BA527" s="186"/>
      <c r="BB527" s="186"/>
      <c r="BC527" s="186"/>
      <c r="BD527" s="232"/>
    </row>
    <row r="528" spans="1:56" ht="15.75" customHeight="1">
      <c r="A528" s="71">
        <v>2025562</v>
      </c>
      <c r="B528" s="44" t="s">
        <v>134</v>
      </c>
      <c r="C528" s="44" t="s">
        <v>103</v>
      </c>
      <c r="D528" s="61" t="s">
        <v>54</v>
      </c>
      <c r="E528" s="44" t="s">
        <v>4</v>
      </c>
      <c r="F528" s="159">
        <v>0</v>
      </c>
      <c r="G528" s="160">
        <v>0</v>
      </c>
      <c r="H528" s="160">
        <v>0</v>
      </c>
      <c r="I528" s="160">
        <v>0</v>
      </c>
      <c r="J528" s="160">
        <v>0</v>
      </c>
      <c r="K528" s="160">
        <v>0</v>
      </c>
      <c r="L528" s="161" t="s">
        <v>74</v>
      </c>
      <c r="M528" s="161"/>
      <c r="N528" s="161" t="s">
        <v>2786</v>
      </c>
      <c r="O528" s="163"/>
      <c r="P528" s="178"/>
      <c r="Q528" s="178"/>
      <c r="R528" s="165"/>
      <c r="S528" s="165"/>
      <c r="T528" s="165"/>
      <c r="U528" s="165"/>
      <c r="V528" s="165"/>
      <c r="W528" s="179"/>
      <c r="X528" s="166" t="s">
        <v>74</v>
      </c>
      <c r="Y528" s="166"/>
      <c r="Z528" s="166">
        <v>251585670</v>
      </c>
      <c r="AA528" s="166">
        <v>36912</v>
      </c>
      <c r="AB528" s="180"/>
      <c r="AC528" s="180"/>
      <c r="AD528" s="181"/>
      <c r="AE528" s="181"/>
      <c r="AF528" s="181"/>
      <c r="AG528" s="181"/>
      <c r="AH528" s="181"/>
      <c r="AI528" s="181"/>
      <c r="AJ528" s="169"/>
      <c r="AK528" s="169"/>
      <c r="AL528" s="169"/>
      <c r="AM528" s="169"/>
      <c r="AN528" s="182"/>
      <c r="AO528" s="182"/>
      <c r="AP528" s="182"/>
      <c r="AQ528" s="241"/>
      <c r="AR528" s="241"/>
      <c r="AS528" s="171"/>
      <c r="AT528" s="171"/>
      <c r="AU528" s="184"/>
      <c r="AV528" s="184"/>
      <c r="AW528" s="184"/>
      <c r="AX528" s="185"/>
      <c r="AY528" s="185"/>
      <c r="AZ528" s="185"/>
      <c r="BA528" s="186"/>
      <c r="BB528" s="186"/>
      <c r="BC528" s="186"/>
      <c r="BD528" s="232"/>
    </row>
    <row r="529" spans="1:56" ht="15.75" customHeight="1">
      <c r="A529" s="71">
        <v>2025563</v>
      </c>
      <c r="B529" s="44" t="s">
        <v>134</v>
      </c>
      <c r="C529" s="44" t="s">
        <v>108</v>
      </c>
      <c r="D529" s="61" t="s">
        <v>52</v>
      </c>
      <c r="E529" s="44" t="s">
        <v>4</v>
      </c>
      <c r="F529" s="159" t="s">
        <v>137</v>
      </c>
      <c r="G529" s="160" t="s">
        <v>539</v>
      </c>
      <c r="H529" s="160">
        <v>0</v>
      </c>
      <c r="I529" s="160">
        <v>0</v>
      </c>
      <c r="J529" s="160">
        <v>0</v>
      </c>
      <c r="K529" s="160">
        <v>0</v>
      </c>
      <c r="L529" s="161" t="s">
        <v>74</v>
      </c>
      <c r="M529" s="161"/>
      <c r="N529" s="161" t="s">
        <v>2787</v>
      </c>
      <c r="O529" s="163"/>
      <c r="P529" s="163"/>
      <c r="Q529" s="163"/>
      <c r="R529" s="165" t="s">
        <v>74</v>
      </c>
      <c r="S529" s="165"/>
      <c r="T529" s="165">
        <v>225240839</v>
      </c>
      <c r="U529" s="165">
        <v>94724</v>
      </c>
      <c r="V529" s="165"/>
      <c r="W529" s="165"/>
      <c r="X529" s="166" t="s">
        <v>74</v>
      </c>
      <c r="Y529" s="166"/>
      <c r="Z529" s="166">
        <v>251428478</v>
      </c>
      <c r="AA529" s="166">
        <v>48423</v>
      </c>
      <c r="AB529" s="166"/>
      <c r="AC529" s="166"/>
      <c r="AD529" s="181"/>
      <c r="AE529" s="181"/>
      <c r="AF529" s="181"/>
      <c r="AG529" s="181"/>
      <c r="AH529" s="181"/>
      <c r="AI529" s="181"/>
      <c r="AJ529" s="169"/>
      <c r="AK529" s="169"/>
      <c r="AL529" s="169"/>
      <c r="AM529" s="169"/>
      <c r="AN529" s="182"/>
      <c r="AO529" s="182"/>
      <c r="AP529" s="182"/>
      <c r="AQ529" s="241"/>
      <c r="AR529" s="241"/>
      <c r="AS529" s="171"/>
      <c r="AT529" s="171"/>
      <c r="AU529" s="184"/>
      <c r="AV529" s="184"/>
      <c r="AW529" s="184"/>
      <c r="AX529" s="185"/>
      <c r="AY529" s="185"/>
      <c r="AZ529" s="185"/>
      <c r="BA529" s="186"/>
      <c r="BB529" s="186"/>
      <c r="BC529" s="186"/>
      <c r="BD529" s="232"/>
    </row>
    <row r="530" spans="1:56" ht="15.75" customHeight="1">
      <c r="A530" s="71">
        <v>2025564</v>
      </c>
      <c r="B530" s="44" t="s">
        <v>134</v>
      </c>
      <c r="C530" s="44" t="s">
        <v>108</v>
      </c>
      <c r="D530" s="61" t="s">
        <v>52</v>
      </c>
      <c r="E530" s="44" t="s">
        <v>4</v>
      </c>
      <c r="F530" s="159" t="s">
        <v>136</v>
      </c>
      <c r="G530" s="160">
        <v>0</v>
      </c>
      <c r="H530" s="160">
        <v>0</v>
      </c>
      <c r="I530" s="160">
        <v>0</v>
      </c>
      <c r="J530" s="160">
        <v>0</v>
      </c>
      <c r="K530" s="160">
        <v>0</v>
      </c>
      <c r="L530" s="161" t="s">
        <v>74</v>
      </c>
      <c r="M530" s="161"/>
      <c r="N530" s="161" t="s">
        <v>2788</v>
      </c>
      <c r="O530" s="163"/>
      <c r="P530" s="178"/>
      <c r="Q530" s="178"/>
      <c r="R530" s="165" t="s">
        <v>74</v>
      </c>
      <c r="S530" s="165"/>
      <c r="T530" s="165">
        <v>225240878</v>
      </c>
      <c r="U530" s="165">
        <v>83634</v>
      </c>
      <c r="V530" s="165"/>
      <c r="W530" s="179"/>
      <c r="X530" s="166" t="s">
        <v>74</v>
      </c>
      <c r="Y530" s="166"/>
      <c r="Z530" s="166">
        <v>251434761</v>
      </c>
      <c r="AA530" s="166">
        <v>46215</v>
      </c>
      <c r="AB530" s="180"/>
      <c r="AC530" s="180"/>
      <c r="AD530" s="181"/>
      <c r="AE530" s="181"/>
      <c r="AF530" s="181"/>
      <c r="AG530" s="181"/>
      <c r="AH530" s="181"/>
      <c r="AI530" s="181"/>
      <c r="AJ530" s="169"/>
      <c r="AK530" s="169"/>
      <c r="AL530" s="169"/>
      <c r="AM530" s="169"/>
      <c r="AN530" s="182"/>
      <c r="AO530" s="182"/>
      <c r="AP530" s="182"/>
      <c r="AQ530" s="241"/>
      <c r="AR530" s="241"/>
      <c r="AS530" s="171"/>
      <c r="AT530" s="171"/>
      <c r="AU530" s="184"/>
      <c r="AV530" s="184"/>
      <c r="AW530" s="184"/>
      <c r="AX530" s="185"/>
      <c r="AY530" s="185"/>
      <c r="AZ530" s="185"/>
      <c r="BA530" s="186"/>
      <c r="BB530" s="186"/>
      <c r="BC530" s="186"/>
      <c r="BD530" s="232"/>
    </row>
    <row r="531" spans="1:56" ht="15.75" customHeight="1">
      <c r="A531" s="71">
        <v>2025565</v>
      </c>
      <c r="B531" s="44" t="s">
        <v>134</v>
      </c>
      <c r="C531" s="44" t="s">
        <v>106</v>
      </c>
      <c r="D531" s="61" t="s">
        <v>58</v>
      </c>
      <c r="E531" s="44" t="s">
        <v>50</v>
      </c>
      <c r="F531" s="159" t="s">
        <v>74</v>
      </c>
      <c r="G531" s="160">
        <v>0</v>
      </c>
      <c r="H531" s="160">
        <v>232139520</v>
      </c>
      <c r="I531" s="160">
        <v>95415</v>
      </c>
      <c r="J531" s="160">
        <v>0</v>
      </c>
      <c r="K531" s="160">
        <v>0</v>
      </c>
      <c r="L531" s="161" t="s">
        <v>137</v>
      </c>
      <c r="M531" s="161" t="s">
        <v>2514</v>
      </c>
      <c r="N531" s="161"/>
      <c r="O531" s="163"/>
      <c r="P531" s="178"/>
      <c r="Q531" s="178"/>
      <c r="R531" s="165" t="s">
        <v>137</v>
      </c>
      <c r="S531" s="165" t="s">
        <v>2514</v>
      </c>
      <c r="T531" s="165"/>
      <c r="U531" s="165"/>
      <c r="V531" s="165"/>
      <c r="W531" s="179"/>
      <c r="X531" s="166" t="s">
        <v>74</v>
      </c>
      <c r="Y531" s="166"/>
      <c r="Z531" s="166">
        <v>251594203</v>
      </c>
      <c r="AA531" s="166">
        <v>45896</v>
      </c>
      <c r="AB531" s="180"/>
      <c r="AC531" s="180"/>
      <c r="AD531" s="181"/>
      <c r="AE531" s="181"/>
      <c r="AF531" s="181"/>
      <c r="AG531" s="181"/>
      <c r="AH531" s="181"/>
      <c r="AI531" s="181"/>
      <c r="AJ531" s="169" t="s">
        <v>74</v>
      </c>
      <c r="AK531" s="169"/>
      <c r="AL531" s="169">
        <v>250897210</v>
      </c>
      <c r="AM531" s="169">
        <v>69458</v>
      </c>
      <c r="AN531" s="182"/>
      <c r="AO531" s="182"/>
      <c r="AP531" s="182"/>
      <c r="AQ531" s="241"/>
      <c r="AR531" s="241"/>
      <c r="AS531" s="171"/>
      <c r="AT531" s="171"/>
      <c r="AU531" s="184"/>
      <c r="AV531" s="184"/>
      <c r="AW531" s="184"/>
      <c r="AX531" s="185"/>
      <c r="AY531" s="185"/>
      <c r="AZ531" s="185"/>
      <c r="BA531" s="186"/>
      <c r="BB531" s="186"/>
      <c r="BC531" s="186"/>
      <c r="BD531" s="232"/>
    </row>
    <row r="532" spans="1:56" ht="15.75" customHeight="1">
      <c r="A532" s="71">
        <v>2025566</v>
      </c>
      <c r="B532" s="44" t="s">
        <v>134</v>
      </c>
      <c r="C532" s="44" t="s">
        <v>106</v>
      </c>
      <c r="D532" s="61" t="s">
        <v>58</v>
      </c>
      <c r="E532" s="44" t="s">
        <v>50</v>
      </c>
      <c r="F532" s="159" t="s">
        <v>137</v>
      </c>
      <c r="G532" s="160" t="s">
        <v>539</v>
      </c>
      <c r="H532" s="160">
        <v>0</v>
      </c>
      <c r="I532" s="160">
        <v>0</v>
      </c>
      <c r="J532" s="160">
        <v>0</v>
      </c>
      <c r="K532" s="160">
        <v>0</v>
      </c>
      <c r="L532" s="161" t="s">
        <v>137</v>
      </c>
      <c r="M532" s="161" t="s">
        <v>2514</v>
      </c>
      <c r="N532" s="161"/>
      <c r="O532" s="163"/>
      <c r="P532" s="178"/>
      <c r="Q532" s="178"/>
      <c r="R532" s="165" t="s">
        <v>137</v>
      </c>
      <c r="S532" s="165" t="s">
        <v>2514</v>
      </c>
      <c r="T532" s="165"/>
      <c r="U532" s="165"/>
      <c r="V532" s="165"/>
      <c r="W532" s="179"/>
      <c r="X532" s="166" t="s">
        <v>74</v>
      </c>
      <c r="Y532" s="166"/>
      <c r="Z532" s="166">
        <v>251594416</v>
      </c>
      <c r="AA532" s="166">
        <v>92082</v>
      </c>
      <c r="AB532" s="180"/>
      <c r="AC532" s="180"/>
      <c r="AD532" s="181"/>
      <c r="AE532" s="181"/>
      <c r="AF532" s="181"/>
      <c r="AG532" s="181"/>
      <c r="AH532" s="181"/>
      <c r="AI532" s="181"/>
      <c r="AJ532" s="169" t="s">
        <v>74</v>
      </c>
      <c r="AK532" s="169"/>
      <c r="AL532" s="169">
        <v>250898330</v>
      </c>
      <c r="AM532" s="169">
        <v>54154</v>
      </c>
      <c r="AN532" s="182"/>
      <c r="AO532" s="182"/>
      <c r="AP532" s="182"/>
      <c r="AQ532" s="241"/>
      <c r="AR532" s="241"/>
      <c r="AS532" s="171"/>
      <c r="AT532" s="171"/>
      <c r="AU532" s="184"/>
      <c r="AV532" s="184"/>
      <c r="AW532" s="184"/>
      <c r="AX532" s="185"/>
      <c r="AY532" s="185"/>
      <c r="AZ532" s="185"/>
      <c r="BA532" s="186"/>
      <c r="BB532" s="186"/>
      <c r="BC532" s="186"/>
      <c r="BD532" s="232"/>
    </row>
    <row r="533" spans="1:56" ht="15.75" customHeight="1">
      <c r="A533" s="71">
        <v>2025567</v>
      </c>
      <c r="B533" s="44" t="s">
        <v>134</v>
      </c>
      <c r="C533" s="44" t="s">
        <v>100</v>
      </c>
      <c r="D533" s="61" t="s">
        <v>52</v>
      </c>
      <c r="E533" s="44" t="s">
        <v>4</v>
      </c>
      <c r="F533" s="159" t="s">
        <v>136</v>
      </c>
      <c r="G533" s="160">
        <v>0</v>
      </c>
      <c r="H533" s="160">
        <v>231694105</v>
      </c>
      <c r="I533" s="160">
        <v>56439</v>
      </c>
      <c r="J533" s="160">
        <v>0</v>
      </c>
      <c r="K533" s="160">
        <v>0</v>
      </c>
      <c r="L533" s="161" t="s">
        <v>137</v>
      </c>
      <c r="M533" s="161" t="s">
        <v>24</v>
      </c>
      <c r="N533" s="161"/>
      <c r="O533" s="163"/>
      <c r="P533" s="178"/>
      <c r="Q533" s="178"/>
      <c r="R533" s="165"/>
      <c r="S533" s="165"/>
      <c r="T533" s="165"/>
      <c r="U533" s="165"/>
      <c r="V533" s="165"/>
      <c r="W533" s="165"/>
      <c r="X533" s="166" t="s">
        <v>137</v>
      </c>
      <c r="Y533" s="166" t="s">
        <v>24</v>
      </c>
      <c r="Z533" s="166"/>
      <c r="AA533" s="166"/>
      <c r="AB533" s="166"/>
      <c r="AC533" s="166"/>
      <c r="AD533" s="181"/>
      <c r="AE533" s="181"/>
      <c r="AF533" s="181"/>
      <c r="AG533" s="181"/>
      <c r="AH533" s="181"/>
      <c r="AI533" s="181"/>
      <c r="AJ533" s="169"/>
      <c r="AK533" s="169"/>
      <c r="AL533" s="169"/>
      <c r="AM533" s="169"/>
      <c r="AN533" s="182"/>
      <c r="AO533" s="182"/>
      <c r="AP533" s="182"/>
      <c r="AQ533" s="241"/>
      <c r="AR533" s="241"/>
      <c r="AS533" s="171"/>
      <c r="AT533" s="171"/>
      <c r="AU533" s="184"/>
      <c r="AV533" s="184"/>
      <c r="AW533" s="184"/>
      <c r="AX533" s="185"/>
      <c r="AY533" s="185"/>
      <c r="AZ533" s="185"/>
      <c r="BA533" s="186"/>
      <c r="BB533" s="186"/>
      <c r="BC533" s="186"/>
      <c r="BD533" s="232"/>
    </row>
    <row r="534" spans="1:56" ht="15.75" customHeight="1">
      <c r="A534" s="71">
        <v>2025568</v>
      </c>
      <c r="B534" s="44" t="s">
        <v>134</v>
      </c>
      <c r="C534" s="44" t="s">
        <v>100</v>
      </c>
      <c r="D534" s="61" t="s">
        <v>52</v>
      </c>
      <c r="E534" s="44" t="s">
        <v>4</v>
      </c>
      <c r="F534" s="159" t="s">
        <v>136</v>
      </c>
      <c r="G534" s="160">
        <v>0</v>
      </c>
      <c r="H534" s="160">
        <v>0</v>
      </c>
      <c r="I534" s="160">
        <v>0</v>
      </c>
      <c r="J534" s="160">
        <v>0</v>
      </c>
      <c r="K534" s="160">
        <v>0</v>
      </c>
      <c r="L534" s="161" t="s">
        <v>137</v>
      </c>
      <c r="M534" s="161" t="s">
        <v>24</v>
      </c>
      <c r="N534" s="161"/>
      <c r="O534" s="163"/>
      <c r="P534" s="178"/>
      <c r="Q534" s="178"/>
      <c r="R534" s="165"/>
      <c r="S534" s="165"/>
      <c r="T534" s="165"/>
      <c r="U534" s="165"/>
      <c r="V534" s="165"/>
      <c r="W534" s="179"/>
      <c r="X534" s="166" t="s">
        <v>137</v>
      </c>
      <c r="Y534" s="166" t="s">
        <v>24</v>
      </c>
      <c r="Z534" s="166"/>
      <c r="AA534" s="166"/>
      <c r="AB534" s="180"/>
      <c r="AC534" s="180"/>
      <c r="AD534" s="181"/>
      <c r="AE534" s="181"/>
      <c r="AF534" s="181"/>
      <c r="AG534" s="181"/>
      <c r="AH534" s="181"/>
      <c r="AI534" s="181"/>
      <c r="AJ534" s="169"/>
      <c r="AK534" s="169"/>
      <c r="AL534" s="169"/>
      <c r="AM534" s="169"/>
      <c r="AN534" s="182"/>
      <c r="AO534" s="182"/>
      <c r="AP534" s="182"/>
      <c r="AQ534" s="241"/>
      <c r="AR534" s="241"/>
      <c r="AS534" s="171"/>
      <c r="AT534" s="171"/>
      <c r="AU534" s="184"/>
      <c r="AV534" s="184"/>
      <c r="AW534" s="184"/>
      <c r="AX534" s="185"/>
      <c r="AY534" s="185"/>
      <c r="AZ534" s="185"/>
      <c r="BA534" s="186"/>
      <c r="BB534" s="186"/>
      <c r="BC534" s="186"/>
      <c r="BD534" s="232"/>
    </row>
    <row r="535" spans="1:56" ht="15.75" customHeight="1">
      <c r="A535" s="71">
        <v>2025569</v>
      </c>
      <c r="B535" s="44" t="s">
        <v>134</v>
      </c>
      <c r="C535" s="44" t="s">
        <v>100</v>
      </c>
      <c r="D535" s="61" t="s">
        <v>52</v>
      </c>
      <c r="E535" s="44" t="s">
        <v>4</v>
      </c>
      <c r="F535" s="159" t="s">
        <v>136</v>
      </c>
      <c r="G535" s="160">
        <v>0</v>
      </c>
      <c r="H535" s="160">
        <v>0</v>
      </c>
      <c r="I535" s="160">
        <v>0</v>
      </c>
      <c r="J535" s="160">
        <v>0</v>
      </c>
      <c r="K535" s="160">
        <v>0</v>
      </c>
      <c r="L535" s="161" t="s">
        <v>74</v>
      </c>
      <c r="M535" s="161"/>
      <c r="N535" s="161" t="s">
        <v>2789</v>
      </c>
      <c r="O535" s="163"/>
      <c r="P535" s="178"/>
      <c r="Q535" s="178"/>
      <c r="R535" s="165"/>
      <c r="S535" s="165"/>
      <c r="T535" s="165"/>
      <c r="U535" s="165"/>
      <c r="V535" s="165"/>
      <c r="W535" s="179"/>
      <c r="X535" s="166" t="s">
        <v>74</v>
      </c>
      <c r="Y535" s="166"/>
      <c r="Z535" s="166">
        <v>251518442</v>
      </c>
      <c r="AA535" s="166">
        <v>93743</v>
      </c>
      <c r="AB535" s="180"/>
      <c r="AC535" s="180"/>
      <c r="AD535" s="181"/>
      <c r="AE535" s="181"/>
      <c r="AF535" s="181"/>
      <c r="AG535" s="181"/>
      <c r="AH535" s="181"/>
      <c r="AI535" s="181"/>
      <c r="AJ535" s="169"/>
      <c r="AK535" s="169"/>
      <c r="AL535" s="169"/>
      <c r="AM535" s="169"/>
      <c r="AN535" s="182"/>
      <c r="AO535" s="182"/>
      <c r="AP535" s="182"/>
      <c r="AQ535" s="241"/>
      <c r="AR535" s="241"/>
      <c r="AS535" s="171"/>
      <c r="AT535" s="171"/>
      <c r="AU535" s="184"/>
      <c r="AV535" s="184"/>
      <c r="AW535" s="184"/>
      <c r="AX535" s="185"/>
      <c r="AY535" s="185"/>
      <c r="AZ535" s="185"/>
      <c r="BA535" s="186"/>
      <c r="BB535" s="186"/>
      <c r="BC535" s="186"/>
      <c r="BD535" s="232"/>
    </row>
    <row r="536" spans="1:56" ht="15.75" customHeight="1">
      <c r="A536" s="71">
        <v>2025570</v>
      </c>
      <c r="B536" s="44" t="s">
        <v>134</v>
      </c>
      <c r="C536" s="44" t="s">
        <v>100</v>
      </c>
      <c r="D536" s="61" t="s">
        <v>52</v>
      </c>
      <c r="E536" s="44" t="s">
        <v>4</v>
      </c>
      <c r="F536" s="159" t="s">
        <v>137</v>
      </c>
      <c r="G536" s="160" t="s">
        <v>24</v>
      </c>
      <c r="H536" s="160">
        <v>0</v>
      </c>
      <c r="I536" s="160">
        <v>0</v>
      </c>
      <c r="J536" s="160">
        <v>0</v>
      </c>
      <c r="K536" s="160">
        <v>0</v>
      </c>
      <c r="L536" s="161" t="s">
        <v>137</v>
      </c>
      <c r="M536" s="161" t="s">
        <v>24</v>
      </c>
      <c r="N536" s="161"/>
      <c r="O536" s="163"/>
      <c r="P536" s="178"/>
      <c r="Q536" s="178"/>
      <c r="R536" s="165"/>
      <c r="S536" s="165"/>
      <c r="T536" s="165"/>
      <c r="U536" s="165"/>
      <c r="V536" s="165"/>
      <c r="W536" s="179"/>
      <c r="X536" s="166" t="s">
        <v>137</v>
      </c>
      <c r="Y536" s="166" t="s">
        <v>24</v>
      </c>
      <c r="Z536" s="166"/>
      <c r="AA536" s="166"/>
      <c r="AB536" s="166"/>
      <c r="AC536" s="166"/>
      <c r="AD536" s="181"/>
      <c r="AE536" s="181"/>
      <c r="AF536" s="181"/>
      <c r="AG536" s="181"/>
      <c r="AH536" s="181"/>
      <c r="AI536" s="181"/>
      <c r="AJ536" s="169"/>
      <c r="AK536" s="169"/>
      <c r="AL536" s="169"/>
      <c r="AM536" s="169"/>
      <c r="AN536" s="182"/>
      <c r="AO536" s="182"/>
      <c r="AP536" s="182"/>
      <c r="AQ536" s="241"/>
      <c r="AR536" s="241"/>
      <c r="AS536" s="171"/>
      <c r="AT536" s="171"/>
      <c r="AU536" s="184"/>
      <c r="AV536" s="184"/>
      <c r="AW536" s="184"/>
      <c r="AX536" s="185"/>
      <c r="AY536" s="185"/>
      <c r="AZ536" s="185"/>
      <c r="BA536" s="186"/>
      <c r="BB536" s="186"/>
      <c r="BC536" s="186"/>
      <c r="BD536" s="232"/>
    </row>
    <row r="537" spans="1:56" ht="15.75" customHeight="1">
      <c r="A537" s="71">
        <v>2025571</v>
      </c>
      <c r="B537" s="44" t="s">
        <v>134</v>
      </c>
      <c r="C537" s="44" t="s">
        <v>100</v>
      </c>
      <c r="D537" s="61" t="s">
        <v>52</v>
      </c>
      <c r="E537" s="44" t="s">
        <v>4</v>
      </c>
      <c r="F537" s="159" t="s">
        <v>137</v>
      </c>
      <c r="G537" s="160" t="s">
        <v>539</v>
      </c>
      <c r="H537" s="160">
        <v>0</v>
      </c>
      <c r="I537" s="160">
        <v>0</v>
      </c>
      <c r="J537" s="160">
        <v>0</v>
      </c>
      <c r="K537" s="160">
        <v>0</v>
      </c>
      <c r="L537" s="161" t="s">
        <v>74</v>
      </c>
      <c r="M537" s="161"/>
      <c r="N537" s="161" t="s">
        <v>2790</v>
      </c>
      <c r="O537" s="163"/>
      <c r="P537" s="178"/>
      <c r="Q537" s="178"/>
      <c r="R537" s="165"/>
      <c r="S537" s="165"/>
      <c r="T537" s="165"/>
      <c r="U537" s="165"/>
      <c r="V537" s="165"/>
      <c r="W537" s="179"/>
      <c r="X537" s="166" t="s">
        <v>74</v>
      </c>
      <c r="Y537" s="166"/>
      <c r="Z537" s="166">
        <v>251491307</v>
      </c>
      <c r="AA537" s="166">
        <v>87629</v>
      </c>
      <c r="AB537" s="180"/>
      <c r="AC537" s="180"/>
      <c r="AD537" s="181"/>
      <c r="AE537" s="181"/>
      <c r="AF537" s="181"/>
      <c r="AG537" s="181"/>
      <c r="AH537" s="181"/>
      <c r="AI537" s="181"/>
      <c r="AJ537" s="169"/>
      <c r="AK537" s="169"/>
      <c r="AL537" s="169"/>
      <c r="AM537" s="169"/>
      <c r="AN537" s="182"/>
      <c r="AO537" s="182"/>
      <c r="AP537" s="182"/>
      <c r="AQ537" s="241"/>
      <c r="AR537" s="241"/>
      <c r="AS537" s="171"/>
      <c r="AT537" s="171"/>
      <c r="AU537" s="184"/>
      <c r="AV537" s="184"/>
      <c r="AW537" s="184"/>
      <c r="AX537" s="185"/>
      <c r="AY537" s="185"/>
      <c r="AZ537" s="185"/>
      <c r="BA537" s="186"/>
      <c r="BB537" s="186"/>
      <c r="BC537" s="186"/>
      <c r="BD537" s="232"/>
    </row>
    <row r="538" spans="1:56" ht="15.75" customHeight="1">
      <c r="A538" s="71">
        <v>2025572</v>
      </c>
      <c r="B538" s="44" t="s">
        <v>134</v>
      </c>
      <c r="C538" s="44" t="s">
        <v>100</v>
      </c>
      <c r="D538" s="61" t="s">
        <v>52</v>
      </c>
      <c r="E538" s="44" t="s">
        <v>4</v>
      </c>
      <c r="F538" s="159">
        <v>0</v>
      </c>
      <c r="G538" s="160">
        <v>0</v>
      </c>
      <c r="H538" s="160">
        <v>0</v>
      </c>
      <c r="I538" s="160">
        <v>0</v>
      </c>
      <c r="J538" s="160">
        <v>0</v>
      </c>
      <c r="K538" s="160">
        <v>0</v>
      </c>
      <c r="L538" s="161" t="s">
        <v>137</v>
      </c>
      <c r="M538" s="161" t="s">
        <v>24</v>
      </c>
      <c r="N538" s="161"/>
      <c r="O538" s="163"/>
      <c r="P538" s="178"/>
      <c r="Q538" s="178"/>
      <c r="R538" s="165"/>
      <c r="S538" s="165"/>
      <c r="T538" s="165"/>
      <c r="U538" s="165"/>
      <c r="V538" s="165"/>
      <c r="W538" s="179"/>
      <c r="X538" s="166" t="s">
        <v>137</v>
      </c>
      <c r="Y538" s="166" t="s">
        <v>24</v>
      </c>
      <c r="Z538" s="166"/>
      <c r="AA538" s="166"/>
      <c r="AB538" s="180"/>
      <c r="AC538" s="180"/>
      <c r="AD538" s="181"/>
      <c r="AE538" s="181"/>
      <c r="AF538" s="181"/>
      <c r="AG538" s="181"/>
      <c r="AH538" s="181"/>
      <c r="AI538" s="181"/>
      <c r="AJ538" s="169"/>
      <c r="AK538" s="169"/>
      <c r="AL538" s="169"/>
      <c r="AM538" s="169"/>
      <c r="AN538" s="182"/>
      <c r="AO538" s="182"/>
      <c r="AP538" s="182"/>
      <c r="AQ538" s="241"/>
      <c r="AR538" s="241"/>
      <c r="AS538" s="171"/>
      <c r="AT538" s="171"/>
      <c r="AU538" s="184"/>
      <c r="AV538" s="184"/>
      <c r="AW538" s="184"/>
      <c r="AX538" s="185"/>
      <c r="AY538" s="185"/>
      <c r="AZ538" s="185"/>
      <c r="BA538" s="186"/>
      <c r="BB538" s="186"/>
      <c r="BC538" s="186"/>
      <c r="BD538" s="232"/>
    </row>
    <row r="539" spans="1:56" ht="15.75" customHeight="1">
      <c r="A539" s="71">
        <v>2025573</v>
      </c>
      <c r="B539" s="44" t="s">
        <v>134</v>
      </c>
      <c r="C539" s="44" t="s">
        <v>100</v>
      </c>
      <c r="D539" s="61" t="s">
        <v>52</v>
      </c>
      <c r="E539" s="44" t="s">
        <v>4</v>
      </c>
      <c r="F539" s="159" t="s">
        <v>136</v>
      </c>
      <c r="G539" s="160">
        <v>0</v>
      </c>
      <c r="H539" s="160">
        <v>0</v>
      </c>
      <c r="I539" s="160">
        <v>0</v>
      </c>
      <c r="J539" s="160">
        <v>0</v>
      </c>
      <c r="K539" s="160">
        <v>0</v>
      </c>
      <c r="L539" s="161" t="s">
        <v>137</v>
      </c>
      <c r="M539" s="161" t="s">
        <v>24</v>
      </c>
      <c r="N539" s="161"/>
      <c r="O539" s="163"/>
      <c r="P539" s="178"/>
      <c r="Q539" s="178"/>
      <c r="R539" s="165"/>
      <c r="S539" s="165"/>
      <c r="T539" s="165"/>
      <c r="U539" s="165"/>
      <c r="V539" s="165"/>
      <c r="W539" s="179"/>
      <c r="X539" s="166" t="s">
        <v>137</v>
      </c>
      <c r="Y539" s="166" t="s">
        <v>24</v>
      </c>
      <c r="Z539" s="166"/>
      <c r="AA539" s="166"/>
      <c r="AB539" s="180"/>
      <c r="AC539" s="180"/>
      <c r="AD539" s="181"/>
      <c r="AE539" s="181"/>
      <c r="AF539" s="181"/>
      <c r="AG539" s="181"/>
      <c r="AH539" s="181"/>
      <c r="AI539" s="181"/>
      <c r="AJ539" s="169"/>
      <c r="AK539" s="169"/>
      <c r="AL539" s="169"/>
      <c r="AM539" s="169"/>
      <c r="AN539" s="182"/>
      <c r="AO539" s="182"/>
      <c r="AP539" s="182"/>
      <c r="AQ539" s="241"/>
      <c r="AR539" s="241"/>
      <c r="AS539" s="171"/>
      <c r="AT539" s="171"/>
      <c r="AU539" s="184"/>
      <c r="AV539" s="184"/>
      <c r="AW539" s="184"/>
      <c r="AX539" s="185"/>
      <c r="AY539" s="185"/>
      <c r="AZ539" s="185"/>
      <c r="BA539" s="186"/>
      <c r="BB539" s="186"/>
      <c r="BC539" s="186"/>
      <c r="BD539" s="232"/>
    </row>
    <row r="540" spans="1:56" ht="15.75" customHeight="1">
      <c r="A540" s="71">
        <v>2025574</v>
      </c>
      <c r="B540" s="44" t="s">
        <v>134</v>
      </c>
      <c r="C540" s="44" t="s">
        <v>100</v>
      </c>
      <c r="D540" s="61" t="s">
        <v>52</v>
      </c>
      <c r="E540" s="44" t="s">
        <v>4</v>
      </c>
      <c r="F540" s="159" t="s">
        <v>136</v>
      </c>
      <c r="G540" s="160">
        <v>0</v>
      </c>
      <c r="H540" s="160">
        <v>231657196</v>
      </c>
      <c r="I540" s="160">
        <v>62134</v>
      </c>
      <c r="J540" s="160">
        <v>0</v>
      </c>
      <c r="K540" s="160">
        <v>0</v>
      </c>
      <c r="L540" s="161" t="s">
        <v>136</v>
      </c>
      <c r="M540" s="161"/>
      <c r="N540" s="161"/>
      <c r="O540" s="163"/>
      <c r="P540" s="178"/>
      <c r="Q540" s="178"/>
      <c r="R540" s="165"/>
      <c r="S540" s="165"/>
      <c r="T540" s="165"/>
      <c r="U540" s="165"/>
      <c r="V540" s="165"/>
      <c r="W540" s="179"/>
      <c r="X540" s="166" t="s">
        <v>74</v>
      </c>
      <c r="Y540" s="166"/>
      <c r="Z540" s="166">
        <v>251490955</v>
      </c>
      <c r="AA540" s="189" t="s">
        <v>2791</v>
      </c>
      <c r="AB540" s="180"/>
      <c r="AC540" s="180"/>
      <c r="AD540" s="181"/>
      <c r="AE540" s="181"/>
      <c r="AF540" s="181"/>
      <c r="AG540" s="181"/>
      <c r="AH540" s="181"/>
      <c r="AI540" s="181"/>
      <c r="AJ540" s="169"/>
      <c r="AK540" s="169"/>
      <c r="AL540" s="169"/>
      <c r="AM540" s="169"/>
      <c r="AN540" s="182"/>
      <c r="AO540" s="182"/>
      <c r="AP540" s="182"/>
      <c r="AQ540" s="241"/>
      <c r="AR540" s="241"/>
      <c r="AS540" s="171"/>
      <c r="AT540" s="171"/>
      <c r="AU540" s="184"/>
      <c r="AV540" s="184"/>
      <c r="AW540" s="184"/>
      <c r="AX540" s="185"/>
      <c r="AY540" s="185"/>
      <c r="AZ540" s="185"/>
      <c r="BA540" s="186"/>
      <c r="BB540" s="186"/>
      <c r="BC540" s="186"/>
      <c r="BD540" s="232"/>
    </row>
    <row r="541" spans="1:56" ht="15.75" customHeight="1">
      <c r="A541" s="71">
        <v>2025575</v>
      </c>
      <c r="B541" s="44" t="s">
        <v>134</v>
      </c>
      <c r="C541" s="44" t="s">
        <v>98</v>
      </c>
      <c r="D541" s="61" t="s">
        <v>52</v>
      </c>
      <c r="E541" s="44" t="s">
        <v>4</v>
      </c>
      <c r="F541" s="159" t="s">
        <v>136</v>
      </c>
      <c r="G541" s="160">
        <v>0</v>
      </c>
      <c r="H541" s="160">
        <v>231290969</v>
      </c>
      <c r="I541" s="160">
        <v>0</v>
      </c>
      <c r="J541" s="160">
        <v>0</v>
      </c>
      <c r="K541" s="160">
        <v>0</v>
      </c>
      <c r="L541" s="161" t="s">
        <v>137</v>
      </c>
      <c r="M541" s="161" t="s">
        <v>2514</v>
      </c>
      <c r="N541" s="161"/>
      <c r="O541" s="163"/>
      <c r="P541" s="178"/>
      <c r="Q541" s="178"/>
      <c r="R541" s="165"/>
      <c r="S541" s="165"/>
      <c r="T541" s="165"/>
      <c r="U541" s="165"/>
      <c r="V541" s="165"/>
      <c r="W541" s="179"/>
      <c r="X541" s="166" t="s">
        <v>74</v>
      </c>
      <c r="Y541" s="166"/>
      <c r="Z541" s="166">
        <v>251507971</v>
      </c>
      <c r="AA541" s="166">
        <v>37543</v>
      </c>
      <c r="AB541" s="180"/>
      <c r="AC541" s="180"/>
      <c r="AD541" s="181"/>
      <c r="AE541" s="181"/>
      <c r="AF541" s="181"/>
      <c r="AG541" s="181"/>
      <c r="AH541" s="181"/>
      <c r="AI541" s="181"/>
      <c r="AJ541" s="169"/>
      <c r="AK541" s="169"/>
      <c r="AL541" s="169"/>
      <c r="AM541" s="169"/>
      <c r="AN541" s="182"/>
      <c r="AO541" s="182"/>
      <c r="AP541" s="182"/>
      <c r="AQ541" s="241"/>
      <c r="AR541" s="241"/>
      <c r="AS541" s="171"/>
      <c r="AT541" s="171"/>
      <c r="AU541" s="184"/>
      <c r="AV541" s="184"/>
      <c r="AW541" s="184"/>
      <c r="AX541" s="185"/>
      <c r="AY541" s="185"/>
      <c r="AZ541" s="185"/>
      <c r="BA541" s="186"/>
      <c r="BB541" s="186"/>
      <c r="BC541" s="186"/>
      <c r="BD541" s="232"/>
    </row>
    <row r="542" spans="1:56" ht="15.75" customHeight="1">
      <c r="A542" s="71">
        <v>2025576</v>
      </c>
      <c r="B542" s="44" t="s">
        <v>134</v>
      </c>
      <c r="C542" s="44" t="s">
        <v>98</v>
      </c>
      <c r="D542" s="61" t="s">
        <v>52</v>
      </c>
      <c r="E542" s="44" t="s">
        <v>4</v>
      </c>
      <c r="F542" s="159" t="s">
        <v>136</v>
      </c>
      <c r="G542" s="160">
        <v>0</v>
      </c>
      <c r="H542" s="160">
        <v>231413637</v>
      </c>
      <c r="I542" s="160">
        <v>0</v>
      </c>
      <c r="J542" s="160">
        <v>0</v>
      </c>
      <c r="K542" s="160">
        <v>0</v>
      </c>
      <c r="L542" s="161" t="s">
        <v>137</v>
      </c>
      <c r="M542" s="161" t="s">
        <v>2514</v>
      </c>
      <c r="N542" s="161"/>
      <c r="O542" s="163"/>
      <c r="P542" s="178"/>
      <c r="Q542" s="178"/>
      <c r="R542" s="165" t="s">
        <v>136</v>
      </c>
      <c r="S542" s="165"/>
      <c r="T542" s="165">
        <v>225077791</v>
      </c>
      <c r="U542" s="165">
        <v>67534</v>
      </c>
      <c r="V542" s="165"/>
      <c r="W542" s="179"/>
      <c r="X542" s="166" t="s">
        <v>74</v>
      </c>
      <c r="Y542" s="166"/>
      <c r="Z542" s="166">
        <v>251508587</v>
      </c>
      <c r="AA542" s="166">
        <v>37962</v>
      </c>
      <c r="AB542" s="180"/>
      <c r="AC542" s="180"/>
      <c r="AD542" s="181"/>
      <c r="AE542" s="181"/>
      <c r="AF542" s="181"/>
      <c r="AG542" s="181"/>
      <c r="AH542" s="181"/>
      <c r="AI542" s="181"/>
      <c r="AJ542" s="169"/>
      <c r="AK542" s="169"/>
      <c r="AL542" s="169"/>
      <c r="AM542" s="169"/>
      <c r="AN542" s="182"/>
      <c r="AO542" s="182"/>
      <c r="AP542" s="182"/>
      <c r="AQ542" s="241"/>
      <c r="AR542" s="241"/>
      <c r="AS542" s="171"/>
      <c r="AT542" s="171"/>
      <c r="AU542" s="184"/>
      <c r="AV542" s="184"/>
      <c r="AW542" s="184"/>
      <c r="AX542" s="185"/>
      <c r="AY542" s="185"/>
      <c r="AZ542" s="185"/>
      <c r="BA542" s="186"/>
      <c r="BB542" s="186"/>
      <c r="BC542" s="186"/>
      <c r="BD542" s="232"/>
    </row>
    <row r="543" spans="1:56" ht="15.75" customHeight="1">
      <c r="A543" s="71">
        <v>2025577</v>
      </c>
      <c r="B543" s="44" t="s">
        <v>134</v>
      </c>
      <c r="C543" s="44" t="s">
        <v>98</v>
      </c>
      <c r="D543" s="61" t="s">
        <v>52</v>
      </c>
      <c r="E543" s="44" t="s">
        <v>4</v>
      </c>
      <c r="F543" s="159" t="s">
        <v>136</v>
      </c>
      <c r="G543" s="160">
        <v>0</v>
      </c>
      <c r="H543" s="160">
        <v>0</v>
      </c>
      <c r="I543" s="160">
        <v>0</v>
      </c>
      <c r="J543" s="160">
        <v>0</v>
      </c>
      <c r="K543" s="160">
        <v>0</v>
      </c>
      <c r="L543" s="161" t="s">
        <v>136</v>
      </c>
      <c r="M543" s="161"/>
      <c r="N543" s="161" t="s">
        <v>2792</v>
      </c>
      <c r="O543" s="163"/>
      <c r="P543" s="178"/>
      <c r="Q543" s="178"/>
      <c r="R543" s="165" t="s">
        <v>136</v>
      </c>
      <c r="S543" s="165"/>
      <c r="T543" s="165">
        <v>225092108</v>
      </c>
      <c r="U543" s="165">
        <v>20203</v>
      </c>
      <c r="V543" s="165"/>
      <c r="W543" s="179"/>
      <c r="X543" s="166" t="s">
        <v>136</v>
      </c>
      <c r="Y543" s="166"/>
      <c r="Z543" s="166">
        <v>250528711</v>
      </c>
      <c r="AA543" s="166">
        <v>20203</v>
      </c>
      <c r="AB543" s="180"/>
      <c r="AC543" s="180"/>
      <c r="AD543" s="181"/>
      <c r="AE543" s="181"/>
      <c r="AF543" s="181"/>
      <c r="AG543" s="181"/>
      <c r="AH543" s="181"/>
      <c r="AI543" s="181"/>
      <c r="AJ543" s="169" t="s">
        <v>74</v>
      </c>
      <c r="AK543" s="169"/>
      <c r="AL543" s="169">
        <v>250897210</v>
      </c>
      <c r="AM543" s="169"/>
      <c r="AN543" s="182"/>
      <c r="AO543" s="182"/>
      <c r="AP543" s="182"/>
      <c r="AQ543" s="241"/>
      <c r="AR543" s="241"/>
      <c r="AS543" s="171"/>
      <c r="AT543" s="171"/>
      <c r="AU543" s="184"/>
      <c r="AV543" s="184"/>
      <c r="AW543" s="184"/>
      <c r="AX543" s="185"/>
      <c r="AY543" s="185"/>
      <c r="AZ543" s="185"/>
      <c r="BA543" s="186"/>
      <c r="BB543" s="186"/>
      <c r="BC543" s="186"/>
      <c r="BD543" s="232"/>
    </row>
    <row r="544" spans="1:56" ht="15.75" customHeight="1">
      <c r="A544" s="71">
        <v>2025578</v>
      </c>
      <c r="B544" s="44" t="s">
        <v>134</v>
      </c>
      <c r="C544" s="44" t="s">
        <v>140</v>
      </c>
      <c r="D544" s="61" t="s">
        <v>54</v>
      </c>
      <c r="E544" s="44" t="s">
        <v>4</v>
      </c>
      <c r="F544" s="159">
        <v>0</v>
      </c>
      <c r="G544" s="160">
        <v>0</v>
      </c>
      <c r="H544" s="160">
        <v>0</v>
      </c>
      <c r="I544" s="160">
        <v>0</v>
      </c>
      <c r="J544" s="160">
        <v>0</v>
      </c>
      <c r="K544" s="160">
        <v>0</v>
      </c>
      <c r="L544" s="161" t="s">
        <v>137</v>
      </c>
      <c r="M544" s="161" t="s">
        <v>26</v>
      </c>
      <c r="N544" s="161"/>
      <c r="O544" s="163"/>
      <c r="P544" s="178"/>
      <c r="Q544" s="178"/>
      <c r="R544" s="165"/>
      <c r="S544" s="165"/>
      <c r="T544" s="165"/>
      <c r="U544" s="165"/>
      <c r="V544" s="165"/>
      <c r="W544" s="165"/>
      <c r="X544" s="166" t="s">
        <v>137</v>
      </c>
      <c r="Y544" s="166" t="s">
        <v>26</v>
      </c>
      <c r="Z544" s="166"/>
      <c r="AA544" s="166"/>
      <c r="AB544" s="166"/>
      <c r="AC544" s="166"/>
      <c r="AD544" s="181"/>
      <c r="AE544" s="181"/>
      <c r="AF544" s="181"/>
      <c r="AG544" s="181"/>
      <c r="AH544" s="181"/>
      <c r="AI544" s="181"/>
      <c r="AJ544" s="169" t="s">
        <v>74</v>
      </c>
      <c r="AK544" s="169"/>
      <c r="AL544" s="169">
        <v>250898330</v>
      </c>
      <c r="AM544" s="169"/>
      <c r="AN544" s="182"/>
      <c r="AO544" s="182"/>
      <c r="AP544" s="182"/>
      <c r="AQ544" s="241"/>
      <c r="AR544" s="241"/>
      <c r="AS544" s="171"/>
      <c r="AT544" s="171"/>
      <c r="AU544" s="184"/>
      <c r="AV544" s="184"/>
      <c r="AW544" s="184"/>
      <c r="AX544" s="185"/>
      <c r="AY544" s="185"/>
      <c r="AZ544" s="185"/>
      <c r="BA544" s="186"/>
      <c r="BB544" s="186"/>
      <c r="BC544" s="186"/>
      <c r="BD544" s="232"/>
    </row>
    <row r="545" spans="1:56" ht="15.75" customHeight="1">
      <c r="A545" s="71">
        <v>2025579</v>
      </c>
      <c r="B545" s="44" t="s">
        <v>134</v>
      </c>
      <c r="C545" s="44" t="s">
        <v>140</v>
      </c>
      <c r="D545" s="61" t="s">
        <v>54</v>
      </c>
      <c r="E545" s="44" t="s">
        <v>4</v>
      </c>
      <c r="F545" s="159">
        <v>0</v>
      </c>
      <c r="G545" s="160">
        <v>0</v>
      </c>
      <c r="H545" s="160">
        <v>0</v>
      </c>
      <c r="I545" s="160">
        <v>0</v>
      </c>
      <c r="J545" s="160">
        <v>0</v>
      </c>
      <c r="K545" s="160">
        <v>0</v>
      </c>
      <c r="L545" s="161" t="s">
        <v>137</v>
      </c>
      <c r="M545" s="161" t="s">
        <v>26</v>
      </c>
      <c r="N545" s="161"/>
      <c r="O545" s="163"/>
      <c r="P545" s="178"/>
      <c r="Q545" s="178"/>
      <c r="R545" s="165"/>
      <c r="S545" s="165"/>
      <c r="T545" s="165"/>
      <c r="U545" s="165"/>
      <c r="V545" s="165"/>
      <c r="W545" s="165"/>
      <c r="X545" s="166" t="s">
        <v>137</v>
      </c>
      <c r="Y545" s="166" t="s">
        <v>26</v>
      </c>
      <c r="Z545" s="166"/>
      <c r="AA545" s="166"/>
      <c r="AB545" s="166"/>
      <c r="AC545" s="166"/>
      <c r="AD545" s="181"/>
      <c r="AE545" s="181"/>
      <c r="AF545" s="181"/>
      <c r="AG545" s="181"/>
      <c r="AH545" s="181"/>
      <c r="AI545" s="181"/>
      <c r="AJ545" s="169"/>
      <c r="AK545" s="169"/>
      <c r="AL545" s="169"/>
      <c r="AM545" s="169"/>
      <c r="AN545" s="182"/>
      <c r="AO545" s="182"/>
      <c r="AP545" s="182"/>
      <c r="AQ545" s="241"/>
      <c r="AR545" s="241"/>
      <c r="AS545" s="171"/>
      <c r="AT545" s="171"/>
      <c r="AU545" s="184"/>
      <c r="AV545" s="184"/>
      <c r="AW545" s="184"/>
      <c r="AX545" s="185"/>
      <c r="AY545" s="185"/>
      <c r="AZ545" s="185"/>
      <c r="BA545" s="186"/>
      <c r="BB545" s="186"/>
      <c r="BC545" s="186"/>
      <c r="BD545" s="232"/>
    </row>
    <row r="546" spans="1:56" ht="15.75" customHeight="1">
      <c r="A546" s="71">
        <v>2025580</v>
      </c>
      <c r="B546" s="44" t="s">
        <v>134</v>
      </c>
      <c r="C546" s="44" t="s">
        <v>140</v>
      </c>
      <c r="D546" s="61" t="s">
        <v>54</v>
      </c>
      <c r="E546" s="44" t="s">
        <v>4</v>
      </c>
      <c r="F546" s="159">
        <v>0</v>
      </c>
      <c r="G546" s="160">
        <v>0</v>
      </c>
      <c r="H546" s="160">
        <v>0</v>
      </c>
      <c r="I546" s="160">
        <v>0</v>
      </c>
      <c r="J546" s="160">
        <v>0</v>
      </c>
      <c r="K546" s="160">
        <v>0</v>
      </c>
      <c r="L546" s="161" t="s">
        <v>137</v>
      </c>
      <c r="M546" s="161" t="s">
        <v>26</v>
      </c>
      <c r="N546" s="161"/>
      <c r="O546" s="163"/>
      <c r="P546" s="178"/>
      <c r="Q546" s="178"/>
      <c r="R546" s="165"/>
      <c r="S546" s="165"/>
      <c r="T546" s="165"/>
      <c r="U546" s="165"/>
      <c r="V546" s="165"/>
      <c r="W546" s="179"/>
      <c r="X546" s="166" t="s">
        <v>137</v>
      </c>
      <c r="Y546" s="166" t="s">
        <v>26</v>
      </c>
      <c r="Z546" s="166"/>
      <c r="AA546" s="166"/>
      <c r="AB546" s="180"/>
      <c r="AC546" s="180"/>
      <c r="AD546" s="181"/>
      <c r="AE546" s="181"/>
      <c r="AF546" s="181"/>
      <c r="AG546" s="181"/>
      <c r="AH546" s="181"/>
      <c r="AI546" s="181"/>
      <c r="AJ546" s="169"/>
      <c r="AK546" s="169"/>
      <c r="AL546" s="169"/>
      <c r="AM546" s="169"/>
      <c r="AN546" s="182"/>
      <c r="AO546" s="182"/>
      <c r="AP546" s="182"/>
      <c r="AQ546" s="241"/>
      <c r="AR546" s="241"/>
      <c r="AS546" s="171"/>
      <c r="AT546" s="171"/>
      <c r="AU546" s="184"/>
      <c r="AV546" s="184"/>
      <c r="AW546" s="184"/>
      <c r="AX546" s="185"/>
      <c r="AY546" s="185"/>
      <c r="AZ546" s="185"/>
      <c r="BA546" s="186"/>
      <c r="BB546" s="186"/>
      <c r="BC546" s="186"/>
      <c r="BD546" s="232"/>
    </row>
    <row r="547" spans="1:56" ht="15.75" customHeight="1">
      <c r="A547" s="71">
        <v>2025581</v>
      </c>
      <c r="B547" s="44" t="s">
        <v>134</v>
      </c>
      <c r="C547" s="44" t="s">
        <v>140</v>
      </c>
      <c r="D547" s="61" t="s">
        <v>54</v>
      </c>
      <c r="E547" s="44" t="s">
        <v>4</v>
      </c>
      <c r="F547" s="159">
        <v>0</v>
      </c>
      <c r="G547" s="160">
        <v>0</v>
      </c>
      <c r="H547" s="160">
        <v>0</v>
      </c>
      <c r="I547" s="160">
        <v>0</v>
      </c>
      <c r="J547" s="160">
        <v>0</v>
      </c>
      <c r="K547" s="160">
        <v>0</v>
      </c>
      <c r="L547" s="161" t="s">
        <v>137</v>
      </c>
      <c r="M547" s="161" t="s">
        <v>26</v>
      </c>
      <c r="N547" s="161"/>
      <c r="O547" s="163"/>
      <c r="P547" s="178"/>
      <c r="Q547" s="178"/>
      <c r="R547" s="165"/>
      <c r="S547" s="165"/>
      <c r="T547" s="165"/>
      <c r="U547" s="165"/>
      <c r="V547" s="165"/>
      <c r="W547" s="179"/>
      <c r="X547" s="166" t="s">
        <v>137</v>
      </c>
      <c r="Y547" s="166" t="s">
        <v>26</v>
      </c>
      <c r="Z547" s="166"/>
      <c r="AA547" s="166"/>
      <c r="AB547" s="180"/>
      <c r="AC547" s="180"/>
      <c r="AD547" s="181"/>
      <c r="AE547" s="181"/>
      <c r="AF547" s="181"/>
      <c r="AG547" s="181"/>
      <c r="AH547" s="181"/>
      <c r="AI547" s="181"/>
      <c r="AJ547" s="169"/>
      <c r="AK547" s="169"/>
      <c r="AL547" s="169"/>
      <c r="AM547" s="169"/>
      <c r="AN547" s="182"/>
      <c r="AO547" s="182"/>
      <c r="AP547" s="182"/>
      <c r="AQ547" s="241"/>
      <c r="AR547" s="241"/>
      <c r="AS547" s="171"/>
      <c r="AT547" s="171"/>
      <c r="AU547" s="184"/>
      <c r="AV547" s="184"/>
      <c r="AW547" s="184"/>
      <c r="AX547" s="185"/>
      <c r="AY547" s="185"/>
      <c r="AZ547" s="185"/>
      <c r="BA547" s="186"/>
      <c r="BB547" s="186"/>
      <c r="BC547" s="186"/>
      <c r="BD547" s="232"/>
    </row>
    <row r="548" spans="1:56" ht="15.75" customHeight="1">
      <c r="A548" s="71">
        <v>2025582</v>
      </c>
      <c r="B548" s="44" t="s">
        <v>134</v>
      </c>
      <c r="C548" s="44" t="s">
        <v>140</v>
      </c>
      <c r="D548" s="61" t="s">
        <v>54</v>
      </c>
      <c r="E548" s="44" t="s">
        <v>4</v>
      </c>
      <c r="F548" s="159">
        <v>0</v>
      </c>
      <c r="G548" s="160">
        <v>0</v>
      </c>
      <c r="H548" s="160">
        <v>0</v>
      </c>
      <c r="I548" s="160">
        <v>0</v>
      </c>
      <c r="J548" s="160">
        <v>0</v>
      </c>
      <c r="K548" s="160">
        <v>0</v>
      </c>
      <c r="L548" s="161" t="s">
        <v>137</v>
      </c>
      <c r="M548" s="161" t="s">
        <v>26</v>
      </c>
      <c r="N548" s="161"/>
      <c r="O548" s="163"/>
      <c r="P548" s="178"/>
      <c r="Q548" s="178"/>
      <c r="R548" s="165"/>
      <c r="S548" s="165"/>
      <c r="T548" s="165"/>
      <c r="U548" s="165"/>
      <c r="V548" s="165"/>
      <c r="W548" s="179"/>
      <c r="X548" s="166" t="s">
        <v>137</v>
      </c>
      <c r="Y548" s="166" t="s">
        <v>26</v>
      </c>
      <c r="Z548" s="166"/>
      <c r="AA548" s="166"/>
      <c r="AB548" s="180"/>
      <c r="AC548" s="180"/>
      <c r="AD548" s="181"/>
      <c r="AE548" s="181"/>
      <c r="AF548" s="181"/>
      <c r="AG548" s="181"/>
      <c r="AH548" s="181"/>
      <c r="AI548" s="181"/>
      <c r="AJ548" s="169"/>
      <c r="AK548" s="169"/>
      <c r="AL548" s="169"/>
      <c r="AM548" s="169"/>
      <c r="AN548" s="182"/>
      <c r="AO548" s="182"/>
      <c r="AP548" s="182"/>
      <c r="AQ548" s="241"/>
      <c r="AR548" s="241"/>
      <c r="AS548" s="171"/>
      <c r="AT548" s="171"/>
      <c r="AU548" s="184"/>
      <c r="AV548" s="184"/>
      <c r="AW548" s="184"/>
      <c r="AX548" s="185"/>
      <c r="AY548" s="185"/>
      <c r="AZ548" s="185"/>
      <c r="BA548" s="186"/>
      <c r="BB548" s="186"/>
      <c r="BC548" s="186"/>
      <c r="BD548" s="232"/>
    </row>
    <row r="549" spans="1:56" ht="15.75" customHeight="1">
      <c r="A549" s="71">
        <v>2025583</v>
      </c>
      <c r="B549" s="44" t="s">
        <v>134</v>
      </c>
      <c r="C549" s="44" t="s">
        <v>140</v>
      </c>
      <c r="D549" s="61" t="s">
        <v>54</v>
      </c>
      <c r="E549" s="44" t="s">
        <v>4</v>
      </c>
      <c r="F549" s="159">
        <v>0</v>
      </c>
      <c r="G549" s="160">
        <v>0</v>
      </c>
      <c r="H549" s="160">
        <v>0</v>
      </c>
      <c r="I549" s="160">
        <v>0</v>
      </c>
      <c r="J549" s="160">
        <v>0</v>
      </c>
      <c r="K549" s="160">
        <v>0</v>
      </c>
      <c r="L549" s="161" t="s">
        <v>137</v>
      </c>
      <c r="M549" s="161" t="s">
        <v>26</v>
      </c>
      <c r="N549" s="161"/>
      <c r="O549" s="163"/>
      <c r="P549" s="178"/>
      <c r="Q549" s="178"/>
      <c r="R549" s="165"/>
      <c r="S549" s="165"/>
      <c r="T549" s="165"/>
      <c r="U549" s="165"/>
      <c r="V549" s="165"/>
      <c r="W549" s="179"/>
      <c r="X549" s="166" t="s">
        <v>137</v>
      </c>
      <c r="Y549" s="166" t="s">
        <v>26</v>
      </c>
      <c r="Z549" s="166"/>
      <c r="AA549" s="166"/>
      <c r="AB549" s="180"/>
      <c r="AC549" s="180"/>
      <c r="AD549" s="181"/>
      <c r="AE549" s="181"/>
      <c r="AF549" s="181"/>
      <c r="AG549" s="181"/>
      <c r="AH549" s="181"/>
      <c r="AI549" s="181"/>
      <c r="AJ549" s="169"/>
      <c r="AK549" s="169"/>
      <c r="AL549" s="169"/>
      <c r="AM549" s="169"/>
      <c r="AN549" s="182"/>
      <c r="AO549" s="182"/>
      <c r="AP549" s="182"/>
      <c r="AQ549" s="241"/>
      <c r="AR549" s="241"/>
      <c r="AS549" s="171"/>
      <c r="AT549" s="171"/>
      <c r="AU549" s="184"/>
      <c r="AV549" s="184"/>
      <c r="AW549" s="184"/>
      <c r="AX549" s="185"/>
      <c r="AY549" s="185"/>
      <c r="AZ549" s="185"/>
      <c r="BA549" s="186"/>
      <c r="BB549" s="186"/>
      <c r="BC549" s="186"/>
      <c r="BD549" s="232"/>
    </row>
    <row r="550" spans="1:56" ht="15.75" customHeight="1">
      <c r="A550" s="71">
        <v>2025584</v>
      </c>
      <c r="B550" s="44" t="s">
        <v>134</v>
      </c>
      <c r="C550" s="44" t="s">
        <v>140</v>
      </c>
      <c r="D550" s="61" t="s">
        <v>54</v>
      </c>
      <c r="E550" s="44" t="s">
        <v>4</v>
      </c>
      <c r="F550" s="159">
        <v>0</v>
      </c>
      <c r="G550" s="160">
        <v>0</v>
      </c>
      <c r="H550" s="160">
        <v>0</v>
      </c>
      <c r="I550" s="160">
        <v>0</v>
      </c>
      <c r="J550" s="160">
        <v>0</v>
      </c>
      <c r="K550" s="160">
        <v>0</v>
      </c>
      <c r="L550" s="161" t="s">
        <v>137</v>
      </c>
      <c r="M550" s="161" t="s">
        <v>26</v>
      </c>
      <c r="N550" s="161"/>
      <c r="O550" s="163"/>
      <c r="P550" s="178"/>
      <c r="Q550" s="178"/>
      <c r="R550" s="165"/>
      <c r="S550" s="165"/>
      <c r="T550" s="165"/>
      <c r="U550" s="165"/>
      <c r="V550" s="165"/>
      <c r="W550" s="179"/>
      <c r="X550" s="166" t="s">
        <v>137</v>
      </c>
      <c r="Y550" s="166" t="s">
        <v>26</v>
      </c>
      <c r="Z550" s="166"/>
      <c r="AA550" s="166"/>
      <c r="AB550" s="180"/>
      <c r="AC550" s="180"/>
      <c r="AD550" s="181"/>
      <c r="AE550" s="181"/>
      <c r="AF550" s="181"/>
      <c r="AG550" s="181"/>
      <c r="AH550" s="181"/>
      <c r="AI550" s="181"/>
      <c r="AJ550" s="169"/>
      <c r="AK550" s="169"/>
      <c r="AL550" s="169"/>
      <c r="AM550" s="169"/>
      <c r="AN550" s="182"/>
      <c r="AO550" s="182"/>
      <c r="AP550" s="182"/>
      <c r="AQ550" s="241"/>
      <c r="AR550" s="241"/>
      <c r="AS550" s="171"/>
      <c r="AT550" s="171"/>
      <c r="AU550" s="184"/>
      <c r="AV550" s="184"/>
      <c r="AW550" s="184"/>
      <c r="AX550" s="185"/>
      <c r="AY550" s="185"/>
      <c r="AZ550" s="185"/>
      <c r="BA550" s="186"/>
      <c r="BB550" s="186"/>
      <c r="BC550" s="186"/>
      <c r="BD550" s="232"/>
    </row>
    <row r="551" spans="1:56" ht="15.75" customHeight="1">
      <c r="A551" s="71">
        <v>2025585</v>
      </c>
      <c r="B551" s="44" t="s">
        <v>134</v>
      </c>
      <c r="C551" s="44" t="s">
        <v>140</v>
      </c>
      <c r="D551" s="61" t="s">
        <v>54</v>
      </c>
      <c r="E551" s="44" t="s">
        <v>4</v>
      </c>
      <c r="F551" s="159">
        <v>0</v>
      </c>
      <c r="G551" s="160">
        <v>0</v>
      </c>
      <c r="H551" s="160">
        <v>0</v>
      </c>
      <c r="I551" s="160">
        <v>0</v>
      </c>
      <c r="J551" s="160">
        <v>0</v>
      </c>
      <c r="K551" s="160">
        <v>0</v>
      </c>
      <c r="L551" s="161" t="s">
        <v>137</v>
      </c>
      <c r="M551" s="161" t="s">
        <v>26</v>
      </c>
      <c r="N551" s="161"/>
      <c r="O551" s="163"/>
      <c r="P551" s="178"/>
      <c r="Q551" s="178"/>
      <c r="R551" s="165"/>
      <c r="S551" s="165"/>
      <c r="T551" s="165"/>
      <c r="U551" s="165"/>
      <c r="V551" s="165"/>
      <c r="W551" s="179"/>
      <c r="X551" s="166" t="s">
        <v>137</v>
      </c>
      <c r="Y551" s="166" t="s">
        <v>26</v>
      </c>
      <c r="Z551" s="166"/>
      <c r="AA551" s="166"/>
      <c r="AB551" s="180"/>
      <c r="AC551" s="180"/>
      <c r="AD551" s="181"/>
      <c r="AE551" s="181"/>
      <c r="AF551" s="181"/>
      <c r="AG551" s="181"/>
      <c r="AH551" s="181"/>
      <c r="AI551" s="181"/>
      <c r="AJ551" s="169"/>
      <c r="AK551" s="169"/>
      <c r="AL551" s="169"/>
      <c r="AM551" s="169"/>
      <c r="AN551" s="182"/>
      <c r="AO551" s="182"/>
      <c r="AP551" s="182"/>
      <c r="AQ551" s="241"/>
      <c r="AR551" s="241"/>
      <c r="AS551" s="171"/>
      <c r="AT551" s="171"/>
      <c r="AU551" s="184"/>
      <c r="AV551" s="184"/>
      <c r="AW551" s="184"/>
      <c r="AX551" s="185"/>
      <c r="AY551" s="185"/>
      <c r="AZ551" s="185"/>
      <c r="BA551" s="186"/>
      <c r="BB551" s="186"/>
      <c r="BC551" s="186"/>
      <c r="BD551" s="232"/>
    </row>
    <row r="552" spans="1:56" ht="15.75" customHeight="1">
      <c r="A552" s="71">
        <v>2025586</v>
      </c>
      <c r="B552" s="44" t="s">
        <v>134</v>
      </c>
      <c r="C552" s="44" t="s">
        <v>140</v>
      </c>
      <c r="D552" s="61" t="s">
        <v>54</v>
      </c>
      <c r="E552" s="44" t="s">
        <v>4</v>
      </c>
      <c r="F552" s="159">
        <v>0</v>
      </c>
      <c r="G552" s="160">
        <v>0</v>
      </c>
      <c r="H552" s="160">
        <v>0</v>
      </c>
      <c r="I552" s="160">
        <v>0</v>
      </c>
      <c r="J552" s="160">
        <v>0</v>
      </c>
      <c r="K552" s="160">
        <v>0</v>
      </c>
      <c r="L552" s="161" t="s">
        <v>137</v>
      </c>
      <c r="M552" s="161" t="s">
        <v>26</v>
      </c>
      <c r="N552" s="161"/>
      <c r="O552" s="193"/>
      <c r="P552" s="193"/>
      <c r="Q552" s="193"/>
      <c r="R552" s="165"/>
      <c r="S552" s="165"/>
      <c r="T552" s="165"/>
      <c r="U552" s="165"/>
      <c r="V552" s="165"/>
      <c r="W552" s="179"/>
      <c r="X552" s="166" t="s">
        <v>137</v>
      </c>
      <c r="Y552" s="166" t="s">
        <v>26</v>
      </c>
      <c r="Z552" s="166"/>
      <c r="AA552" s="166"/>
      <c r="AB552" s="180"/>
      <c r="AC552" s="180"/>
      <c r="AD552" s="181"/>
      <c r="AE552" s="181"/>
      <c r="AF552" s="181"/>
      <c r="AG552" s="181"/>
      <c r="AH552" s="181"/>
      <c r="AI552" s="181"/>
      <c r="AJ552" s="169"/>
      <c r="AK552" s="169"/>
      <c r="AL552" s="169"/>
      <c r="AM552" s="169"/>
      <c r="AN552" s="182"/>
      <c r="AO552" s="182"/>
      <c r="AP552" s="182"/>
      <c r="AQ552" s="241"/>
      <c r="AR552" s="241"/>
      <c r="AS552" s="171"/>
      <c r="AT552" s="171"/>
      <c r="AU552" s="184"/>
      <c r="AV552" s="184"/>
      <c r="AW552" s="184"/>
      <c r="AX552" s="185"/>
      <c r="AY552" s="185"/>
      <c r="AZ552" s="185"/>
      <c r="BA552" s="186"/>
      <c r="BB552" s="186"/>
      <c r="BC552" s="186"/>
      <c r="BD552" s="232"/>
    </row>
    <row r="553" spans="1:56" ht="15.75" customHeight="1">
      <c r="A553" s="71">
        <v>2025587</v>
      </c>
      <c r="B553" s="44" t="s">
        <v>134</v>
      </c>
      <c r="C553" s="44" t="s">
        <v>90</v>
      </c>
      <c r="D553" s="61" t="s">
        <v>54</v>
      </c>
      <c r="E553" s="44" t="s">
        <v>4</v>
      </c>
      <c r="F553" s="159">
        <v>0</v>
      </c>
      <c r="G553" s="160">
        <v>0</v>
      </c>
      <c r="H553" s="160">
        <v>0</v>
      </c>
      <c r="I553" s="160">
        <v>0</v>
      </c>
      <c r="J553" s="160">
        <v>0</v>
      </c>
      <c r="K553" s="160">
        <v>0</v>
      </c>
      <c r="L553" s="161" t="s">
        <v>136</v>
      </c>
      <c r="M553" s="161"/>
      <c r="N553" s="161" t="s">
        <v>2793</v>
      </c>
      <c r="O553" s="163"/>
      <c r="P553" s="178"/>
      <c r="Q553" s="178"/>
      <c r="R553" s="165"/>
      <c r="S553" s="165"/>
      <c r="T553" s="165"/>
      <c r="U553" s="165"/>
      <c r="V553" s="165"/>
      <c r="W553" s="179"/>
      <c r="X553" s="166" t="s">
        <v>136</v>
      </c>
      <c r="Y553" s="166"/>
      <c r="Z553" s="166"/>
      <c r="AA553" s="166"/>
      <c r="AB553" s="180"/>
      <c r="AC553" s="180"/>
      <c r="AD553" s="181"/>
      <c r="AE553" s="181"/>
      <c r="AF553" s="181"/>
      <c r="AG553" s="181"/>
      <c r="AH553" s="181"/>
      <c r="AI553" s="181"/>
      <c r="AJ553" s="169"/>
      <c r="AK553" s="169"/>
      <c r="AL553" s="169"/>
      <c r="AM553" s="169"/>
      <c r="AN553" s="182"/>
      <c r="AO553" s="182"/>
      <c r="AP553" s="182"/>
      <c r="AQ553" s="241"/>
      <c r="AR553" s="241"/>
      <c r="AS553" s="171"/>
      <c r="AT553" s="171"/>
      <c r="AU553" s="184"/>
      <c r="AV553" s="184"/>
      <c r="AW553" s="184"/>
      <c r="AX553" s="185"/>
      <c r="AY553" s="185"/>
      <c r="AZ553" s="185"/>
      <c r="BA553" s="186"/>
      <c r="BB553" s="186"/>
      <c r="BC553" s="186"/>
      <c r="BD553" s="232"/>
    </row>
    <row r="554" spans="1:56" ht="15.75" customHeight="1">
      <c r="A554" s="71">
        <v>2025588</v>
      </c>
      <c r="B554" s="44" t="s">
        <v>134</v>
      </c>
      <c r="C554" s="44" t="s">
        <v>90</v>
      </c>
      <c r="D554" s="61" t="s">
        <v>54</v>
      </c>
      <c r="E554" s="44" t="s">
        <v>4</v>
      </c>
      <c r="F554" s="159">
        <v>0</v>
      </c>
      <c r="G554" s="160">
        <v>0</v>
      </c>
      <c r="H554" s="160">
        <v>0</v>
      </c>
      <c r="I554" s="160">
        <v>0</v>
      </c>
      <c r="J554" s="160">
        <v>0</v>
      </c>
      <c r="K554" s="160">
        <v>0</v>
      </c>
      <c r="L554" s="161" t="s">
        <v>137</v>
      </c>
      <c r="M554" s="161" t="s">
        <v>26</v>
      </c>
      <c r="N554" s="161"/>
      <c r="O554" s="163"/>
      <c r="P554" s="178"/>
      <c r="Q554" s="178"/>
      <c r="R554" s="165"/>
      <c r="S554" s="165"/>
      <c r="T554" s="165"/>
      <c r="U554" s="165"/>
      <c r="V554" s="165"/>
      <c r="W554" s="179"/>
      <c r="X554" s="166" t="s">
        <v>137</v>
      </c>
      <c r="Y554" s="166" t="s">
        <v>26</v>
      </c>
      <c r="Z554" s="166"/>
      <c r="AA554" s="166"/>
      <c r="AB554" s="180"/>
      <c r="AC554" s="180"/>
      <c r="AD554" s="181"/>
      <c r="AE554" s="181"/>
      <c r="AF554" s="181"/>
      <c r="AG554" s="181"/>
      <c r="AH554" s="181"/>
      <c r="AI554" s="181"/>
      <c r="AJ554" s="169"/>
      <c r="AK554" s="169"/>
      <c r="AL554" s="169"/>
      <c r="AM554" s="169"/>
      <c r="AN554" s="182"/>
      <c r="AO554" s="182"/>
      <c r="AP554" s="182"/>
      <c r="AQ554" s="241"/>
      <c r="AR554" s="241"/>
      <c r="AS554" s="171"/>
      <c r="AT554" s="171"/>
      <c r="AU554" s="184"/>
      <c r="AV554" s="184"/>
      <c r="AW554" s="184"/>
      <c r="AX554" s="185"/>
      <c r="AY554" s="185"/>
      <c r="AZ554" s="185"/>
      <c r="BA554" s="186"/>
      <c r="BB554" s="186"/>
      <c r="BC554" s="186"/>
      <c r="BD554" s="232"/>
    </row>
    <row r="555" spans="1:56" ht="15.75" customHeight="1">
      <c r="A555" s="71">
        <v>2025589</v>
      </c>
      <c r="B555" s="44" t="s">
        <v>134</v>
      </c>
      <c r="C555" s="44" t="s">
        <v>90</v>
      </c>
      <c r="D555" s="61" t="s">
        <v>54</v>
      </c>
      <c r="E555" s="44" t="s">
        <v>4</v>
      </c>
      <c r="F555" s="159">
        <v>0</v>
      </c>
      <c r="G555" s="160">
        <v>0</v>
      </c>
      <c r="H555" s="160">
        <v>0</v>
      </c>
      <c r="I555" s="160">
        <v>0</v>
      </c>
      <c r="J555" s="160">
        <v>0</v>
      </c>
      <c r="K555" s="160">
        <v>0</v>
      </c>
      <c r="L555" s="161" t="s">
        <v>137</v>
      </c>
      <c r="M555" s="161" t="s">
        <v>2514</v>
      </c>
      <c r="N555" s="161"/>
      <c r="O555" s="163"/>
      <c r="P555" s="178"/>
      <c r="Q555" s="178"/>
      <c r="R555" s="165"/>
      <c r="S555" s="165"/>
      <c r="T555" s="165"/>
      <c r="U555" s="165"/>
      <c r="V555" s="165"/>
      <c r="W555" s="165"/>
      <c r="X555" s="166" t="s">
        <v>74</v>
      </c>
      <c r="Y555" s="166"/>
      <c r="Z555" s="166">
        <v>251516180</v>
      </c>
      <c r="AA555" s="166">
        <v>36912</v>
      </c>
      <c r="AB555" s="166"/>
      <c r="AC555" s="166"/>
      <c r="AD555" s="181"/>
      <c r="AE555" s="181"/>
      <c r="AF555" s="181"/>
      <c r="AG555" s="181"/>
      <c r="AH555" s="181"/>
      <c r="AI555" s="181"/>
      <c r="AJ555" s="169"/>
      <c r="AK555" s="169"/>
      <c r="AL555" s="169"/>
      <c r="AM555" s="169"/>
      <c r="AN555" s="182"/>
      <c r="AO555" s="182"/>
      <c r="AP555" s="182"/>
      <c r="AQ555" s="241"/>
      <c r="AR555" s="241"/>
      <c r="AS555" s="171"/>
      <c r="AT555" s="171"/>
      <c r="AU555" s="184"/>
      <c r="AV555" s="184"/>
      <c r="AW555" s="184"/>
      <c r="AX555" s="185"/>
      <c r="AY555" s="185"/>
      <c r="AZ555" s="185"/>
      <c r="BA555" s="186"/>
      <c r="BB555" s="186"/>
      <c r="BC555" s="186"/>
      <c r="BD555" s="232"/>
    </row>
    <row r="556" spans="1:56" ht="15.75" customHeight="1">
      <c r="A556" s="71">
        <v>2025590</v>
      </c>
      <c r="B556" s="44" t="s">
        <v>134</v>
      </c>
      <c r="C556" s="44" t="s">
        <v>90</v>
      </c>
      <c r="D556" s="61" t="s">
        <v>54</v>
      </c>
      <c r="E556" s="44" t="s">
        <v>4</v>
      </c>
      <c r="F556" s="159">
        <v>0</v>
      </c>
      <c r="G556" s="160">
        <v>0</v>
      </c>
      <c r="H556" s="160">
        <v>0</v>
      </c>
      <c r="I556" s="160">
        <v>0</v>
      </c>
      <c r="J556" s="160">
        <v>0</v>
      </c>
      <c r="K556" s="160">
        <v>0</v>
      </c>
      <c r="L556" s="161" t="s">
        <v>137</v>
      </c>
      <c r="M556" s="161" t="s">
        <v>24</v>
      </c>
      <c r="N556" s="161"/>
      <c r="O556" s="163"/>
      <c r="P556" s="178"/>
      <c r="Q556" s="178"/>
      <c r="R556" s="165"/>
      <c r="S556" s="165"/>
      <c r="T556" s="165"/>
      <c r="U556" s="165"/>
      <c r="V556" s="165"/>
      <c r="W556" s="165"/>
      <c r="X556" s="166" t="s">
        <v>137</v>
      </c>
      <c r="Y556" s="166" t="s">
        <v>24</v>
      </c>
      <c r="Z556" s="166"/>
      <c r="AA556" s="166"/>
      <c r="AB556" s="166"/>
      <c r="AC556" s="166"/>
      <c r="AD556" s="181"/>
      <c r="AE556" s="181"/>
      <c r="AF556" s="181"/>
      <c r="AG556" s="181"/>
      <c r="AH556" s="181"/>
      <c r="AI556" s="181"/>
      <c r="AJ556" s="169"/>
      <c r="AK556" s="169"/>
      <c r="AL556" s="169"/>
      <c r="AM556" s="169"/>
      <c r="AN556" s="182"/>
      <c r="AO556" s="182"/>
      <c r="AP556" s="182"/>
      <c r="AQ556" s="241"/>
      <c r="AR556" s="241"/>
      <c r="AS556" s="171"/>
      <c r="AT556" s="171"/>
      <c r="AU556" s="184"/>
      <c r="AV556" s="184"/>
      <c r="AW556" s="184"/>
      <c r="AX556" s="185"/>
      <c r="AY556" s="185"/>
      <c r="AZ556" s="185"/>
      <c r="BA556" s="186"/>
      <c r="BB556" s="186"/>
      <c r="BC556" s="186"/>
      <c r="BD556" s="232"/>
    </row>
    <row r="557" spans="1:56" ht="15.75" customHeight="1">
      <c r="A557" s="71">
        <v>2025591</v>
      </c>
      <c r="B557" s="44" t="s">
        <v>134</v>
      </c>
      <c r="C557" s="44" t="s">
        <v>90</v>
      </c>
      <c r="D557" s="61" t="s">
        <v>54</v>
      </c>
      <c r="E557" s="44" t="s">
        <v>4</v>
      </c>
      <c r="F557" s="159">
        <v>0</v>
      </c>
      <c r="G557" s="160">
        <v>0</v>
      </c>
      <c r="H557" s="160">
        <v>0</v>
      </c>
      <c r="I557" s="160">
        <v>0</v>
      </c>
      <c r="J557" s="160">
        <v>0</v>
      </c>
      <c r="K557" s="160">
        <v>0</v>
      </c>
      <c r="L557" s="161" t="s">
        <v>136</v>
      </c>
      <c r="M557" s="161"/>
      <c r="N557" s="161"/>
      <c r="O557" s="163"/>
      <c r="P557" s="178"/>
      <c r="Q557" s="178"/>
      <c r="R557" s="165"/>
      <c r="S557" s="165"/>
      <c r="T557" s="165"/>
      <c r="U557" s="165"/>
      <c r="V557" s="165"/>
      <c r="W557" s="179"/>
      <c r="X557" s="166" t="s">
        <v>136</v>
      </c>
      <c r="Y557" s="166"/>
      <c r="Z557" s="166"/>
      <c r="AA557" s="166"/>
      <c r="AB557" s="180"/>
      <c r="AC557" s="180"/>
      <c r="AD557" s="181"/>
      <c r="AE557" s="181"/>
      <c r="AF557" s="181"/>
      <c r="AG557" s="181"/>
      <c r="AH557" s="181"/>
      <c r="AI557" s="181"/>
      <c r="AJ557" s="169"/>
      <c r="AK557" s="169"/>
      <c r="AL557" s="169"/>
      <c r="AM557" s="169"/>
      <c r="AN557" s="182"/>
      <c r="AO557" s="182"/>
      <c r="AP557" s="182"/>
      <c r="AQ557" s="241"/>
      <c r="AR557" s="241"/>
      <c r="AS557" s="171"/>
      <c r="AT557" s="171"/>
      <c r="AU557" s="184"/>
      <c r="AV557" s="184"/>
      <c r="AW557" s="184"/>
      <c r="AX557" s="185"/>
      <c r="AY557" s="185"/>
      <c r="AZ557" s="185"/>
      <c r="BA557" s="186"/>
      <c r="BB557" s="186"/>
      <c r="BC557" s="186"/>
      <c r="BD557" s="232"/>
    </row>
    <row r="558" spans="1:56" ht="15.75" customHeight="1">
      <c r="A558" s="71">
        <v>2025592</v>
      </c>
      <c r="B558" s="44" t="s">
        <v>134</v>
      </c>
      <c r="C558" s="44" t="s">
        <v>90</v>
      </c>
      <c r="D558" s="61" t="s">
        <v>54</v>
      </c>
      <c r="E558" s="44" t="s">
        <v>4</v>
      </c>
      <c r="F558" s="159">
        <v>0</v>
      </c>
      <c r="G558" s="160">
        <v>0</v>
      </c>
      <c r="H558" s="160">
        <v>0</v>
      </c>
      <c r="I558" s="160">
        <v>0</v>
      </c>
      <c r="J558" s="160">
        <v>0</v>
      </c>
      <c r="K558" s="160">
        <v>0</v>
      </c>
      <c r="L558" s="161" t="s">
        <v>74</v>
      </c>
      <c r="M558" s="161"/>
      <c r="N558" s="161" t="s">
        <v>2794</v>
      </c>
      <c r="O558" s="163"/>
      <c r="P558" s="178"/>
      <c r="Q558" s="178"/>
      <c r="R558" s="165"/>
      <c r="S558" s="165"/>
      <c r="T558" s="165"/>
      <c r="U558" s="165"/>
      <c r="V558" s="165"/>
      <c r="W558" s="179"/>
      <c r="X558" s="166" t="s">
        <v>74</v>
      </c>
      <c r="Y558" s="166"/>
      <c r="Z558" s="166">
        <v>251585719</v>
      </c>
      <c r="AA558" s="166">
        <v>36912</v>
      </c>
      <c r="AB558" s="180"/>
      <c r="AC558" s="180"/>
      <c r="AD558" s="181"/>
      <c r="AE558" s="181"/>
      <c r="AF558" s="181"/>
      <c r="AG558" s="181"/>
      <c r="AH558" s="181"/>
      <c r="AI558" s="181"/>
      <c r="AJ558" s="169"/>
      <c r="AK558" s="169"/>
      <c r="AL558" s="169"/>
      <c r="AM558" s="169"/>
      <c r="AN558" s="182"/>
      <c r="AO558" s="182"/>
      <c r="AP558" s="182"/>
      <c r="AQ558" s="241"/>
      <c r="AR558" s="241"/>
      <c r="AS558" s="171"/>
      <c r="AT558" s="171"/>
      <c r="AU558" s="184"/>
      <c r="AV558" s="184"/>
      <c r="AW558" s="184"/>
      <c r="AX558" s="185"/>
      <c r="AY558" s="185"/>
      <c r="AZ558" s="185"/>
      <c r="BA558" s="186"/>
      <c r="BB558" s="186"/>
      <c r="BC558" s="186"/>
      <c r="BD558" s="232"/>
    </row>
    <row r="559" spans="1:56" ht="15.75" customHeight="1">
      <c r="A559" s="71">
        <v>2025593</v>
      </c>
      <c r="B559" s="44" t="s">
        <v>134</v>
      </c>
      <c r="C559" s="44" t="s">
        <v>90</v>
      </c>
      <c r="D559" s="61" t="s">
        <v>54</v>
      </c>
      <c r="E559" s="44" t="s">
        <v>4</v>
      </c>
      <c r="F559" s="159">
        <v>0</v>
      </c>
      <c r="G559" s="160">
        <v>0</v>
      </c>
      <c r="H559" s="160">
        <v>0</v>
      </c>
      <c r="I559" s="160">
        <v>0</v>
      </c>
      <c r="J559" s="160">
        <v>0</v>
      </c>
      <c r="K559" s="160">
        <v>0</v>
      </c>
      <c r="L559" s="161" t="s">
        <v>137</v>
      </c>
      <c r="M559" s="161" t="s">
        <v>26</v>
      </c>
      <c r="N559" s="161"/>
      <c r="O559" s="163"/>
      <c r="P559" s="178"/>
      <c r="Q559" s="178"/>
      <c r="R559" s="165"/>
      <c r="S559" s="165"/>
      <c r="T559" s="165"/>
      <c r="U559" s="165"/>
      <c r="V559" s="165"/>
      <c r="W559" s="179"/>
      <c r="X559" s="166" t="s">
        <v>137</v>
      </c>
      <c r="Y559" s="166" t="s">
        <v>26</v>
      </c>
      <c r="Z559" s="166"/>
      <c r="AA559" s="166"/>
      <c r="AB559" s="180"/>
      <c r="AC559" s="180"/>
      <c r="AD559" s="181"/>
      <c r="AE559" s="181"/>
      <c r="AF559" s="181"/>
      <c r="AG559" s="181"/>
      <c r="AH559" s="181"/>
      <c r="AI559" s="181"/>
      <c r="AJ559" s="169"/>
      <c r="AK559" s="169"/>
      <c r="AL559" s="169"/>
      <c r="AM559" s="169"/>
      <c r="AN559" s="182"/>
      <c r="AO559" s="182"/>
      <c r="AP559" s="182"/>
      <c r="AQ559" s="241"/>
      <c r="AR559" s="241"/>
      <c r="AS559" s="171"/>
      <c r="AT559" s="171"/>
      <c r="AU559" s="184"/>
      <c r="AV559" s="184"/>
      <c r="AW559" s="184"/>
      <c r="AX559" s="185"/>
      <c r="AY559" s="185"/>
      <c r="AZ559" s="185"/>
      <c r="BA559" s="186"/>
      <c r="BB559" s="186"/>
      <c r="BC559" s="186"/>
      <c r="BD559" s="232"/>
    </row>
    <row r="560" spans="1:56" ht="15.75" customHeight="1">
      <c r="A560" s="71">
        <v>2025594</v>
      </c>
      <c r="B560" s="44" t="s">
        <v>134</v>
      </c>
      <c r="C560" s="44" t="s">
        <v>90</v>
      </c>
      <c r="D560" s="61" t="s">
        <v>54</v>
      </c>
      <c r="E560" s="44" t="s">
        <v>4</v>
      </c>
      <c r="F560" s="159">
        <v>0</v>
      </c>
      <c r="G560" s="160">
        <v>0</v>
      </c>
      <c r="H560" s="160">
        <v>0</v>
      </c>
      <c r="I560" s="160">
        <v>0</v>
      </c>
      <c r="J560" s="160">
        <v>0</v>
      </c>
      <c r="K560" s="160">
        <v>0</v>
      </c>
      <c r="L560" s="161" t="s">
        <v>137</v>
      </c>
      <c r="M560" s="161" t="s">
        <v>2514</v>
      </c>
      <c r="N560" s="161"/>
      <c r="O560" s="163"/>
      <c r="P560" s="178"/>
      <c r="Q560" s="178"/>
      <c r="R560" s="165"/>
      <c r="S560" s="165"/>
      <c r="T560" s="165"/>
      <c r="U560" s="165"/>
      <c r="V560" s="165"/>
      <c r="W560" s="179"/>
      <c r="X560" s="166" t="s">
        <v>74</v>
      </c>
      <c r="Y560" s="166"/>
      <c r="Z560" s="166">
        <v>251647382</v>
      </c>
      <c r="AA560" s="166">
        <v>42916</v>
      </c>
      <c r="AB560" s="180"/>
      <c r="AC560" s="180"/>
      <c r="AD560" s="181"/>
      <c r="AE560" s="181"/>
      <c r="AF560" s="181"/>
      <c r="AG560" s="181"/>
      <c r="AH560" s="181"/>
      <c r="AI560" s="181"/>
      <c r="AJ560" s="169"/>
      <c r="AK560" s="169"/>
      <c r="AL560" s="169"/>
      <c r="AM560" s="169"/>
      <c r="AN560" s="182"/>
      <c r="AO560" s="182"/>
      <c r="AP560" s="182"/>
      <c r="AQ560" s="241"/>
      <c r="AR560" s="241"/>
      <c r="AS560" s="171"/>
      <c r="AT560" s="171"/>
      <c r="AU560" s="184"/>
      <c r="AV560" s="184"/>
      <c r="AW560" s="184"/>
      <c r="AX560" s="185"/>
      <c r="AY560" s="185"/>
      <c r="AZ560" s="185"/>
      <c r="BA560" s="186"/>
      <c r="BB560" s="186"/>
      <c r="BC560" s="186"/>
      <c r="BD560" s="232"/>
    </row>
    <row r="561" spans="1:56" ht="15.75" customHeight="1">
      <c r="A561" s="71">
        <v>2025595</v>
      </c>
      <c r="B561" s="44" t="s">
        <v>134</v>
      </c>
      <c r="C561" s="44" t="s">
        <v>90</v>
      </c>
      <c r="D561" s="61" t="s">
        <v>54</v>
      </c>
      <c r="E561" s="44" t="s">
        <v>4</v>
      </c>
      <c r="F561" s="159">
        <v>0</v>
      </c>
      <c r="G561" s="160">
        <v>0</v>
      </c>
      <c r="H561" s="160">
        <v>0</v>
      </c>
      <c r="I561" s="160">
        <v>0</v>
      </c>
      <c r="J561" s="160">
        <v>0</v>
      </c>
      <c r="K561" s="160">
        <v>0</v>
      </c>
      <c r="L561" s="161" t="s">
        <v>137</v>
      </c>
      <c r="M561" s="161" t="s">
        <v>24</v>
      </c>
      <c r="N561" s="161"/>
      <c r="O561" s="163"/>
      <c r="P561" s="178"/>
      <c r="Q561" s="178"/>
      <c r="R561" s="165"/>
      <c r="S561" s="165"/>
      <c r="T561" s="165"/>
      <c r="U561" s="165"/>
      <c r="V561" s="165"/>
      <c r="W561" s="179"/>
      <c r="X561" s="166" t="s">
        <v>137</v>
      </c>
      <c r="Y561" s="166" t="s">
        <v>24</v>
      </c>
      <c r="Z561" s="166"/>
      <c r="AA561" s="166"/>
      <c r="AB561" s="180"/>
      <c r="AC561" s="180"/>
      <c r="AD561" s="181"/>
      <c r="AE561" s="181"/>
      <c r="AF561" s="181"/>
      <c r="AG561" s="181"/>
      <c r="AH561" s="181"/>
      <c r="AI561" s="181"/>
      <c r="AJ561" s="169"/>
      <c r="AK561" s="169"/>
      <c r="AL561" s="169"/>
      <c r="AM561" s="169"/>
      <c r="AN561" s="182"/>
      <c r="AO561" s="182"/>
      <c r="AP561" s="182"/>
      <c r="AQ561" s="241"/>
      <c r="AR561" s="241"/>
      <c r="AS561" s="171"/>
      <c r="AT561" s="171"/>
      <c r="AU561" s="184"/>
      <c r="AV561" s="184"/>
      <c r="AW561" s="184"/>
      <c r="AX561" s="185"/>
      <c r="AY561" s="185"/>
      <c r="AZ561" s="185"/>
      <c r="BA561" s="186"/>
      <c r="BB561" s="186"/>
      <c r="BC561" s="186"/>
      <c r="BD561" s="232"/>
    </row>
    <row r="562" spans="1:56" ht="15.75" customHeight="1">
      <c r="A562" s="71">
        <v>2025596</v>
      </c>
      <c r="B562" s="44" t="s">
        <v>134</v>
      </c>
      <c r="C562" s="44" t="s">
        <v>90</v>
      </c>
      <c r="D562" s="61" t="s">
        <v>54</v>
      </c>
      <c r="E562" s="44" t="s">
        <v>4</v>
      </c>
      <c r="F562" s="159">
        <v>0</v>
      </c>
      <c r="G562" s="160">
        <v>0</v>
      </c>
      <c r="H562" s="160">
        <v>0</v>
      </c>
      <c r="I562" s="160">
        <v>0</v>
      </c>
      <c r="J562" s="160">
        <v>0</v>
      </c>
      <c r="K562" s="160">
        <v>0</v>
      </c>
      <c r="L562" s="161" t="s">
        <v>136</v>
      </c>
      <c r="M562" s="161"/>
      <c r="N562" s="161" t="s">
        <v>2795</v>
      </c>
      <c r="O562" s="163"/>
      <c r="P562" s="178"/>
      <c r="Q562" s="178"/>
      <c r="R562" s="165" t="s">
        <v>136</v>
      </c>
      <c r="S562" s="165"/>
      <c r="T562" s="165">
        <v>225002371</v>
      </c>
      <c r="U562" s="165"/>
      <c r="V562" s="165"/>
      <c r="W562" s="179"/>
      <c r="X562" s="166" t="s">
        <v>136</v>
      </c>
      <c r="Y562" s="166"/>
      <c r="Z562" s="166">
        <v>250381486</v>
      </c>
      <c r="AA562" s="166"/>
      <c r="AB562" s="180"/>
      <c r="AC562" s="180"/>
      <c r="AD562" s="181"/>
      <c r="AE562" s="181"/>
      <c r="AF562" s="181"/>
      <c r="AG562" s="181"/>
      <c r="AH562" s="181"/>
      <c r="AI562" s="181"/>
      <c r="AJ562" s="169"/>
      <c r="AK562" s="169"/>
      <c r="AL562" s="169"/>
      <c r="AM562" s="169"/>
      <c r="AN562" s="182"/>
      <c r="AO562" s="182"/>
      <c r="AP562" s="182"/>
      <c r="AQ562" s="241"/>
      <c r="AR562" s="241"/>
      <c r="AS562" s="171"/>
      <c r="AT562" s="171"/>
      <c r="AU562" s="184"/>
      <c r="AV562" s="184"/>
      <c r="AW562" s="184"/>
      <c r="AX562" s="185"/>
      <c r="AY562" s="185"/>
      <c r="AZ562" s="185"/>
      <c r="BA562" s="186"/>
      <c r="BB562" s="186"/>
      <c r="BC562" s="186"/>
      <c r="BD562" s="232"/>
    </row>
    <row r="563" spans="1:56" ht="15.75" customHeight="1">
      <c r="A563" s="71">
        <v>2025597</v>
      </c>
      <c r="B563" s="44" t="s">
        <v>134</v>
      </c>
      <c r="C563" s="44" t="s">
        <v>90</v>
      </c>
      <c r="D563" s="61" t="s">
        <v>54</v>
      </c>
      <c r="E563" s="44" t="s">
        <v>4</v>
      </c>
      <c r="F563" s="159">
        <v>0</v>
      </c>
      <c r="G563" s="160">
        <v>0</v>
      </c>
      <c r="H563" s="160">
        <v>0</v>
      </c>
      <c r="I563" s="160">
        <v>0</v>
      </c>
      <c r="J563" s="160">
        <v>0</v>
      </c>
      <c r="K563" s="160">
        <v>0</v>
      </c>
      <c r="L563" s="161" t="s">
        <v>74</v>
      </c>
      <c r="M563" s="161"/>
      <c r="N563" s="161" t="s">
        <v>2796</v>
      </c>
      <c r="O563" s="163"/>
      <c r="P563" s="178"/>
      <c r="Q563" s="178"/>
      <c r="R563" s="165"/>
      <c r="S563" s="165"/>
      <c r="T563" s="165"/>
      <c r="U563" s="165"/>
      <c r="V563" s="165"/>
      <c r="W563" s="179"/>
      <c r="X563" s="166" t="s">
        <v>74</v>
      </c>
      <c r="Y563" s="166"/>
      <c r="Z563" s="166">
        <v>251647692</v>
      </c>
      <c r="AA563" s="166">
        <v>36912</v>
      </c>
      <c r="AB563" s="180"/>
      <c r="AC563" s="180"/>
      <c r="AD563" s="181"/>
      <c r="AE563" s="181"/>
      <c r="AF563" s="181"/>
      <c r="AG563" s="181"/>
      <c r="AH563" s="181"/>
      <c r="AI563" s="181"/>
      <c r="AJ563" s="169"/>
      <c r="AK563" s="169"/>
      <c r="AL563" s="169"/>
      <c r="AM563" s="169"/>
      <c r="AN563" s="182"/>
      <c r="AO563" s="182"/>
      <c r="AP563" s="182"/>
      <c r="AQ563" s="241"/>
      <c r="AR563" s="241"/>
      <c r="AS563" s="171"/>
      <c r="AT563" s="171"/>
      <c r="AU563" s="184"/>
      <c r="AV563" s="184"/>
      <c r="AW563" s="184"/>
      <c r="AX563" s="185"/>
      <c r="AY563" s="185"/>
      <c r="AZ563" s="185"/>
      <c r="BA563" s="186"/>
      <c r="BB563" s="186"/>
      <c r="BC563" s="186"/>
      <c r="BD563" s="232"/>
    </row>
    <row r="564" spans="1:56" ht="15.75" customHeight="1">
      <c r="A564" s="71">
        <v>2025598</v>
      </c>
      <c r="B564" s="44" t="s">
        <v>134</v>
      </c>
      <c r="C564" s="44" t="s">
        <v>90</v>
      </c>
      <c r="D564" s="61" t="s">
        <v>54</v>
      </c>
      <c r="E564" s="44" t="s">
        <v>4</v>
      </c>
      <c r="F564" s="159">
        <v>0</v>
      </c>
      <c r="G564" s="160">
        <v>0</v>
      </c>
      <c r="H564" s="160">
        <v>0</v>
      </c>
      <c r="I564" s="160">
        <v>0</v>
      </c>
      <c r="J564" s="160">
        <v>0</v>
      </c>
      <c r="K564" s="160">
        <v>0</v>
      </c>
      <c r="L564" s="161" t="s">
        <v>137</v>
      </c>
      <c r="M564" s="161" t="s">
        <v>26</v>
      </c>
      <c r="N564" s="161"/>
      <c r="O564" s="163"/>
      <c r="P564" s="178"/>
      <c r="Q564" s="178"/>
      <c r="R564" s="165"/>
      <c r="S564" s="165"/>
      <c r="T564" s="165"/>
      <c r="U564" s="165"/>
      <c r="V564" s="165"/>
      <c r="W564" s="179"/>
      <c r="X564" s="166" t="s">
        <v>137</v>
      </c>
      <c r="Y564" s="166" t="s">
        <v>26</v>
      </c>
      <c r="Z564" s="166"/>
      <c r="AA564" s="166"/>
      <c r="AB564" s="180"/>
      <c r="AC564" s="180"/>
      <c r="AD564" s="181"/>
      <c r="AE564" s="181"/>
      <c r="AF564" s="181"/>
      <c r="AG564" s="181"/>
      <c r="AH564" s="181"/>
      <c r="AI564" s="181"/>
      <c r="AJ564" s="169"/>
      <c r="AK564" s="169"/>
      <c r="AL564" s="169"/>
      <c r="AM564" s="169"/>
      <c r="AN564" s="182"/>
      <c r="AO564" s="182"/>
      <c r="AP564" s="182"/>
      <c r="AQ564" s="241"/>
      <c r="AR564" s="241"/>
      <c r="AS564" s="171"/>
      <c r="AT564" s="171"/>
      <c r="AU564" s="184"/>
      <c r="AV564" s="184"/>
      <c r="AW564" s="184"/>
      <c r="AX564" s="185"/>
      <c r="AY564" s="185"/>
      <c r="AZ564" s="185"/>
      <c r="BA564" s="186"/>
      <c r="BB564" s="186"/>
      <c r="BC564" s="186"/>
      <c r="BD564" s="232"/>
    </row>
    <row r="565" spans="1:56" ht="15.75" customHeight="1">
      <c r="A565" s="71">
        <v>2025599</v>
      </c>
      <c r="B565" s="44" t="s">
        <v>134</v>
      </c>
      <c r="C565" s="44" t="s">
        <v>90</v>
      </c>
      <c r="D565" s="61" t="s">
        <v>54</v>
      </c>
      <c r="E565" s="44" t="s">
        <v>4</v>
      </c>
      <c r="F565" s="159">
        <v>0</v>
      </c>
      <c r="G565" s="160">
        <v>0</v>
      </c>
      <c r="H565" s="160">
        <v>0</v>
      </c>
      <c r="I565" s="160">
        <v>0</v>
      </c>
      <c r="J565" s="160">
        <v>0</v>
      </c>
      <c r="K565" s="160">
        <v>0</v>
      </c>
      <c r="L565" s="161" t="s">
        <v>137</v>
      </c>
      <c r="M565" s="161" t="s">
        <v>26</v>
      </c>
      <c r="N565" s="161"/>
      <c r="O565" s="163"/>
      <c r="P565" s="178"/>
      <c r="Q565" s="178"/>
      <c r="R565" s="165"/>
      <c r="S565" s="165"/>
      <c r="T565" s="165"/>
      <c r="U565" s="165"/>
      <c r="V565" s="165"/>
      <c r="W565" s="179"/>
      <c r="X565" s="166" t="s">
        <v>137</v>
      </c>
      <c r="Y565" s="166" t="s">
        <v>26</v>
      </c>
      <c r="Z565" s="166"/>
      <c r="AA565" s="166"/>
      <c r="AB565" s="180"/>
      <c r="AC565" s="180"/>
      <c r="AD565" s="181"/>
      <c r="AE565" s="181"/>
      <c r="AF565" s="181"/>
      <c r="AG565" s="181"/>
      <c r="AH565" s="181"/>
      <c r="AI565" s="181"/>
      <c r="AJ565" s="169"/>
      <c r="AK565" s="169"/>
      <c r="AL565" s="169"/>
      <c r="AM565" s="169"/>
      <c r="AN565" s="182"/>
      <c r="AO565" s="182"/>
      <c r="AP565" s="182"/>
      <c r="AQ565" s="241"/>
      <c r="AR565" s="241"/>
      <c r="AS565" s="171"/>
      <c r="AT565" s="171"/>
      <c r="AU565" s="184"/>
      <c r="AV565" s="184"/>
      <c r="AW565" s="184"/>
      <c r="AX565" s="185"/>
      <c r="AY565" s="185"/>
      <c r="AZ565" s="185"/>
      <c r="BA565" s="186"/>
      <c r="BB565" s="186"/>
      <c r="BC565" s="186"/>
      <c r="BD565" s="232"/>
    </row>
    <row r="566" spans="1:56" ht="15.75" customHeight="1">
      <c r="A566" s="71">
        <v>2025600</v>
      </c>
      <c r="B566" s="44" t="s">
        <v>134</v>
      </c>
      <c r="C566" s="44" t="s">
        <v>90</v>
      </c>
      <c r="D566" s="61" t="s">
        <v>54</v>
      </c>
      <c r="E566" s="44" t="s">
        <v>4</v>
      </c>
      <c r="F566" s="159">
        <v>0</v>
      </c>
      <c r="G566" s="160">
        <v>0</v>
      </c>
      <c r="H566" s="160">
        <v>0</v>
      </c>
      <c r="I566" s="160">
        <v>0</v>
      </c>
      <c r="J566" s="160">
        <v>0</v>
      </c>
      <c r="K566" s="160">
        <v>0</v>
      </c>
      <c r="L566" s="161" t="s">
        <v>137</v>
      </c>
      <c r="M566" s="161" t="s">
        <v>24</v>
      </c>
      <c r="N566" s="161"/>
      <c r="O566" s="163"/>
      <c r="P566" s="178"/>
      <c r="Q566" s="178"/>
      <c r="R566" s="165"/>
      <c r="S566" s="165"/>
      <c r="T566" s="165"/>
      <c r="U566" s="165"/>
      <c r="V566" s="165"/>
      <c r="W566" s="179"/>
      <c r="X566" s="166" t="s">
        <v>137</v>
      </c>
      <c r="Y566" s="166" t="s">
        <v>24</v>
      </c>
      <c r="Z566" s="166"/>
      <c r="AA566" s="166"/>
      <c r="AB566" s="180"/>
      <c r="AC566" s="180"/>
      <c r="AD566" s="181"/>
      <c r="AE566" s="181"/>
      <c r="AF566" s="181"/>
      <c r="AG566" s="181"/>
      <c r="AH566" s="181"/>
      <c r="AI566" s="181"/>
      <c r="AJ566" s="169"/>
      <c r="AK566" s="169"/>
      <c r="AL566" s="169"/>
      <c r="AM566" s="169"/>
      <c r="AN566" s="182"/>
      <c r="AO566" s="182"/>
      <c r="AP566" s="182"/>
      <c r="AQ566" s="241"/>
      <c r="AR566" s="241"/>
      <c r="AS566" s="171"/>
      <c r="AT566" s="171"/>
      <c r="AU566" s="184"/>
      <c r="AV566" s="184"/>
      <c r="AW566" s="184"/>
      <c r="AX566" s="185"/>
      <c r="AY566" s="185"/>
      <c r="AZ566" s="185"/>
      <c r="BA566" s="186"/>
      <c r="BB566" s="186"/>
      <c r="BC566" s="186"/>
      <c r="BD566" s="232"/>
    </row>
    <row r="567" spans="1:56" ht="15.75" customHeight="1">
      <c r="A567" s="71">
        <v>2025601</v>
      </c>
      <c r="B567" s="44" t="s">
        <v>134</v>
      </c>
      <c r="C567" s="44" t="s">
        <v>90</v>
      </c>
      <c r="D567" s="61" t="s">
        <v>54</v>
      </c>
      <c r="E567" s="44" t="s">
        <v>4</v>
      </c>
      <c r="F567" s="159">
        <v>0</v>
      </c>
      <c r="G567" s="160">
        <v>0</v>
      </c>
      <c r="H567" s="160">
        <v>0</v>
      </c>
      <c r="I567" s="160">
        <v>0</v>
      </c>
      <c r="J567" s="160">
        <v>0</v>
      </c>
      <c r="K567" s="160">
        <v>0</v>
      </c>
      <c r="L567" s="161" t="s">
        <v>137</v>
      </c>
      <c r="M567" s="161" t="s">
        <v>2514</v>
      </c>
      <c r="N567" s="161"/>
      <c r="O567" s="163"/>
      <c r="P567" s="178"/>
      <c r="Q567" s="178"/>
      <c r="R567" s="165"/>
      <c r="S567" s="165"/>
      <c r="T567" s="165"/>
      <c r="U567" s="165"/>
      <c r="V567" s="165"/>
      <c r="W567" s="179"/>
      <c r="X567" s="166" t="s">
        <v>74</v>
      </c>
      <c r="Y567" s="166"/>
      <c r="Z567" s="166">
        <v>251585417</v>
      </c>
      <c r="AA567" s="166">
        <v>36912</v>
      </c>
      <c r="AB567" s="180"/>
      <c r="AC567" s="180"/>
      <c r="AD567" s="181"/>
      <c r="AE567" s="181"/>
      <c r="AF567" s="181"/>
      <c r="AG567" s="181"/>
      <c r="AH567" s="181"/>
      <c r="AI567" s="181"/>
      <c r="AJ567" s="169"/>
      <c r="AK567" s="169"/>
      <c r="AL567" s="169"/>
      <c r="AM567" s="169"/>
      <c r="AN567" s="182"/>
      <c r="AO567" s="182"/>
      <c r="AP567" s="182"/>
      <c r="AQ567" s="241"/>
      <c r="AR567" s="241"/>
      <c r="AS567" s="171"/>
      <c r="AT567" s="171"/>
      <c r="AU567" s="184"/>
      <c r="AV567" s="184"/>
      <c r="AW567" s="184"/>
      <c r="AX567" s="185"/>
      <c r="AY567" s="185"/>
      <c r="AZ567" s="185"/>
      <c r="BA567" s="186"/>
      <c r="BB567" s="186"/>
      <c r="BC567" s="186"/>
      <c r="BD567" s="232"/>
    </row>
    <row r="568" spans="1:56" ht="15.75" customHeight="1">
      <c r="A568" s="71">
        <v>2025602</v>
      </c>
      <c r="B568" s="44" t="s">
        <v>134</v>
      </c>
      <c r="C568" s="44" t="s">
        <v>90</v>
      </c>
      <c r="D568" s="61" t="s">
        <v>54</v>
      </c>
      <c r="E568" s="44" t="s">
        <v>4</v>
      </c>
      <c r="F568" s="159">
        <v>0</v>
      </c>
      <c r="G568" s="160">
        <v>0</v>
      </c>
      <c r="H568" s="160">
        <v>0</v>
      </c>
      <c r="I568" s="160">
        <v>0</v>
      </c>
      <c r="J568" s="160">
        <v>0</v>
      </c>
      <c r="K568" s="160">
        <v>0</v>
      </c>
      <c r="L568" s="161" t="s">
        <v>74</v>
      </c>
      <c r="M568" s="161"/>
      <c r="N568" s="161" t="s">
        <v>2797</v>
      </c>
      <c r="O568" s="163"/>
      <c r="P568" s="178"/>
      <c r="Q568" s="178"/>
      <c r="R568" s="165"/>
      <c r="S568" s="165"/>
      <c r="T568" s="165"/>
      <c r="U568" s="165"/>
      <c r="V568" s="165"/>
      <c r="W568" s="179"/>
      <c r="X568" s="166" t="s">
        <v>74</v>
      </c>
      <c r="Y568" s="166"/>
      <c r="Z568" s="166">
        <v>251585182</v>
      </c>
      <c r="AA568" s="166">
        <v>36912</v>
      </c>
      <c r="AB568" s="180"/>
      <c r="AC568" s="180"/>
      <c r="AD568" s="181"/>
      <c r="AE568" s="181"/>
      <c r="AF568" s="181"/>
      <c r="AG568" s="181"/>
      <c r="AH568" s="181"/>
      <c r="AI568" s="181"/>
      <c r="AJ568" s="169"/>
      <c r="AK568" s="169"/>
      <c r="AL568" s="169"/>
      <c r="AM568" s="169"/>
      <c r="AN568" s="182"/>
      <c r="AO568" s="182"/>
      <c r="AP568" s="182"/>
      <c r="AQ568" s="241"/>
      <c r="AR568" s="241"/>
      <c r="AS568" s="171"/>
      <c r="AT568" s="171"/>
      <c r="AU568" s="184"/>
      <c r="AV568" s="184"/>
      <c r="AW568" s="184"/>
      <c r="AX568" s="185"/>
      <c r="AY568" s="185"/>
      <c r="AZ568" s="185"/>
      <c r="BA568" s="186"/>
      <c r="BB568" s="186"/>
      <c r="BC568" s="186"/>
      <c r="BD568" s="232"/>
    </row>
    <row r="569" spans="1:56" ht="15.75" customHeight="1">
      <c r="A569" s="71">
        <v>2025603</v>
      </c>
      <c r="B569" s="44" t="s">
        <v>134</v>
      </c>
      <c r="C569" s="44" t="s">
        <v>91</v>
      </c>
      <c r="D569" s="61" t="s">
        <v>52</v>
      </c>
      <c r="E569" s="44" t="s">
        <v>4</v>
      </c>
      <c r="F569" s="159" t="s">
        <v>136</v>
      </c>
      <c r="G569" s="160">
        <v>0</v>
      </c>
      <c r="H569" s="160">
        <v>231667094</v>
      </c>
      <c r="I569" s="160">
        <v>62102</v>
      </c>
      <c r="J569" s="160">
        <v>0</v>
      </c>
      <c r="K569" s="160">
        <v>0</v>
      </c>
      <c r="L569" s="161" t="s">
        <v>136</v>
      </c>
      <c r="M569" s="161"/>
      <c r="N569" s="161"/>
      <c r="O569" s="163"/>
      <c r="P569" s="178"/>
      <c r="Q569" s="178"/>
      <c r="R569" s="165"/>
      <c r="S569" s="165"/>
      <c r="T569" s="165"/>
      <c r="U569" s="165"/>
      <c r="V569" s="165"/>
      <c r="W569" s="179"/>
      <c r="X569" s="166" t="s">
        <v>74</v>
      </c>
      <c r="Y569" s="166"/>
      <c r="Z569" s="166">
        <v>251568997</v>
      </c>
      <c r="AA569" s="166">
        <v>93649</v>
      </c>
      <c r="AB569" s="180"/>
      <c r="AC569" s="180"/>
      <c r="AD569" s="181"/>
      <c r="AE569" s="181"/>
      <c r="AF569" s="181"/>
      <c r="AG569" s="181"/>
      <c r="AH569" s="181"/>
      <c r="AI569" s="181"/>
      <c r="AJ569" s="169"/>
      <c r="AK569" s="169"/>
      <c r="AL569" s="169"/>
      <c r="AM569" s="169"/>
      <c r="AN569" s="182"/>
      <c r="AO569" s="182"/>
      <c r="AP569" s="182"/>
      <c r="AQ569" s="241"/>
      <c r="AR569" s="241"/>
      <c r="AS569" s="171"/>
      <c r="AT569" s="171"/>
      <c r="AU569" s="184"/>
      <c r="AV569" s="184"/>
      <c r="AW569" s="184"/>
      <c r="AX569" s="185"/>
      <c r="AY569" s="185"/>
      <c r="AZ569" s="185"/>
      <c r="BA569" s="186"/>
      <c r="BB569" s="186"/>
      <c r="BC569" s="186"/>
      <c r="BD569" s="232"/>
    </row>
    <row r="570" spans="1:56" ht="15.75" customHeight="1">
      <c r="A570" s="71">
        <v>2025604</v>
      </c>
      <c r="B570" s="44" t="s">
        <v>134</v>
      </c>
      <c r="C570" s="44" t="s">
        <v>91</v>
      </c>
      <c r="D570" s="61" t="s">
        <v>52</v>
      </c>
      <c r="E570" s="44" t="s">
        <v>4</v>
      </c>
      <c r="F570" s="159" t="s">
        <v>136</v>
      </c>
      <c r="G570" s="160">
        <v>0</v>
      </c>
      <c r="H570" s="160">
        <v>231119364</v>
      </c>
      <c r="I570" s="160">
        <v>30194</v>
      </c>
      <c r="J570" s="160">
        <v>0</v>
      </c>
      <c r="K570" s="160">
        <v>0</v>
      </c>
      <c r="L570" s="161" t="s">
        <v>136</v>
      </c>
      <c r="M570" s="161"/>
      <c r="N570" s="161" t="s">
        <v>2799</v>
      </c>
      <c r="O570" s="163"/>
      <c r="P570" s="178"/>
      <c r="Q570" s="178"/>
      <c r="R570" s="165"/>
      <c r="S570" s="165"/>
      <c r="T570" s="165"/>
      <c r="U570" s="165"/>
      <c r="V570" s="165"/>
      <c r="W570" s="179"/>
      <c r="X570" s="166" t="s">
        <v>74</v>
      </c>
      <c r="Y570" s="166"/>
      <c r="Z570" s="166">
        <v>251568334</v>
      </c>
      <c r="AA570" s="166">
        <v>93645</v>
      </c>
      <c r="AB570" s="180"/>
      <c r="AC570" s="180"/>
      <c r="AD570" s="181"/>
      <c r="AE570" s="181"/>
      <c r="AF570" s="181"/>
      <c r="AG570" s="181"/>
      <c r="AH570" s="181"/>
      <c r="AI570" s="181"/>
      <c r="AJ570" s="169"/>
      <c r="AK570" s="169"/>
      <c r="AL570" s="169"/>
      <c r="AM570" s="169"/>
      <c r="AN570" s="182"/>
      <c r="AO570" s="182"/>
      <c r="AP570" s="182"/>
      <c r="AQ570" s="241"/>
      <c r="AR570" s="241"/>
      <c r="AS570" s="171"/>
      <c r="AT570" s="171"/>
      <c r="AU570" s="184"/>
      <c r="AV570" s="184"/>
      <c r="AW570" s="184"/>
      <c r="AX570" s="185"/>
      <c r="AY570" s="185"/>
      <c r="AZ570" s="185"/>
      <c r="BA570" s="186"/>
      <c r="BB570" s="186"/>
      <c r="BC570" s="186"/>
      <c r="BD570" s="232"/>
    </row>
    <row r="571" spans="1:56" ht="15.75" customHeight="1">
      <c r="A571" s="71">
        <v>2025605</v>
      </c>
      <c r="B571" s="44" t="s">
        <v>134</v>
      </c>
      <c r="C571" s="44" t="s">
        <v>91</v>
      </c>
      <c r="D571" s="61" t="s">
        <v>52</v>
      </c>
      <c r="E571" s="44" t="s">
        <v>4</v>
      </c>
      <c r="F571" s="159" t="s">
        <v>136</v>
      </c>
      <c r="G571" s="160">
        <v>0</v>
      </c>
      <c r="H571" s="160">
        <v>0</v>
      </c>
      <c r="I571" s="160">
        <v>0</v>
      </c>
      <c r="J571" s="160">
        <v>0</v>
      </c>
      <c r="K571" s="160">
        <v>0</v>
      </c>
      <c r="L571" s="161" t="s">
        <v>74</v>
      </c>
      <c r="M571" s="161"/>
      <c r="N571" s="161" t="s">
        <v>2800</v>
      </c>
      <c r="O571" s="163"/>
      <c r="P571" s="178"/>
      <c r="Q571" s="178"/>
      <c r="R571" s="165"/>
      <c r="S571" s="165"/>
      <c r="T571" s="165"/>
      <c r="U571" s="165"/>
      <c r="V571" s="165"/>
      <c r="W571" s="179"/>
      <c r="X571" s="166" t="s">
        <v>74</v>
      </c>
      <c r="Y571" s="166"/>
      <c r="Z571" s="166">
        <v>251569241</v>
      </c>
      <c r="AA571" s="166">
        <v>74924</v>
      </c>
      <c r="AB571" s="180"/>
      <c r="AC571" s="180"/>
      <c r="AD571" s="181"/>
      <c r="AE571" s="181"/>
      <c r="AF571" s="181"/>
      <c r="AG571" s="181"/>
      <c r="AH571" s="181"/>
      <c r="AI571" s="181"/>
      <c r="AJ571" s="169"/>
      <c r="AK571" s="169"/>
      <c r="AL571" s="169"/>
      <c r="AM571" s="169"/>
      <c r="AN571" s="182"/>
      <c r="AO571" s="182"/>
      <c r="AP571" s="182"/>
      <c r="AQ571" s="241"/>
      <c r="AR571" s="241"/>
      <c r="AS571" s="171"/>
      <c r="AT571" s="171"/>
      <c r="AU571" s="184"/>
      <c r="AV571" s="184"/>
      <c r="AW571" s="184"/>
      <c r="AX571" s="185"/>
      <c r="AY571" s="185"/>
      <c r="AZ571" s="185"/>
      <c r="BA571" s="186"/>
      <c r="BB571" s="186"/>
      <c r="BC571" s="186"/>
      <c r="BD571" s="232"/>
    </row>
    <row r="572" spans="1:56" ht="15.75" customHeight="1">
      <c r="A572" s="71">
        <v>2025606</v>
      </c>
      <c r="B572" s="44" t="s">
        <v>134</v>
      </c>
      <c r="C572" s="44" t="s">
        <v>91</v>
      </c>
      <c r="D572" s="61" t="s">
        <v>52</v>
      </c>
      <c r="E572" s="44" t="s">
        <v>4</v>
      </c>
      <c r="F572" s="159" t="s">
        <v>136</v>
      </c>
      <c r="G572" s="160">
        <v>0</v>
      </c>
      <c r="H572" s="160">
        <v>0</v>
      </c>
      <c r="I572" s="160">
        <v>0</v>
      </c>
      <c r="J572" s="160">
        <v>0</v>
      </c>
      <c r="K572" s="160">
        <v>0</v>
      </c>
      <c r="L572" s="161" t="s">
        <v>74</v>
      </c>
      <c r="M572" s="161"/>
      <c r="N572" s="161" t="s">
        <v>2801</v>
      </c>
      <c r="O572" s="163"/>
      <c r="P572" s="178"/>
      <c r="Q572" s="178"/>
      <c r="R572" s="165"/>
      <c r="S572" s="165"/>
      <c r="T572" s="165"/>
      <c r="U572" s="165"/>
      <c r="V572" s="165"/>
      <c r="W572" s="179"/>
      <c r="X572" s="166" t="s">
        <v>74</v>
      </c>
      <c r="Y572" s="166"/>
      <c r="Z572" s="166">
        <v>251576248</v>
      </c>
      <c r="AA572" s="166">
        <v>34853</v>
      </c>
      <c r="AB572" s="180"/>
      <c r="AC572" s="180"/>
      <c r="AD572" s="181"/>
      <c r="AE572" s="181"/>
      <c r="AF572" s="181"/>
      <c r="AG572" s="181"/>
      <c r="AH572" s="181"/>
      <c r="AI572" s="181"/>
      <c r="AJ572" s="169"/>
      <c r="AK572" s="169"/>
      <c r="AL572" s="169"/>
      <c r="AM572" s="169"/>
      <c r="AN572" s="182"/>
      <c r="AO572" s="182"/>
      <c r="AP572" s="182"/>
      <c r="AQ572" s="241"/>
      <c r="AR572" s="241"/>
      <c r="AS572" s="171"/>
      <c r="AT572" s="171"/>
      <c r="AU572" s="184"/>
      <c r="AV572" s="184"/>
      <c r="AW572" s="184"/>
      <c r="AX572" s="185"/>
      <c r="AY572" s="185"/>
      <c r="AZ572" s="185"/>
      <c r="BA572" s="186"/>
      <c r="BB572" s="186"/>
      <c r="BC572" s="186"/>
      <c r="BD572" s="232"/>
    </row>
    <row r="573" spans="1:56" ht="15.75" customHeight="1">
      <c r="A573" s="71">
        <v>2025607</v>
      </c>
      <c r="B573" s="44" t="s">
        <v>134</v>
      </c>
      <c r="C573" s="44" t="s">
        <v>91</v>
      </c>
      <c r="D573" s="61" t="s">
        <v>52</v>
      </c>
      <c r="E573" s="44" t="s">
        <v>4</v>
      </c>
      <c r="F573" s="159" t="s">
        <v>136</v>
      </c>
      <c r="G573" s="160">
        <v>0</v>
      </c>
      <c r="H573" s="160">
        <v>0</v>
      </c>
      <c r="I573" s="160">
        <v>0</v>
      </c>
      <c r="J573" s="160">
        <v>0</v>
      </c>
      <c r="K573" s="160">
        <v>0</v>
      </c>
      <c r="L573" s="161" t="s">
        <v>136</v>
      </c>
      <c r="M573" s="161"/>
      <c r="N573" s="161" t="s">
        <v>2802</v>
      </c>
      <c r="O573" s="163"/>
      <c r="P573" s="178"/>
      <c r="Q573" s="178"/>
      <c r="R573" s="165"/>
      <c r="S573" s="165"/>
      <c r="T573" s="165"/>
      <c r="U573" s="165"/>
      <c r="V573" s="165"/>
      <c r="W573" s="179"/>
      <c r="X573" s="166" t="s">
        <v>136</v>
      </c>
      <c r="Y573" s="166"/>
      <c r="Z573" s="166"/>
      <c r="AA573" s="166"/>
      <c r="AB573" s="180"/>
      <c r="AC573" s="180"/>
      <c r="AD573" s="181"/>
      <c r="AE573" s="181"/>
      <c r="AF573" s="181"/>
      <c r="AG573" s="181"/>
      <c r="AH573" s="181"/>
      <c r="AI573" s="181"/>
      <c r="AJ573" s="169"/>
      <c r="AK573" s="169"/>
      <c r="AL573" s="169"/>
      <c r="AM573" s="169"/>
      <c r="AN573" s="182"/>
      <c r="AO573" s="182"/>
      <c r="AP573" s="182"/>
      <c r="AQ573" s="241"/>
      <c r="AR573" s="241"/>
      <c r="AS573" s="171"/>
      <c r="AT573" s="171"/>
      <c r="AU573" s="184"/>
      <c r="AV573" s="184"/>
      <c r="AW573" s="184"/>
      <c r="AX573" s="185"/>
      <c r="AY573" s="185"/>
      <c r="AZ573" s="185"/>
      <c r="BA573" s="186"/>
      <c r="BB573" s="186"/>
      <c r="BC573" s="186"/>
      <c r="BD573" s="232"/>
    </row>
    <row r="574" spans="1:56" ht="15.75" customHeight="1">
      <c r="A574" s="71">
        <v>2025608</v>
      </c>
      <c r="B574" s="44" t="s">
        <v>134</v>
      </c>
      <c r="C574" s="44" t="s">
        <v>91</v>
      </c>
      <c r="D574" s="61" t="s">
        <v>52</v>
      </c>
      <c r="E574" s="44" t="s">
        <v>4</v>
      </c>
      <c r="F574" s="159">
        <v>0</v>
      </c>
      <c r="G574" s="160">
        <v>0</v>
      </c>
      <c r="H574" s="160">
        <v>0</v>
      </c>
      <c r="I574" s="160">
        <v>0</v>
      </c>
      <c r="J574" s="160">
        <v>0</v>
      </c>
      <c r="K574" s="160">
        <v>0</v>
      </c>
      <c r="L574" s="161" t="s">
        <v>136</v>
      </c>
      <c r="M574" s="161"/>
      <c r="N574" s="161" t="s">
        <v>2803</v>
      </c>
      <c r="O574" s="163"/>
      <c r="P574" s="178"/>
      <c r="Q574" s="178"/>
      <c r="R574" s="165"/>
      <c r="S574" s="165"/>
      <c r="T574" s="165"/>
      <c r="U574" s="165"/>
      <c r="V574" s="165"/>
      <c r="W574" s="179"/>
      <c r="X574" s="166" t="s">
        <v>136</v>
      </c>
      <c r="Y574" s="166"/>
      <c r="Z574" s="166">
        <v>250528657</v>
      </c>
      <c r="AA574" s="166">
        <v>20965</v>
      </c>
      <c r="AB574" s="180"/>
      <c r="AC574" s="180"/>
      <c r="AD574" s="181"/>
      <c r="AE574" s="181"/>
      <c r="AF574" s="181"/>
      <c r="AG574" s="181"/>
      <c r="AH574" s="181"/>
      <c r="AI574" s="181"/>
      <c r="AJ574" s="169"/>
      <c r="AK574" s="169"/>
      <c r="AL574" s="169"/>
      <c r="AM574" s="169"/>
      <c r="AN574" s="182"/>
      <c r="AO574" s="182"/>
      <c r="AP574" s="182"/>
      <c r="AQ574" s="241"/>
      <c r="AR574" s="241"/>
      <c r="AS574" s="171"/>
      <c r="AT574" s="171"/>
      <c r="AU574" s="184"/>
      <c r="AV574" s="184"/>
      <c r="AW574" s="184"/>
      <c r="AX574" s="185"/>
      <c r="AY574" s="185"/>
      <c r="AZ574" s="185"/>
      <c r="BA574" s="186"/>
      <c r="BB574" s="186"/>
      <c r="BC574" s="186"/>
      <c r="BD574" s="232"/>
    </row>
    <row r="575" spans="1:56" ht="15.75" customHeight="1">
      <c r="A575" s="71">
        <v>2025609</v>
      </c>
      <c r="B575" s="44" t="s">
        <v>134</v>
      </c>
      <c r="C575" s="44" t="s">
        <v>91</v>
      </c>
      <c r="D575" s="61" t="s">
        <v>52</v>
      </c>
      <c r="E575" s="44" t="s">
        <v>4</v>
      </c>
      <c r="F575" s="159">
        <v>0</v>
      </c>
      <c r="G575" s="160">
        <v>0</v>
      </c>
      <c r="H575" s="160">
        <v>0</v>
      </c>
      <c r="I575" s="160">
        <v>0</v>
      </c>
      <c r="J575" s="160">
        <v>0</v>
      </c>
      <c r="K575" s="160">
        <v>0</v>
      </c>
      <c r="L575" s="161" t="s">
        <v>74</v>
      </c>
      <c r="M575" s="161"/>
      <c r="N575" s="161" t="s">
        <v>2804</v>
      </c>
      <c r="O575" s="163"/>
      <c r="P575" s="178"/>
      <c r="Q575" s="178"/>
      <c r="R575" s="165"/>
      <c r="S575" s="165"/>
      <c r="T575" s="165"/>
      <c r="U575" s="165"/>
      <c r="V575" s="165"/>
      <c r="W575" s="179"/>
      <c r="X575" s="166" t="s">
        <v>136</v>
      </c>
      <c r="Y575" s="166"/>
      <c r="Z575" s="166">
        <v>251026361</v>
      </c>
      <c r="AA575" s="166">
        <v>60509</v>
      </c>
      <c r="AB575" s="180"/>
      <c r="AC575" s="180"/>
      <c r="AD575" s="181"/>
      <c r="AE575" s="181"/>
      <c r="AF575" s="181"/>
      <c r="AG575" s="181"/>
      <c r="AH575" s="181"/>
      <c r="AI575" s="181"/>
      <c r="AJ575" s="169"/>
      <c r="AK575" s="169"/>
      <c r="AL575" s="169"/>
      <c r="AM575" s="169"/>
      <c r="AN575" s="182"/>
      <c r="AO575" s="182"/>
      <c r="AP575" s="182"/>
      <c r="AQ575" s="241"/>
      <c r="AR575" s="241"/>
      <c r="AS575" s="171"/>
      <c r="AT575" s="171"/>
      <c r="AU575" s="184"/>
      <c r="AV575" s="184"/>
      <c r="AW575" s="184"/>
      <c r="AX575" s="185"/>
      <c r="AY575" s="185"/>
      <c r="AZ575" s="185"/>
      <c r="BA575" s="186"/>
      <c r="BB575" s="186"/>
      <c r="BC575" s="186"/>
      <c r="BD575" s="232"/>
    </row>
    <row r="576" spans="1:56" ht="15.75" customHeight="1">
      <c r="A576" s="71">
        <v>2025610</v>
      </c>
      <c r="B576" s="44" t="s">
        <v>134</v>
      </c>
      <c r="C576" s="44" t="s">
        <v>91</v>
      </c>
      <c r="D576" s="61" t="s">
        <v>52</v>
      </c>
      <c r="E576" s="44" t="s">
        <v>4</v>
      </c>
      <c r="F576" s="159" t="s">
        <v>136</v>
      </c>
      <c r="G576" s="160">
        <v>0</v>
      </c>
      <c r="H576" s="160">
        <v>231707800</v>
      </c>
      <c r="I576" s="160">
        <v>28202</v>
      </c>
      <c r="J576" s="160">
        <v>0</v>
      </c>
      <c r="K576" s="160">
        <v>0</v>
      </c>
      <c r="L576" s="161" t="s">
        <v>74</v>
      </c>
      <c r="M576" s="161"/>
      <c r="N576" s="161" t="s">
        <v>2805</v>
      </c>
      <c r="O576" s="163"/>
      <c r="P576" s="178"/>
      <c r="Q576" s="178"/>
      <c r="R576" s="165"/>
      <c r="S576" s="165"/>
      <c r="T576" s="165"/>
      <c r="U576" s="165"/>
      <c r="V576" s="165"/>
      <c r="W576" s="179"/>
      <c r="X576" s="166" t="s">
        <v>74</v>
      </c>
      <c r="Y576" s="166"/>
      <c r="Z576" s="166">
        <v>251569640</v>
      </c>
      <c r="AA576" s="166">
        <v>94624</v>
      </c>
      <c r="AB576" s="180"/>
      <c r="AC576" s="180"/>
      <c r="AD576" s="181"/>
      <c r="AE576" s="181"/>
      <c r="AF576" s="181"/>
      <c r="AG576" s="181"/>
      <c r="AH576" s="181"/>
      <c r="AI576" s="181"/>
      <c r="AJ576" s="169"/>
      <c r="AK576" s="169"/>
      <c r="AL576" s="169"/>
      <c r="AM576" s="169"/>
      <c r="AN576" s="182"/>
      <c r="AO576" s="182"/>
      <c r="AP576" s="182"/>
      <c r="AQ576" s="241"/>
      <c r="AR576" s="241"/>
      <c r="AS576" s="171"/>
      <c r="AT576" s="171"/>
      <c r="AU576" s="184"/>
      <c r="AV576" s="184"/>
      <c r="AW576" s="184"/>
      <c r="AX576" s="185"/>
      <c r="AY576" s="185"/>
      <c r="AZ576" s="185"/>
      <c r="BA576" s="186"/>
      <c r="BB576" s="186"/>
      <c r="BC576" s="186"/>
      <c r="BD576" s="232"/>
    </row>
    <row r="577" spans="1:56" ht="15.75" customHeight="1">
      <c r="A577" s="71">
        <v>2025611</v>
      </c>
      <c r="B577" s="44" t="s">
        <v>134</v>
      </c>
      <c r="C577" s="44" t="s">
        <v>90</v>
      </c>
      <c r="D577" s="61" t="s">
        <v>54</v>
      </c>
      <c r="E577" s="44" t="s">
        <v>4</v>
      </c>
      <c r="F577" s="159">
        <v>0</v>
      </c>
      <c r="G577" s="160">
        <v>0</v>
      </c>
      <c r="H577" s="160">
        <v>0</v>
      </c>
      <c r="I577" s="160">
        <v>0</v>
      </c>
      <c r="J577" s="160">
        <v>0</v>
      </c>
      <c r="K577" s="160">
        <v>0</v>
      </c>
      <c r="L577" s="161" t="s">
        <v>136</v>
      </c>
      <c r="M577" s="161"/>
      <c r="N577" s="161"/>
      <c r="O577" s="163"/>
      <c r="P577" s="178"/>
      <c r="Q577" s="178"/>
      <c r="R577" s="165"/>
      <c r="S577" s="165"/>
      <c r="T577" s="165"/>
      <c r="U577" s="165"/>
      <c r="V577" s="165"/>
      <c r="W577" s="179"/>
      <c r="X577" s="166" t="s">
        <v>74</v>
      </c>
      <c r="Y577" s="166"/>
      <c r="Z577" s="166">
        <v>251648397</v>
      </c>
      <c r="AA577" s="166">
        <v>49196</v>
      </c>
      <c r="AB577" s="180"/>
      <c r="AC577" s="180"/>
      <c r="AD577" s="181"/>
      <c r="AE577" s="181"/>
      <c r="AF577" s="181"/>
      <c r="AG577" s="181"/>
      <c r="AH577" s="181"/>
      <c r="AI577" s="181"/>
      <c r="AJ577" s="169"/>
      <c r="AK577" s="169"/>
      <c r="AL577" s="169"/>
      <c r="AM577" s="169"/>
      <c r="AN577" s="182"/>
      <c r="AO577" s="182"/>
      <c r="AP577" s="182"/>
      <c r="AQ577" s="241"/>
      <c r="AR577" s="241"/>
      <c r="AS577" s="171"/>
      <c r="AT577" s="171"/>
      <c r="AU577" s="184"/>
      <c r="AV577" s="184"/>
      <c r="AW577" s="184"/>
      <c r="AX577" s="185"/>
      <c r="AY577" s="185"/>
      <c r="AZ577" s="185"/>
      <c r="BA577" s="186"/>
      <c r="BB577" s="186"/>
      <c r="BC577" s="186"/>
      <c r="BD577" s="232"/>
    </row>
    <row r="578" spans="1:56" ht="15.75" customHeight="1">
      <c r="A578" s="71">
        <v>2025612</v>
      </c>
      <c r="B578" s="44" t="s">
        <v>134</v>
      </c>
      <c r="C578" s="44" t="s">
        <v>90</v>
      </c>
      <c r="D578" s="61" t="s">
        <v>54</v>
      </c>
      <c r="E578" s="44" t="s">
        <v>4</v>
      </c>
      <c r="F578" s="159">
        <v>0</v>
      </c>
      <c r="G578" s="160">
        <v>0</v>
      </c>
      <c r="H578" s="160">
        <v>0</v>
      </c>
      <c r="I578" s="160">
        <v>0</v>
      </c>
      <c r="J578" s="160">
        <v>0</v>
      </c>
      <c r="K578" s="160">
        <v>0</v>
      </c>
      <c r="L578" s="161" t="s">
        <v>136</v>
      </c>
      <c r="M578" s="161"/>
      <c r="N578" s="161" t="s">
        <v>2806</v>
      </c>
      <c r="O578" s="163"/>
      <c r="P578" s="178"/>
      <c r="Q578" s="178"/>
      <c r="R578" s="165"/>
      <c r="S578" s="165"/>
      <c r="T578" s="165"/>
      <c r="U578" s="165"/>
      <c r="V578" s="165"/>
      <c r="W578" s="179"/>
      <c r="X578" s="166" t="s">
        <v>136</v>
      </c>
      <c r="Y578" s="166"/>
      <c r="Z578" s="166"/>
      <c r="AA578" s="166"/>
      <c r="AB578" s="180"/>
      <c r="AC578" s="180"/>
      <c r="AD578" s="181"/>
      <c r="AE578" s="181"/>
      <c r="AF578" s="181"/>
      <c r="AG578" s="181"/>
      <c r="AH578" s="181"/>
      <c r="AI578" s="181"/>
      <c r="AJ578" s="169"/>
      <c r="AK578" s="169"/>
      <c r="AL578" s="169"/>
      <c r="AM578" s="169"/>
      <c r="AN578" s="182"/>
      <c r="AO578" s="182"/>
      <c r="AP578" s="182"/>
      <c r="AQ578" s="241"/>
      <c r="AR578" s="241"/>
      <c r="AS578" s="171"/>
      <c r="AT578" s="171"/>
      <c r="AU578" s="184"/>
      <c r="AV578" s="184"/>
      <c r="AW578" s="184"/>
      <c r="AX578" s="185"/>
      <c r="AY578" s="185"/>
      <c r="AZ578" s="185"/>
      <c r="BA578" s="186"/>
      <c r="BB578" s="186"/>
      <c r="BC578" s="186"/>
      <c r="BD578" s="232"/>
    </row>
    <row r="579" spans="1:56" ht="15.75" customHeight="1">
      <c r="A579" s="71">
        <v>2025613</v>
      </c>
      <c r="B579" s="44" t="s">
        <v>134</v>
      </c>
      <c r="C579" s="44" t="s">
        <v>90</v>
      </c>
      <c r="D579" s="61" t="s">
        <v>54</v>
      </c>
      <c r="E579" s="44" t="s">
        <v>4</v>
      </c>
      <c r="F579" s="159">
        <v>0</v>
      </c>
      <c r="G579" s="160">
        <v>0</v>
      </c>
      <c r="H579" s="160">
        <v>0</v>
      </c>
      <c r="I579" s="160">
        <v>0</v>
      </c>
      <c r="J579" s="160">
        <v>0</v>
      </c>
      <c r="K579" s="160">
        <v>0</v>
      </c>
      <c r="L579" s="161" t="s">
        <v>137</v>
      </c>
      <c r="M579" s="161" t="s">
        <v>2514</v>
      </c>
      <c r="N579" s="161"/>
      <c r="O579" s="163"/>
      <c r="P579" s="178"/>
      <c r="Q579" s="178"/>
      <c r="R579" s="165"/>
      <c r="S579" s="165"/>
      <c r="T579" s="165"/>
      <c r="U579" s="165"/>
      <c r="V579" s="165"/>
      <c r="W579" s="179"/>
      <c r="X579" s="166" t="s">
        <v>74</v>
      </c>
      <c r="Y579" s="166"/>
      <c r="Z579" s="166">
        <v>251648079</v>
      </c>
      <c r="AA579" s="166">
        <v>49196</v>
      </c>
      <c r="AB579" s="180"/>
      <c r="AC579" s="180"/>
      <c r="AD579" s="181"/>
      <c r="AE579" s="181"/>
      <c r="AF579" s="181"/>
      <c r="AG579" s="181"/>
      <c r="AH579" s="181"/>
      <c r="AI579" s="181"/>
      <c r="AJ579" s="169"/>
      <c r="AK579" s="169"/>
      <c r="AL579" s="169"/>
      <c r="AM579" s="169"/>
      <c r="AN579" s="182"/>
      <c r="AO579" s="182"/>
      <c r="AP579" s="182"/>
      <c r="AQ579" s="241"/>
      <c r="AR579" s="241"/>
      <c r="AS579" s="171"/>
      <c r="AT579" s="171"/>
      <c r="AU579" s="184"/>
      <c r="AV579" s="184"/>
      <c r="AW579" s="184"/>
      <c r="AX579" s="185"/>
      <c r="AY579" s="185"/>
      <c r="AZ579" s="185"/>
      <c r="BA579" s="186"/>
      <c r="BB579" s="186"/>
      <c r="BC579" s="186"/>
      <c r="BD579" s="232"/>
    </row>
    <row r="580" spans="1:56" ht="15.75" customHeight="1">
      <c r="A580" s="71">
        <v>2025614</v>
      </c>
      <c r="B580" s="44" t="s">
        <v>134</v>
      </c>
      <c r="C580" s="44" t="s">
        <v>90</v>
      </c>
      <c r="D580" s="61" t="s">
        <v>54</v>
      </c>
      <c r="E580" s="44" t="s">
        <v>4</v>
      </c>
      <c r="F580" s="159">
        <v>0</v>
      </c>
      <c r="G580" s="160">
        <v>0</v>
      </c>
      <c r="H580" s="160">
        <v>0</v>
      </c>
      <c r="I580" s="160">
        <v>0</v>
      </c>
      <c r="J580" s="160">
        <v>0</v>
      </c>
      <c r="K580" s="160">
        <v>0</v>
      </c>
      <c r="L580" s="161" t="s">
        <v>137</v>
      </c>
      <c r="M580" s="161" t="s">
        <v>26</v>
      </c>
      <c r="N580" s="161"/>
      <c r="O580" s="163"/>
      <c r="P580" s="178"/>
      <c r="Q580" s="178"/>
      <c r="R580" s="165"/>
      <c r="S580" s="165"/>
      <c r="T580" s="165"/>
      <c r="U580" s="165"/>
      <c r="V580" s="165"/>
      <c r="W580" s="179"/>
      <c r="X580" s="166" t="s">
        <v>137</v>
      </c>
      <c r="Y580" s="166" t="s">
        <v>26</v>
      </c>
      <c r="Z580" s="166"/>
      <c r="AA580" s="166"/>
      <c r="AB580" s="180"/>
      <c r="AC580" s="180"/>
      <c r="AD580" s="181"/>
      <c r="AE580" s="181"/>
      <c r="AF580" s="181"/>
      <c r="AG580" s="181"/>
      <c r="AH580" s="181"/>
      <c r="AI580" s="181"/>
      <c r="AJ580" s="169"/>
      <c r="AK580" s="169"/>
      <c r="AL580" s="169"/>
      <c r="AM580" s="169"/>
      <c r="AN580" s="182"/>
      <c r="AO580" s="182"/>
      <c r="AP580" s="182"/>
      <c r="AQ580" s="241"/>
      <c r="AR580" s="241"/>
      <c r="AS580" s="171"/>
      <c r="AT580" s="171"/>
      <c r="AU580" s="184"/>
      <c r="AV580" s="184"/>
      <c r="AW580" s="184"/>
      <c r="AX580" s="185"/>
      <c r="AY580" s="185"/>
      <c r="AZ580" s="185"/>
      <c r="BA580" s="186"/>
      <c r="BB580" s="186"/>
      <c r="BC580" s="186"/>
      <c r="BD580" s="232"/>
    </row>
    <row r="581" spans="1:56" ht="15.75" customHeight="1">
      <c r="A581" s="71">
        <v>2025615</v>
      </c>
      <c r="B581" s="44" t="s">
        <v>134</v>
      </c>
      <c r="C581" s="44" t="s">
        <v>90</v>
      </c>
      <c r="D581" s="61" t="s">
        <v>54</v>
      </c>
      <c r="E581" s="44" t="s">
        <v>4</v>
      </c>
      <c r="F581" s="159">
        <v>0</v>
      </c>
      <c r="G581" s="160">
        <v>0</v>
      </c>
      <c r="H581" s="160">
        <v>0</v>
      </c>
      <c r="I581" s="160">
        <v>0</v>
      </c>
      <c r="J581" s="160">
        <v>0</v>
      </c>
      <c r="K581" s="160">
        <v>0</v>
      </c>
      <c r="L581" s="161" t="s">
        <v>136</v>
      </c>
      <c r="M581" s="161"/>
      <c r="N581" s="161" t="s">
        <v>2807</v>
      </c>
      <c r="O581" s="163"/>
      <c r="P581" s="178"/>
      <c r="Q581" s="178"/>
      <c r="R581" s="165"/>
      <c r="S581" s="165"/>
      <c r="T581" s="165">
        <v>225155656</v>
      </c>
      <c r="U581" s="165"/>
      <c r="V581" s="165"/>
      <c r="W581" s="179"/>
      <c r="X581" s="166" t="s">
        <v>136</v>
      </c>
      <c r="Y581" s="166"/>
      <c r="Z581" s="166">
        <v>251035972</v>
      </c>
      <c r="AA581" s="166">
        <v>62374</v>
      </c>
      <c r="AB581" s="180"/>
      <c r="AC581" s="180"/>
      <c r="AD581" s="181"/>
      <c r="AE581" s="181"/>
      <c r="AF581" s="181"/>
      <c r="AG581" s="181"/>
      <c r="AH581" s="181"/>
      <c r="AI581" s="181"/>
      <c r="AJ581" s="169"/>
      <c r="AK581" s="169"/>
      <c r="AL581" s="169"/>
      <c r="AM581" s="169"/>
      <c r="AN581" s="182"/>
      <c r="AO581" s="182"/>
      <c r="AP581" s="182"/>
      <c r="AQ581" s="241"/>
      <c r="AR581" s="241"/>
      <c r="AS581" s="171"/>
      <c r="AT581" s="171"/>
      <c r="AU581" s="184"/>
      <c r="AV581" s="184"/>
      <c r="AW581" s="184"/>
      <c r="AX581" s="185"/>
      <c r="AY581" s="185"/>
      <c r="AZ581" s="185"/>
      <c r="BA581" s="186"/>
      <c r="BB581" s="186"/>
      <c r="BC581" s="186"/>
      <c r="BD581" s="232"/>
    </row>
    <row r="582" spans="1:56" ht="15.75" customHeight="1">
      <c r="A582" s="71">
        <v>2025616</v>
      </c>
      <c r="B582" s="44" t="s">
        <v>134</v>
      </c>
      <c r="C582" s="44" t="s">
        <v>90</v>
      </c>
      <c r="D582" s="61" t="s">
        <v>54</v>
      </c>
      <c r="E582" s="44" t="s">
        <v>4</v>
      </c>
      <c r="F582" s="159">
        <v>0</v>
      </c>
      <c r="G582" s="160">
        <v>0</v>
      </c>
      <c r="H582" s="160">
        <v>0</v>
      </c>
      <c r="I582" s="160">
        <v>0</v>
      </c>
      <c r="J582" s="160">
        <v>0</v>
      </c>
      <c r="K582" s="160">
        <v>0</v>
      </c>
      <c r="L582" s="161" t="s">
        <v>136</v>
      </c>
      <c r="M582" s="161"/>
      <c r="N582" s="161"/>
      <c r="O582" s="163"/>
      <c r="P582" s="178"/>
      <c r="Q582" s="178"/>
      <c r="R582" s="165"/>
      <c r="S582" s="165"/>
      <c r="T582" s="165"/>
      <c r="U582" s="165"/>
      <c r="V582" s="165"/>
      <c r="W582" s="179"/>
      <c r="X582" s="166" t="s">
        <v>74</v>
      </c>
      <c r="Y582" s="166"/>
      <c r="Z582" s="166">
        <v>251650626</v>
      </c>
      <c r="AA582" s="166">
        <v>36912</v>
      </c>
      <c r="AB582" s="180"/>
      <c r="AC582" s="180"/>
      <c r="AD582" s="181"/>
      <c r="AE582" s="181"/>
      <c r="AF582" s="181"/>
      <c r="AG582" s="181"/>
      <c r="AH582" s="181"/>
      <c r="AI582" s="181"/>
      <c r="AJ582" s="169"/>
      <c r="AK582" s="169"/>
      <c r="AL582" s="169"/>
      <c r="AM582" s="169"/>
      <c r="AN582" s="182"/>
      <c r="AO582" s="182"/>
      <c r="AP582" s="182"/>
      <c r="AQ582" s="241"/>
      <c r="AR582" s="241"/>
      <c r="AS582" s="171"/>
      <c r="AT582" s="171"/>
      <c r="AU582" s="184"/>
      <c r="AV582" s="184"/>
      <c r="AW582" s="184"/>
      <c r="AX582" s="185"/>
      <c r="AY582" s="185"/>
      <c r="AZ582" s="185"/>
      <c r="BA582" s="186"/>
      <c r="BB582" s="186"/>
      <c r="BC582" s="186"/>
      <c r="BD582" s="232"/>
    </row>
    <row r="583" spans="1:56" ht="15.75" customHeight="1">
      <c r="A583" s="71">
        <v>2025617</v>
      </c>
      <c r="B583" s="44" t="s">
        <v>134</v>
      </c>
      <c r="C583" s="44" t="s">
        <v>90</v>
      </c>
      <c r="D583" s="61" t="s">
        <v>54</v>
      </c>
      <c r="E583" s="44" t="s">
        <v>4</v>
      </c>
      <c r="F583" s="159">
        <v>0</v>
      </c>
      <c r="G583" s="160">
        <v>0</v>
      </c>
      <c r="H583" s="160">
        <v>0</v>
      </c>
      <c r="I583" s="160">
        <v>0</v>
      </c>
      <c r="J583" s="160">
        <v>0</v>
      </c>
      <c r="K583" s="160">
        <v>0</v>
      </c>
      <c r="L583" s="161" t="s">
        <v>136</v>
      </c>
      <c r="M583" s="161"/>
      <c r="N583" s="161"/>
      <c r="O583" s="163"/>
      <c r="P583" s="178"/>
      <c r="Q583" s="178"/>
      <c r="R583" s="165"/>
      <c r="S583" s="165"/>
      <c r="T583" s="165"/>
      <c r="U583" s="165"/>
      <c r="V583" s="165"/>
      <c r="W583" s="179"/>
      <c r="X583" s="166" t="s">
        <v>137</v>
      </c>
      <c r="Y583" s="166" t="s">
        <v>24</v>
      </c>
      <c r="Z583" s="166"/>
      <c r="AA583" s="166"/>
      <c r="AB583" s="180"/>
      <c r="AC583" s="180"/>
      <c r="AD583" s="181"/>
      <c r="AE583" s="181"/>
      <c r="AF583" s="181"/>
      <c r="AG583" s="181"/>
      <c r="AH583" s="181"/>
      <c r="AI583" s="181"/>
      <c r="AJ583" s="169"/>
      <c r="AK583" s="169"/>
      <c r="AL583" s="169"/>
      <c r="AM583" s="169"/>
      <c r="AN583" s="182"/>
      <c r="AO583" s="182"/>
      <c r="AP583" s="182"/>
      <c r="AQ583" s="241"/>
      <c r="AR583" s="241"/>
      <c r="AS583" s="171"/>
      <c r="AT583" s="171"/>
      <c r="AU583" s="184"/>
      <c r="AV583" s="184"/>
      <c r="AW583" s="184"/>
      <c r="AX583" s="185"/>
      <c r="AY583" s="185"/>
      <c r="AZ583" s="185"/>
      <c r="BA583" s="186"/>
      <c r="BB583" s="186"/>
      <c r="BC583" s="186"/>
      <c r="BD583" s="232"/>
    </row>
    <row r="584" spans="1:56" ht="15.75" customHeight="1">
      <c r="A584" s="71">
        <v>2025618</v>
      </c>
      <c r="B584" s="44" t="s">
        <v>134</v>
      </c>
      <c r="C584" s="44" t="s">
        <v>90</v>
      </c>
      <c r="D584" s="61" t="s">
        <v>54</v>
      </c>
      <c r="E584" s="44" t="s">
        <v>4</v>
      </c>
      <c r="F584" s="159">
        <v>0</v>
      </c>
      <c r="G584" s="160">
        <v>0</v>
      </c>
      <c r="H584" s="160">
        <v>0</v>
      </c>
      <c r="I584" s="160">
        <v>0</v>
      </c>
      <c r="J584" s="160">
        <v>0</v>
      </c>
      <c r="K584" s="160">
        <v>0</v>
      </c>
      <c r="L584" s="161" t="s">
        <v>74</v>
      </c>
      <c r="M584" s="161"/>
      <c r="N584" s="161" t="s">
        <v>2808</v>
      </c>
      <c r="O584" s="163"/>
      <c r="P584" s="178"/>
      <c r="Q584" s="178"/>
      <c r="R584" s="165"/>
      <c r="S584" s="165"/>
      <c r="T584" s="165"/>
      <c r="U584" s="165"/>
      <c r="V584" s="165"/>
      <c r="W584" s="179"/>
      <c r="X584" s="166" t="s">
        <v>74</v>
      </c>
      <c r="Y584" s="166"/>
      <c r="Z584" s="166">
        <v>251585530</v>
      </c>
      <c r="AA584" s="166">
        <v>36192</v>
      </c>
      <c r="AB584" s="180"/>
      <c r="AC584" s="180"/>
      <c r="AD584" s="181"/>
      <c r="AE584" s="181"/>
      <c r="AF584" s="181"/>
      <c r="AG584" s="181"/>
      <c r="AH584" s="181"/>
      <c r="AI584" s="181"/>
      <c r="AJ584" s="169"/>
      <c r="AK584" s="169"/>
      <c r="AL584" s="169"/>
      <c r="AM584" s="169"/>
      <c r="AN584" s="182"/>
      <c r="AO584" s="182"/>
      <c r="AP584" s="182"/>
      <c r="AQ584" s="241"/>
      <c r="AR584" s="241"/>
      <c r="AS584" s="171"/>
      <c r="AT584" s="171"/>
      <c r="AU584" s="184"/>
      <c r="AV584" s="184"/>
      <c r="AW584" s="184"/>
      <c r="AX584" s="185"/>
      <c r="AY584" s="185"/>
      <c r="AZ584" s="185"/>
      <c r="BA584" s="186"/>
      <c r="BB584" s="186"/>
      <c r="BC584" s="186"/>
      <c r="BD584" s="232"/>
    </row>
    <row r="585" spans="1:56" ht="15.75" customHeight="1">
      <c r="A585" s="71">
        <v>2025619</v>
      </c>
      <c r="B585" s="44" t="s">
        <v>134</v>
      </c>
      <c r="C585" s="44" t="s">
        <v>90</v>
      </c>
      <c r="D585" s="61" t="s">
        <v>54</v>
      </c>
      <c r="E585" s="44" t="s">
        <v>4</v>
      </c>
      <c r="F585" s="159">
        <v>0</v>
      </c>
      <c r="G585" s="160">
        <v>0</v>
      </c>
      <c r="H585" s="160">
        <v>0</v>
      </c>
      <c r="I585" s="160">
        <v>0</v>
      </c>
      <c r="J585" s="160">
        <v>0</v>
      </c>
      <c r="K585" s="160">
        <v>0</v>
      </c>
      <c r="L585" s="161" t="s">
        <v>137</v>
      </c>
      <c r="M585" s="161" t="s">
        <v>2514</v>
      </c>
      <c r="N585" s="161"/>
      <c r="O585" s="163"/>
      <c r="P585" s="178"/>
      <c r="Q585" s="178"/>
      <c r="R585" s="165" t="s">
        <v>136</v>
      </c>
      <c r="S585" s="165"/>
      <c r="T585" s="165">
        <v>225175186</v>
      </c>
      <c r="U585" s="165"/>
      <c r="V585" s="165"/>
      <c r="W585" s="179"/>
      <c r="X585" s="166" t="s">
        <v>74</v>
      </c>
      <c r="Y585" s="166"/>
      <c r="Z585" s="166">
        <v>251647722</v>
      </c>
      <c r="AA585" s="166">
        <v>42196</v>
      </c>
      <c r="AB585" s="180"/>
      <c r="AC585" s="180"/>
      <c r="AD585" s="181"/>
      <c r="AE585" s="181"/>
      <c r="AF585" s="181"/>
      <c r="AG585" s="181"/>
      <c r="AH585" s="181"/>
      <c r="AI585" s="181"/>
      <c r="AJ585" s="169"/>
      <c r="AK585" s="169"/>
      <c r="AL585" s="169"/>
      <c r="AM585" s="169"/>
      <c r="AN585" s="182"/>
      <c r="AO585" s="182"/>
      <c r="AP585" s="182"/>
      <c r="AQ585" s="241"/>
      <c r="AR585" s="241"/>
      <c r="AS585" s="171"/>
      <c r="AT585" s="171"/>
      <c r="AU585" s="184"/>
      <c r="AV585" s="184"/>
      <c r="AW585" s="184"/>
      <c r="AX585" s="185"/>
      <c r="AY585" s="185"/>
      <c r="AZ585" s="185"/>
      <c r="BA585" s="186"/>
      <c r="BB585" s="186"/>
      <c r="BC585" s="186"/>
      <c r="BD585" s="232"/>
    </row>
    <row r="586" spans="1:56" ht="15.75" customHeight="1">
      <c r="A586" s="71">
        <v>2025620</v>
      </c>
      <c r="B586" s="44" t="s">
        <v>134</v>
      </c>
      <c r="C586" s="44" t="s">
        <v>90</v>
      </c>
      <c r="D586" s="61" t="s">
        <v>54</v>
      </c>
      <c r="E586" s="44" t="s">
        <v>4</v>
      </c>
      <c r="F586" s="159">
        <v>0</v>
      </c>
      <c r="G586" s="160">
        <v>0</v>
      </c>
      <c r="H586" s="160">
        <v>0</v>
      </c>
      <c r="I586" s="160">
        <v>0</v>
      </c>
      <c r="J586" s="160">
        <v>0</v>
      </c>
      <c r="K586" s="160">
        <v>0</v>
      </c>
      <c r="L586" s="161" t="s">
        <v>137</v>
      </c>
      <c r="M586" s="161" t="s">
        <v>26</v>
      </c>
      <c r="N586" s="161"/>
      <c r="O586" s="163"/>
      <c r="P586" s="178"/>
      <c r="Q586" s="178"/>
      <c r="R586" s="165"/>
      <c r="S586" s="165"/>
      <c r="T586" s="165"/>
      <c r="U586" s="165"/>
      <c r="V586" s="165"/>
      <c r="W586" s="179"/>
      <c r="X586" s="166" t="s">
        <v>137</v>
      </c>
      <c r="Y586" s="166" t="s">
        <v>26</v>
      </c>
      <c r="Z586" s="166"/>
      <c r="AA586" s="166"/>
      <c r="AB586" s="180"/>
      <c r="AC586" s="180"/>
      <c r="AD586" s="181"/>
      <c r="AE586" s="181"/>
      <c r="AF586" s="181"/>
      <c r="AG586" s="181"/>
      <c r="AH586" s="181"/>
      <c r="AI586" s="181"/>
      <c r="AJ586" s="169"/>
      <c r="AK586" s="169"/>
      <c r="AL586" s="169"/>
      <c r="AM586" s="169"/>
      <c r="AN586" s="182"/>
      <c r="AO586" s="182"/>
      <c r="AP586" s="182"/>
      <c r="AQ586" s="241"/>
      <c r="AR586" s="241"/>
      <c r="AS586" s="171"/>
      <c r="AT586" s="171"/>
      <c r="AU586" s="184"/>
      <c r="AV586" s="184"/>
      <c r="AW586" s="184"/>
      <c r="AX586" s="185"/>
      <c r="AY586" s="185"/>
      <c r="AZ586" s="185"/>
      <c r="BA586" s="186"/>
      <c r="BB586" s="186"/>
      <c r="BC586" s="186"/>
      <c r="BD586" s="232"/>
    </row>
    <row r="587" spans="1:56" ht="15.75" customHeight="1">
      <c r="A587" s="71">
        <v>2025621</v>
      </c>
      <c r="B587" s="44" t="s">
        <v>134</v>
      </c>
      <c r="C587" s="44" t="s">
        <v>90</v>
      </c>
      <c r="D587" s="61" t="s">
        <v>54</v>
      </c>
      <c r="E587" s="44" t="s">
        <v>4</v>
      </c>
      <c r="F587" s="159">
        <v>0</v>
      </c>
      <c r="G587" s="160">
        <v>0</v>
      </c>
      <c r="H587" s="160">
        <v>0</v>
      </c>
      <c r="I587" s="160">
        <v>0</v>
      </c>
      <c r="J587" s="160">
        <v>0</v>
      </c>
      <c r="K587" s="160">
        <v>0</v>
      </c>
      <c r="L587" s="161" t="s">
        <v>137</v>
      </c>
      <c r="M587" s="161" t="s">
        <v>2514</v>
      </c>
      <c r="N587" s="161"/>
      <c r="O587" s="163"/>
      <c r="P587" s="178"/>
      <c r="Q587" s="178"/>
      <c r="R587" s="165"/>
      <c r="S587" s="165"/>
      <c r="T587" s="165"/>
      <c r="U587" s="165"/>
      <c r="V587" s="165"/>
      <c r="W587" s="179"/>
      <c r="X587" s="166" t="s">
        <v>74</v>
      </c>
      <c r="Y587" s="166"/>
      <c r="Z587" s="166">
        <v>251647188</v>
      </c>
      <c r="AA587" s="166">
        <v>42196</v>
      </c>
      <c r="AB587" s="180"/>
      <c r="AC587" s="180"/>
      <c r="AD587" s="181"/>
      <c r="AE587" s="181"/>
      <c r="AF587" s="181"/>
      <c r="AG587" s="181"/>
      <c r="AH587" s="181"/>
      <c r="AI587" s="181"/>
      <c r="AJ587" s="169"/>
      <c r="AK587" s="169"/>
      <c r="AL587" s="169"/>
      <c r="AM587" s="169"/>
      <c r="AN587" s="182"/>
      <c r="AO587" s="182"/>
      <c r="AP587" s="182"/>
      <c r="AQ587" s="241"/>
      <c r="AR587" s="241"/>
      <c r="AS587" s="171"/>
      <c r="AT587" s="171"/>
      <c r="AU587" s="184"/>
      <c r="AV587" s="184"/>
      <c r="AW587" s="184"/>
      <c r="AX587" s="185"/>
      <c r="AY587" s="185"/>
      <c r="AZ587" s="185"/>
      <c r="BA587" s="186"/>
      <c r="BB587" s="186"/>
      <c r="BC587" s="186"/>
      <c r="BD587" s="232"/>
    </row>
    <row r="588" spans="1:56" ht="15.75" customHeight="1">
      <c r="A588" s="71">
        <v>2025622</v>
      </c>
      <c r="B588" s="44" t="s">
        <v>134</v>
      </c>
      <c r="C588" s="44" t="s">
        <v>90</v>
      </c>
      <c r="D588" s="61" t="s">
        <v>54</v>
      </c>
      <c r="E588" s="44" t="s">
        <v>4</v>
      </c>
      <c r="F588" s="159">
        <v>0</v>
      </c>
      <c r="G588" s="160">
        <v>0</v>
      </c>
      <c r="H588" s="160">
        <v>0</v>
      </c>
      <c r="I588" s="160">
        <v>0</v>
      </c>
      <c r="J588" s="160">
        <v>0</v>
      </c>
      <c r="K588" s="160">
        <v>0</v>
      </c>
      <c r="L588" s="161" t="s">
        <v>74</v>
      </c>
      <c r="M588" s="161"/>
      <c r="N588" s="161" t="s">
        <v>2809</v>
      </c>
      <c r="O588" s="163"/>
      <c r="P588" s="178"/>
      <c r="Q588" s="178"/>
      <c r="R588" s="165"/>
      <c r="S588" s="165"/>
      <c r="T588" s="165"/>
      <c r="U588" s="165"/>
      <c r="V588" s="165"/>
      <c r="W588" s="179"/>
      <c r="X588" s="166" t="s">
        <v>74</v>
      </c>
      <c r="Y588" s="166"/>
      <c r="Z588" s="166">
        <v>251578542</v>
      </c>
      <c r="AA588" s="166">
        <v>36912</v>
      </c>
      <c r="AB588" s="180"/>
      <c r="AC588" s="180"/>
      <c r="AD588" s="181"/>
      <c r="AE588" s="181"/>
      <c r="AF588" s="181"/>
      <c r="AG588" s="181"/>
      <c r="AH588" s="181"/>
      <c r="AI588" s="181"/>
      <c r="AJ588" s="169"/>
      <c r="AK588" s="169"/>
      <c r="AL588" s="169"/>
      <c r="AM588" s="169"/>
      <c r="AN588" s="182"/>
      <c r="AO588" s="182"/>
      <c r="AP588" s="182"/>
      <c r="AQ588" s="241"/>
      <c r="AR588" s="241"/>
      <c r="AS588" s="171"/>
      <c r="AT588" s="171"/>
      <c r="AU588" s="184"/>
      <c r="AV588" s="184"/>
      <c r="AW588" s="184"/>
      <c r="AX588" s="185"/>
      <c r="AY588" s="185"/>
      <c r="AZ588" s="185"/>
      <c r="BA588" s="186"/>
      <c r="BB588" s="186"/>
      <c r="BC588" s="186"/>
      <c r="BD588" s="232"/>
    </row>
    <row r="589" spans="1:56" ht="15.75" customHeight="1">
      <c r="A589" s="71">
        <v>2025623</v>
      </c>
      <c r="B589" s="44" t="s">
        <v>134</v>
      </c>
      <c r="C589" s="44" t="s">
        <v>90</v>
      </c>
      <c r="D589" s="61" t="s">
        <v>54</v>
      </c>
      <c r="E589" s="44" t="s">
        <v>4</v>
      </c>
      <c r="F589" s="159">
        <v>0</v>
      </c>
      <c r="G589" s="160">
        <v>0</v>
      </c>
      <c r="H589" s="160">
        <v>0</v>
      </c>
      <c r="I589" s="160">
        <v>0</v>
      </c>
      <c r="J589" s="160">
        <v>0</v>
      </c>
      <c r="K589" s="160">
        <v>0</v>
      </c>
      <c r="L589" s="161" t="s">
        <v>137</v>
      </c>
      <c r="M589" s="161" t="s">
        <v>26</v>
      </c>
      <c r="N589" s="161"/>
      <c r="O589" s="163"/>
      <c r="P589" s="178"/>
      <c r="Q589" s="178"/>
      <c r="R589" s="165"/>
      <c r="S589" s="165"/>
      <c r="T589" s="165"/>
      <c r="U589" s="165"/>
      <c r="V589" s="165"/>
      <c r="W589" s="179"/>
      <c r="X589" s="166" t="s">
        <v>137</v>
      </c>
      <c r="Y589" s="166" t="s">
        <v>26</v>
      </c>
      <c r="Z589" s="166"/>
      <c r="AA589" s="166"/>
      <c r="AB589" s="180"/>
      <c r="AC589" s="180"/>
      <c r="AD589" s="181"/>
      <c r="AE589" s="181"/>
      <c r="AF589" s="181"/>
      <c r="AG589" s="181"/>
      <c r="AH589" s="181"/>
      <c r="AI589" s="181"/>
      <c r="AJ589" s="169"/>
      <c r="AK589" s="169"/>
      <c r="AL589" s="169"/>
      <c r="AM589" s="169"/>
      <c r="AN589" s="182"/>
      <c r="AO589" s="182"/>
      <c r="AP589" s="182"/>
      <c r="AQ589" s="241"/>
      <c r="AR589" s="241"/>
      <c r="AS589" s="171"/>
      <c r="AT589" s="171"/>
      <c r="AU589" s="184"/>
      <c r="AV589" s="184"/>
      <c r="AW589" s="184"/>
      <c r="AX589" s="185"/>
      <c r="AY589" s="185"/>
      <c r="AZ589" s="185"/>
      <c r="BA589" s="186"/>
      <c r="BB589" s="186"/>
      <c r="BC589" s="186"/>
      <c r="BD589" s="232"/>
    </row>
    <row r="590" spans="1:56" ht="15.75" customHeight="1">
      <c r="A590" s="71">
        <v>2025624</v>
      </c>
      <c r="B590" s="44" t="s">
        <v>134</v>
      </c>
      <c r="C590" s="44" t="s">
        <v>90</v>
      </c>
      <c r="D590" s="61" t="s">
        <v>54</v>
      </c>
      <c r="E590" s="44" t="s">
        <v>4</v>
      </c>
      <c r="F590" s="159">
        <v>0</v>
      </c>
      <c r="G590" s="160">
        <v>0</v>
      </c>
      <c r="H590" s="160">
        <v>0</v>
      </c>
      <c r="I590" s="160">
        <v>0</v>
      </c>
      <c r="J590" s="160">
        <v>0</v>
      </c>
      <c r="K590" s="160">
        <v>0</v>
      </c>
      <c r="L590" s="161" t="s">
        <v>136</v>
      </c>
      <c r="M590" s="161"/>
      <c r="N590" s="161" t="s">
        <v>2810</v>
      </c>
      <c r="O590" s="163"/>
      <c r="P590" s="178"/>
      <c r="Q590" s="178"/>
      <c r="R590" s="165"/>
      <c r="S590" s="165"/>
      <c r="T590" s="165"/>
      <c r="U590" s="165"/>
      <c r="V590" s="165"/>
      <c r="W590" s="179"/>
      <c r="X590" s="166" t="s">
        <v>136</v>
      </c>
      <c r="Y590" s="166"/>
      <c r="Z590" s="166">
        <v>250946440</v>
      </c>
      <c r="AA590" s="166"/>
      <c r="AB590" s="180"/>
      <c r="AC590" s="180"/>
      <c r="AD590" s="181"/>
      <c r="AE590" s="181"/>
      <c r="AF590" s="181"/>
      <c r="AG590" s="181"/>
      <c r="AH590" s="181"/>
      <c r="AI590" s="181"/>
      <c r="AJ590" s="169"/>
      <c r="AK590" s="169"/>
      <c r="AL590" s="169"/>
      <c r="AM590" s="169"/>
      <c r="AN590" s="182"/>
      <c r="AO590" s="182"/>
      <c r="AP590" s="182"/>
      <c r="AQ590" s="241"/>
      <c r="AR590" s="241"/>
      <c r="AS590" s="171"/>
      <c r="AT590" s="171"/>
      <c r="AU590" s="184"/>
      <c r="AV590" s="184"/>
      <c r="AW590" s="184"/>
      <c r="AX590" s="185"/>
      <c r="AY590" s="185"/>
      <c r="AZ590" s="185"/>
      <c r="BA590" s="186"/>
      <c r="BB590" s="186"/>
      <c r="BC590" s="186"/>
      <c r="BD590" s="232"/>
    </row>
    <row r="591" spans="1:56" ht="15.75" customHeight="1">
      <c r="A591" s="71">
        <v>2025625</v>
      </c>
      <c r="B591" s="44" t="s">
        <v>134</v>
      </c>
      <c r="C591" s="44" t="s">
        <v>90</v>
      </c>
      <c r="D591" s="61" t="s">
        <v>54</v>
      </c>
      <c r="E591" s="44" t="s">
        <v>4</v>
      </c>
      <c r="F591" s="159">
        <v>0</v>
      </c>
      <c r="G591" s="160">
        <v>0</v>
      </c>
      <c r="H591" s="160">
        <v>0</v>
      </c>
      <c r="I591" s="160">
        <v>0</v>
      </c>
      <c r="J591" s="160">
        <v>0</v>
      </c>
      <c r="K591" s="160">
        <v>0</v>
      </c>
      <c r="L591" s="161" t="s">
        <v>137</v>
      </c>
      <c r="M591" s="161" t="s">
        <v>2514</v>
      </c>
      <c r="N591" s="161"/>
      <c r="O591" s="163"/>
      <c r="P591" s="178"/>
      <c r="Q591" s="178"/>
      <c r="R591" s="165"/>
      <c r="S591" s="165"/>
      <c r="T591" s="165"/>
      <c r="U591" s="165"/>
      <c r="V591" s="165"/>
      <c r="W591" s="179"/>
      <c r="X591" s="166" t="s">
        <v>74</v>
      </c>
      <c r="Y591" s="166"/>
      <c r="Z591" s="166">
        <v>251575632</v>
      </c>
      <c r="AA591" s="166">
        <v>36912</v>
      </c>
      <c r="AB591" s="180"/>
      <c r="AC591" s="180"/>
      <c r="AD591" s="181"/>
      <c r="AE591" s="181"/>
      <c r="AF591" s="181"/>
      <c r="AG591" s="181"/>
      <c r="AH591" s="181"/>
      <c r="AI591" s="181"/>
      <c r="AJ591" s="169"/>
      <c r="AK591" s="169"/>
      <c r="AL591" s="169"/>
      <c r="AM591" s="169"/>
      <c r="AN591" s="182"/>
      <c r="AO591" s="182"/>
      <c r="AP591" s="182"/>
      <c r="AQ591" s="241"/>
      <c r="AR591" s="241"/>
      <c r="AS591" s="171"/>
      <c r="AT591" s="171"/>
      <c r="AU591" s="184"/>
      <c r="AV591" s="184"/>
      <c r="AW591" s="184"/>
      <c r="AX591" s="185"/>
      <c r="AY591" s="185"/>
      <c r="AZ591" s="185"/>
      <c r="BA591" s="186"/>
      <c r="BB591" s="186"/>
      <c r="BC591" s="186"/>
      <c r="BD591" s="232"/>
    </row>
    <row r="592" spans="1:56" ht="15.75" customHeight="1">
      <c r="A592" s="71">
        <v>2025626</v>
      </c>
      <c r="B592" s="44" t="s">
        <v>134</v>
      </c>
      <c r="C592" s="44" t="s">
        <v>90</v>
      </c>
      <c r="D592" s="61" t="s">
        <v>54</v>
      </c>
      <c r="E592" s="44" t="s">
        <v>4</v>
      </c>
      <c r="F592" s="159">
        <v>0</v>
      </c>
      <c r="G592" s="160">
        <v>0</v>
      </c>
      <c r="H592" s="160">
        <v>0</v>
      </c>
      <c r="I592" s="160">
        <v>0</v>
      </c>
      <c r="J592" s="160">
        <v>0</v>
      </c>
      <c r="K592" s="160">
        <v>0</v>
      </c>
      <c r="L592" s="161" t="s">
        <v>137</v>
      </c>
      <c r="M592" s="161" t="s">
        <v>26</v>
      </c>
      <c r="N592" s="161"/>
      <c r="O592" s="163"/>
      <c r="P592" s="178"/>
      <c r="Q592" s="178"/>
      <c r="R592" s="165"/>
      <c r="S592" s="165"/>
      <c r="T592" s="165"/>
      <c r="U592" s="165"/>
      <c r="V592" s="165"/>
      <c r="W592" s="179"/>
      <c r="X592" s="166" t="s">
        <v>137</v>
      </c>
      <c r="Y592" s="166" t="s">
        <v>26</v>
      </c>
      <c r="Z592" s="166"/>
      <c r="AA592" s="166"/>
      <c r="AB592" s="180"/>
      <c r="AC592" s="180"/>
      <c r="AD592" s="181"/>
      <c r="AE592" s="181"/>
      <c r="AF592" s="181"/>
      <c r="AG592" s="181"/>
      <c r="AH592" s="181"/>
      <c r="AI592" s="181"/>
      <c r="AJ592" s="169"/>
      <c r="AK592" s="169"/>
      <c r="AL592" s="169"/>
      <c r="AM592" s="169"/>
      <c r="AN592" s="182"/>
      <c r="AO592" s="182"/>
      <c r="AP592" s="182"/>
      <c r="AQ592" s="241"/>
      <c r="AR592" s="241"/>
      <c r="AS592" s="171"/>
      <c r="AT592" s="171"/>
      <c r="AU592" s="184"/>
      <c r="AV592" s="184"/>
      <c r="AW592" s="184"/>
      <c r="AX592" s="185"/>
      <c r="AY592" s="185"/>
      <c r="AZ592" s="185"/>
      <c r="BA592" s="186"/>
      <c r="BB592" s="186"/>
      <c r="BC592" s="186"/>
      <c r="BD592" s="232"/>
    </row>
    <row r="593" spans="1:56" ht="15.75" customHeight="1">
      <c r="A593" s="71">
        <v>2025627</v>
      </c>
      <c r="B593" s="44" t="s">
        <v>134</v>
      </c>
      <c r="C593" s="44" t="s">
        <v>90</v>
      </c>
      <c r="D593" s="61" t="s">
        <v>54</v>
      </c>
      <c r="E593" s="44" t="s">
        <v>4</v>
      </c>
      <c r="F593" s="159">
        <v>0</v>
      </c>
      <c r="G593" s="160">
        <v>0</v>
      </c>
      <c r="H593" s="160">
        <v>0</v>
      </c>
      <c r="I593" s="160">
        <v>0</v>
      </c>
      <c r="J593" s="160">
        <v>0</v>
      </c>
      <c r="K593" s="160">
        <v>0</v>
      </c>
      <c r="L593" s="161" t="s">
        <v>136</v>
      </c>
      <c r="M593" s="161"/>
      <c r="N593" s="161" t="s">
        <v>2811</v>
      </c>
      <c r="O593" s="163"/>
      <c r="P593" s="178"/>
      <c r="Q593" s="178"/>
      <c r="R593" s="165"/>
      <c r="S593" s="165"/>
      <c r="T593" s="165"/>
      <c r="U593" s="165"/>
      <c r="V593" s="165"/>
      <c r="W593" s="179"/>
      <c r="X593" s="166" t="s">
        <v>74</v>
      </c>
      <c r="Y593" s="166"/>
      <c r="Z593" s="166">
        <v>251577252</v>
      </c>
      <c r="AA593" s="166">
        <v>36912</v>
      </c>
      <c r="AB593" s="180"/>
      <c r="AC593" s="180"/>
      <c r="AD593" s="181"/>
      <c r="AE593" s="181"/>
      <c r="AF593" s="181"/>
      <c r="AG593" s="181"/>
      <c r="AH593" s="181"/>
      <c r="AI593" s="181"/>
      <c r="AJ593" s="169"/>
      <c r="AK593" s="169"/>
      <c r="AL593" s="169"/>
      <c r="AM593" s="169"/>
      <c r="AN593" s="182"/>
      <c r="AO593" s="182"/>
      <c r="AP593" s="182"/>
      <c r="AQ593" s="241"/>
      <c r="AR593" s="241"/>
      <c r="AS593" s="171"/>
      <c r="AT593" s="171"/>
      <c r="AU593" s="184"/>
      <c r="AV593" s="184"/>
      <c r="AW593" s="184"/>
      <c r="AX593" s="185"/>
      <c r="AY593" s="185"/>
      <c r="AZ593" s="185"/>
      <c r="BA593" s="186"/>
      <c r="BB593" s="186"/>
      <c r="BC593" s="186"/>
      <c r="BD593" s="232"/>
    </row>
    <row r="594" spans="1:56" ht="15.75" customHeight="1">
      <c r="A594" s="71">
        <v>2025628</v>
      </c>
      <c r="B594" s="44" t="s">
        <v>134</v>
      </c>
      <c r="C594" s="44" t="s">
        <v>90</v>
      </c>
      <c r="D594" s="61" t="s">
        <v>54</v>
      </c>
      <c r="E594" s="44" t="s">
        <v>4</v>
      </c>
      <c r="F594" s="159">
        <v>0</v>
      </c>
      <c r="G594" s="160">
        <v>0</v>
      </c>
      <c r="H594" s="160">
        <v>0</v>
      </c>
      <c r="I594" s="160">
        <v>0</v>
      </c>
      <c r="J594" s="160">
        <v>0</v>
      </c>
      <c r="K594" s="160">
        <v>0</v>
      </c>
      <c r="L594" s="161" t="s">
        <v>136</v>
      </c>
      <c r="M594" s="161"/>
      <c r="N594" s="161"/>
      <c r="O594" s="163"/>
      <c r="P594" s="178"/>
      <c r="Q594" s="178"/>
      <c r="R594" s="165"/>
      <c r="S594" s="165"/>
      <c r="T594" s="165"/>
      <c r="U594" s="165"/>
      <c r="V594" s="165"/>
      <c r="W594" s="179"/>
      <c r="X594" s="166" t="s">
        <v>136</v>
      </c>
      <c r="Y594" s="166"/>
      <c r="Z594" s="166"/>
      <c r="AA594" s="166"/>
      <c r="AB594" s="180"/>
      <c r="AC594" s="180"/>
      <c r="AD594" s="181"/>
      <c r="AE594" s="181"/>
      <c r="AF594" s="181"/>
      <c r="AG594" s="181"/>
      <c r="AH594" s="181"/>
      <c r="AI594" s="181"/>
      <c r="AJ594" s="169"/>
      <c r="AK594" s="169"/>
      <c r="AL594" s="169"/>
      <c r="AM594" s="169"/>
      <c r="AN594" s="182"/>
      <c r="AO594" s="182"/>
      <c r="AP594" s="182"/>
      <c r="AQ594" s="241"/>
      <c r="AR594" s="241"/>
      <c r="AS594" s="171"/>
      <c r="AT594" s="171"/>
      <c r="AU594" s="184"/>
      <c r="AV594" s="184"/>
      <c r="AW594" s="184"/>
      <c r="AX594" s="185"/>
      <c r="AY594" s="185"/>
      <c r="AZ594" s="185"/>
      <c r="BA594" s="186"/>
      <c r="BB594" s="186"/>
      <c r="BC594" s="186"/>
      <c r="BD594" s="232"/>
    </row>
    <row r="595" spans="1:56" ht="15.75" customHeight="1">
      <c r="A595" s="71">
        <v>2025629</v>
      </c>
      <c r="B595" s="44" t="s">
        <v>134</v>
      </c>
      <c r="C595" s="44" t="s">
        <v>90</v>
      </c>
      <c r="D595" s="61" t="s">
        <v>54</v>
      </c>
      <c r="E595" s="44" t="s">
        <v>4</v>
      </c>
      <c r="F595" s="159">
        <v>0</v>
      </c>
      <c r="G595" s="160">
        <v>0</v>
      </c>
      <c r="H595" s="160">
        <v>0</v>
      </c>
      <c r="I595" s="160">
        <v>0</v>
      </c>
      <c r="J595" s="160">
        <v>0</v>
      </c>
      <c r="K595" s="160">
        <v>0</v>
      </c>
      <c r="L595" s="161" t="s">
        <v>136</v>
      </c>
      <c r="M595" s="161"/>
      <c r="N595" s="161" t="s">
        <v>2812</v>
      </c>
      <c r="O595" s="163"/>
      <c r="P595" s="178"/>
      <c r="Q595" s="178"/>
      <c r="R595" s="165"/>
      <c r="S595" s="165"/>
      <c r="T595" s="165"/>
      <c r="U595" s="165"/>
      <c r="V595" s="165"/>
      <c r="W595" s="179"/>
      <c r="X595" s="166" t="s">
        <v>74</v>
      </c>
      <c r="Y595" s="166"/>
      <c r="Z595" s="166">
        <v>251646629</v>
      </c>
      <c r="AA595" s="166">
        <v>42196</v>
      </c>
      <c r="AB595" s="180"/>
      <c r="AC595" s="180"/>
      <c r="AD595" s="181"/>
      <c r="AE595" s="181"/>
      <c r="AF595" s="181"/>
      <c r="AG595" s="181"/>
      <c r="AH595" s="181"/>
      <c r="AI595" s="181"/>
      <c r="AJ595" s="169"/>
      <c r="AK595" s="169"/>
      <c r="AL595" s="169"/>
      <c r="AM595" s="169"/>
      <c r="AN595" s="182"/>
      <c r="AO595" s="182"/>
      <c r="AP595" s="182"/>
      <c r="AQ595" s="241"/>
      <c r="AR595" s="241"/>
      <c r="AS595" s="171"/>
      <c r="AT595" s="171"/>
      <c r="AU595" s="184"/>
      <c r="AV595" s="184"/>
      <c r="AW595" s="184"/>
      <c r="AX595" s="185"/>
      <c r="AY595" s="185"/>
      <c r="AZ595" s="185"/>
      <c r="BA595" s="186"/>
      <c r="BB595" s="186"/>
      <c r="BC595" s="186"/>
      <c r="BD595" s="232"/>
    </row>
    <row r="596" spans="1:56" ht="15.75" customHeight="1">
      <c r="A596" s="71">
        <v>2025630</v>
      </c>
      <c r="B596" s="44" t="s">
        <v>134</v>
      </c>
      <c r="C596" s="44" t="s">
        <v>90</v>
      </c>
      <c r="D596" s="61" t="s">
        <v>54</v>
      </c>
      <c r="E596" s="44" t="s">
        <v>4</v>
      </c>
      <c r="F596" s="159">
        <v>0</v>
      </c>
      <c r="G596" s="160">
        <v>0</v>
      </c>
      <c r="H596" s="160">
        <v>0</v>
      </c>
      <c r="I596" s="160">
        <v>0</v>
      </c>
      <c r="J596" s="160">
        <v>0</v>
      </c>
      <c r="K596" s="160">
        <v>0</v>
      </c>
      <c r="L596" s="161" t="s">
        <v>137</v>
      </c>
      <c r="M596" s="161" t="s">
        <v>26</v>
      </c>
      <c r="N596" s="161"/>
      <c r="O596" s="163"/>
      <c r="P596" s="178"/>
      <c r="Q596" s="178"/>
      <c r="R596" s="165"/>
      <c r="S596" s="165"/>
      <c r="T596" s="165"/>
      <c r="U596" s="165"/>
      <c r="V596" s="165"/>
      <c r="W596" s="179"/>
      <c r="X596" s="166" t="s">
        <v>137</v>
      </c>
      <c r="Y596" s="166" t="s">
        <v>26</v>
      </c>
      <c r="Z596" s="166"/>
      <c r="AA596" s="166"/>
      <c r="AB596" s="180"/>
      <c r="AC596" s="180"/>
      <c r="AD596" s="181"/>
      <c r="AE596" s="181"/>
      <c r="AF596" s="181"/>
      <c r="AG596" s="181"/>
      <c r="AH596" s="181"/>
      <c r="AI596" s="181"/>
      <c r="AJ596" s="169"/>
      <c r="AK596" s="169"/>
      <c r="AL596" s="169"/>
      <c r="AM596" s="169"/>
      <c r="AN596" s="182"/>
      <c r="AO596" s="182"/>
      <c r="AP596" s="182"/>
      <c r="AQ596" s="241"/>
      <c r="AR596" s="241"/>
      <c r="AS596" s="171"/>
      <c r="AT596" s="171"/>
      <c r="AU596" s="184"/>
      <c r="AV596" s="184"/>
      <c r="AW596" s="184"/>
      <c r="AX596" s="185"/>
      <c r="AY596" s="185"/>
      <c r="AZ596" s="185"/>
      <c r="BA596" s="186"/>
      <c r="BB596" s="186"/>
      <c r="BC596" s="186"/>
      <c r="BD596" s="232"/>
    </row>
    <row r="597" spans="1:56" ht="15.75" customHeight="1">
      <c r="A597" s="71">
        <v>2025631</v>
      </c>
      <c r="B597" s="44" t="s">
        <v>134</v>
      </c>
      <c r="C597" s="44" t="s">
        <v>106</v>
      </c>
      <c r="D597" s="61" t="s">
        <v>58</v>
      </c>
      <c r="E597" s="44" t="s">
        <v>50</v>
      </c>
      <c r="F597" s="159" t="s">
        <v>137</v>
      </c>
      <c r="G597" s="160" t="s">
        <v>539</v>
      </c>
      <c r="H597" s="160">
        <v>0</v>
      </c>
      <c r="I597" s="160">
        <v>0</v>
      </c>
      <c r="J597" s="160">
        <v>0</v>
      </c>
      <c r="K597" s="160">
        <v>0</v>
      </c>
      <c r="L597" s="161" t="s">
        <v>137</v>
      </c>
      <c r="M597" s="161" t="s">
        <v>2514</v>
      </c>
      <c r="N597" s="161"/>
      <c r="O597" s="163"/>
      <c r="P597" s="178"/>
      <c r="Q597" s="178"/>
      <c r="R597" s="165" t="s">
        <v>137</v>
      </c>
      <c r="S597" s="165" t="s">
        <v>2514</v>
      </c>
      <c r="T597" s="165"/>
      <c r="U597" s="165"/>
      <c r="V597" s="165"/>
      <c r="W597" s="179"/>
      <c r="X597" s="166" t="s">
        <v>74</v>
      </c>
      <c r="Y597" s="166"/>
      <c r="Z597" s="166">
        <v>251577163</v>
      </c>
      <c r="AA597" s="166">
        <v>84625</v>
      </c>
      <c r="AB597" s="180"/>
      <c r="AC597" s="180"/>
      <c r="AD597" s="181"/>
      <c r="AE597" s="181"/>
      <c r="AF597" s="181"/>
      <c r="AG597" s="181"/>
      <c r="AH597" s="181"/>
      <c r="AI597" s="181"/>
      <c r="AJ597" s="169" t="s">
        <v>74</v>
      </c>
      <c r="AK597" s="169"/>
      <c r="AL597" s="169">
        <v>250853116</v>
      </c>
      <c r="AM597" s="169">
        <v>18729</v>
      </c>
      <c r="AN597" s="182"/>
      <c r="AO597" s="182"/>
      <c r="AP597" s="182"/>
      <c r="AQ597" s="241"/>
      <c r="AR597" s="241"/>
      <c r="AS597" s="171"/>
      <c r="AT597" s="171"/>
      <c r="AU597" s="184"/>
      <c r="AV597" s="184"/>
      <c r="AW597" s="184"/>
      <c r="AX597" s="185"/>
      <c r="AY597" s="185"/>
      <c r="AZ597" s="185"/>
      <c r="BA597" s="186"/>
      <c r="BB597" s="186"/>
      <c r="BC597" s="186"/>
      <c r="BD597" s="232"/>
    </row>
    <row r="598" spans="1:56" ht="15.75" customHeight="1">
      <c r="A598" s="71">
        <v>2025632</v>
      </c>
      <c r="B598" s="44" t="s">
        <v>134</v>
      </c>
      <c r="C598" s="44" t="s">
        <v>106</v>
      </c>
      <c r="D598" s="61" t="s">
        <v>58</v>
      </c>
      <c r="E598" s="44" t="s">
        <v>50</v>
      </c>
      <c r="F598" s="159" t="s">
        <v>136</v>
      </c>
      <c r="G598" s="160">
        <v>0</v>
      </c>
      <c r="H598" s="160">
        <v>232026785</v>
      </c>
      <c r="I598" s="160">
        <v>81926</v>
      </c>
      <c r="J598" s="160">
        <v>0</v>
      </c>
      <c r="K598" s="160">
        <v>0</v>
      </c>
      <c r="L598" s="161" t="s">
        <v>137</v>
      </c>
      <c r="M598" s="161" t="s">
        <v>2514</v>
      </c>
      <c r="N598" s="161"/>
      <c r="O598" s="163"/>
      <c r="P598" s="178"/>
      <c r="Q598" s="178"/>
      <c r="R598" s="165" t="s">
        <v>137</v>
      </c>
      <c r="S598" s="165" t="s">
        <v>2514</v>
      </c>
      <c r="T598" s="165"/>
      <c r="U598" s="165"/>
      <c r="V598" s="165"/>
      <c r="W598" s="179"/>
      <c r="X598" s="166" t="s">
        <v>74</v>
      </c>
      <c r="Y598" s="166"/>
      <c r="Z598" s="166">
        <v>251576906</v>
      </c>
      <c r="AA598" s="166">
        <v>58413</v>
      </c>
      <c r="AB598" s="180"/>
      <c r="AC598" s="180"/>
      <c r="AD598" s="181"/>
      <c r="AE598" s="181"/>
      <c r="AF598" s="181"/>
      <c r="AG598" s="181"/>
      <c r="AH598" s="181"/>
      <c r="AI598" s="181"/>
      <c r="AJ598" s="169" t="s">
        <v>74</v>
      </c>
      <c r="AK598" s="169"/>
      <c r="AL598" s="169">
        <v>250860562</v>
      </c>
      <c r="AM598" s="169">
        <v>58413</v>
      </c>
      <c r="AN598" s="182"/>
      <c r="AO598" s="182"/>
      <c r="AP598" s="182"/>
      <c r="AQ598" s="241"/>
      <c r="AR598" s="241"/>
      <c r="AS598" s="171"/>
      <c r="AT598" s="171"/>
      <c r="AU598" s="184"/>
      <c r="AV598" s="184"/>
      <c r="AW598" s="184"/>
      <c r="AX598" s="185"/>
      <c r="AY598" s="185"/>
      <c r="AZ598" s="185"/>
      <c r="BA598" s="186"/>
      <c r="BB598" s="186"/>
      <c r="BC598" s="186"/>
      <c r="BD598" s="232"/>
    </row>
    <row r="599" spans="1:56" ht="15.75" customHeight="1">
      <c r="A599" s="71">
        <v>2025633</v>
      </c>
      <c r="B599" s="44" t="s">
        <v>134</v>
      </c>
      <c r="C599" s="44" t="s">
        <v>106</v>
      </c>
      <c r="D599" s="61" t="s">
        <v>58</v>
      </c>
      <c r="E599" s="44" t="s">
        <v>50</v>
      </c>
      <c r="F599" s="159" t="s">
        <v>136</v>
      </c>
      <c r="G599" s="160">
        <v>0</v>
      </c>
      <c r="H599" s="160">
        <v>0</v>
      </c>
      <c r="I599" s="160">
        <v>0</v>
      </c>
      <c r="J599" s="160">
        <v>0</v>
      </c>
      <c r="K599" s="160">
        <v>0</v>
      </c>
      <c r="L599" s="161" t="s">
        <v>137</v>
      </c>
      <c r="M599" s="161" t="s">
        <v>2514</v>
      </c>
      <c r="N599" s="161"/>
      <c r="O599" s="163"/>
      <c r="P599" s="178"/>
      <c r="Q599" s="178"/>
      <c r="R599" s="165" t="s">
        <v>137</v>
      </c>
      <c r="S599" s="165" t="s">
        <v>2514</v>
      </c>
      <c r="T599" s="165"/>
      <c r="U599" s="165"/>
      <c r="V599" s="165"/>
      <c r="W599" s="179"/>
      <c r="X599" s="166" t="s">
        <v>74</v>
      </c>
      <c r="Y599" s="166"/>
      <c r="Z599" s="166">
        <v>251576183</v>
      </c>
      <c r="AA599" s="166">
        <v>40869</v>
      </c>
      <c r="AB599" s="180"/>
      <c r="AC599" s="180"/>
      <c r="AD599" s="181"/>
      <c r="AE599" s="181"/>
      <c r="AF599" s="181"/>
      <c r="AG599" s="181"/>
      <c r="AH599" s="181"/>
      <c r="AI599" s="181"/>
      <c r="AJ599" s="169" t="s">
        <v>136</v>
      </c>
      <c r="AK599" s="169"/>
      <c r="AL599" s="169">
        <v>250158892</v>
      </c>
      <c r="AM599" s="169">
        <v>46945</v>
      </c>
      <c r="AN599" s="182"/>
      <c r="AO599" s="182"/>
      <c r="AP599" s="182"/>
      <c r="AQ599" s="241"/>
      <c r="AR599" s="241"/>
      <c r="AS599" s="171"/>
      <c r="AT599" s="171"/>
      <c r="AU599" s="184"/>
      <c r="AV599" s="184"/>
      <c r="AW599" s="184"/>
      <c r="AX599" s="185"/>
      <c r="AY599" s="185"/>
      <c r="AZ599" s="185"/>
      <c r="BA599" s="186"/>
      <c r="BB599" s="186"/>
      <c r="BC599" s="186"/>
      <c r="BD599" s="232"/>
    </row>
    <row r="600" spans="1:56" ht="15.75" customHeight="1">
      <c r="A600" s="71">
        <v>2025634</v>
      </c>
      <c r="B600" s="44" t="s">
        <v>134</v>
      </c>
      <c r="C600" s="44" t="s">
        <v>106</v>
      </c>
      <c r="D600" s="61" t="s">
        <v>58</v>
      </c>
      <c r="E600" s="44" t="s">
        <v>50</v>
      </c>
      <c r="F600" s="159" t="s">
        <v>136</v>
      </c>
      <c r="G600" s="160">
        <v>0</v>
      </c>
      <c r="H600" s="160">
        <v>0</v>
      </c>
      <c r="I600" s="160">
        <v>0</v>
      </c>
      <c r="J600" s="160">
        <v>0</v>
      </c>
      <c r="K600" s="160">
        <v>0</v>
      </c>
      <c r="L600" s="161" t="s">
        <v>137</v>
      </c>
      <c r="M600" s="161" t="s">
        <v>2514</v>
      </c>
      <c r="N600" s="161"/>
      <c r="O600" s="163"/>
      <c r="P600" s="178"/>
      <c r="Q600" s="178"/>
      <c r="R600" s="165" t="s">
        <v>137</v>
      </c>
      <c r="S600" s="165" t="s">
        <v>2514</v>
      </c>
      <c r="T600" s="165"/>
      <c r="U600" s="165"/>
      <c r="V600" s="165"/>
      <c r="W600" s="179"/>
      <c r="X600" s="166" t="s">
        <v>74</v>
      </c>
      <c r="Y600" s="166"/>
      <c r="Z600" s="166">
        <v>251576523</v>
      </c>
      <c r="AA600" s="166">
        <v>69485</v>
      </c>
      <c r="AB600" s="180"/>
      <c r="AC600" s="180"/>
      <c r="AD600" s="181"/>
      <c r="AE600" s="181"/>
      <c r="AF600" s="181"/>
      <c r="AG600" s="181"/>
      <c r="AH600" s="181"/>
      <c r="AI600" s="181"/>
      <c r="AJ600" s="169" t="s">
        <v>74</v>
      </c>
      <c r="AK600" s="169"/>
      <c r="AL600" s="169">
        <v>250860821</v>
      </c>
      <c r="AM600" s="169">
        <v>97494</v>
      </c>
      <c r="AN600" s="182"/>
      <c r="AO600" s="182"/>
      <c r="AP600" s="182"/>
      <c r="AQ600" s="241"/>
      <c r="AR600" s="241"/>
      <c r="AS600" s="171"/>
      <c r="AT600" s="171"/>
      <c r="AU600" s="184"/>
      <c r="AV600" s="184"/>
      <c r="AW600" s="184"/>
      <c r="AX600" s="185"/>
      <c r="AY600" s="185"/>
      <c r="AZ600" s="185"/>
      <c r="BA600" s="186"/>
      <c r="BB600" s="186"/>
      <c r="BC600" s="186"/>
      <c r="BD600" s="232"/>
    </row>
    <row r="601" spans="1:56" ht="15.75" customHeight="1">
      <c r="A601" s="71">
        <v>2025635</v>
      </c>
      <c r="B601" s="44" t="s">
        <v>134</v>
      </c>
      <c r="C601" s="44" t="s">
        <v>106</v>
      </c>
      <c r="D601" s="61" t="s">
        <v>58</v>
      </c>
      <c r="E601" s="44" t="s">
        <v>50</v>
      </c>
      <c r="F601" s="159" t="s">
        <v>74</v>
      </c>
      <c r="G601" s="160">
        <v>0</v>
      </c>
      <c r="H601" s="160">
        <v>232110646</v>
      </c>
      <c r="I601" s="160">
        <v>76021</v>
      </c>
      <c r="J601" s="160">
        <v>0</v>
      </c>
      <c r="K601" s="160">
        <v>0</v>
      </c>
      <c r="L601" s="161" t="s">
        <v>137</v>
      </c>
      <c r="M601" s="161" t="s">
        <v>2514</v>
      </c>
      <c r="N601" s="161"/>
      <c r="O601" s="163"/>
      <c r="P601" s="178"/>
      <c r="Q601" s="178"/>
      <c r="R601" s="165" t="s">
        <v>137</v>
      </c>
      <c r="S601" s="165" t="s">
        <v>2514</v>
      </c>
      <c r="T601" s="165"/>
      <c r="U601" s="165"/>
      <c r="V601" s="165"/>
      <c r="W601" s="179"/>
      <c r="X601" s="166" t="s">
        <v>74</v>
      </c>
      <c r="Y601" s="166"/>
      <c r="Z601" s="166">
        <v>251578992</v>
      </c>
      <c r="AA601" s="166">
        <v>35413</v>
      </c>
      <c r="AB601" s="180"/>
      <c r="AC601" s="180"/>
      <c r="AD601" s="181"/>
      <c r="AE601" s="181"/>
      <c r="AF601" s="181"/>
      <c r="AG601" s="181"/>
      <c r="AH601" s="181"/>
      <c r="AI601" s="181"/>
      <c r="AJ601" s="169" t="s">
        <v>74</v>
      </c>
      <c r="AK601" s="169"/>
      <c r="AL601" s="169">
        <v>250860953</v>
      </c>
      <c r="AM601" s="169">
        <v>41353</v>
      </c>
      <c r="AN601" s="182"/>
      <c r="AO601" s="182"/>
      <c r="AP601" s="182"/>
      <c r="AQ601" s="241"/>
      <c r="AR601" s="241"/>
      <c r="AS601" s="171"/>
      <c r="AT601" s="171"/>
      <c r="AU601" s="184"/>
      <c r="AV601" s="184"/>
      <c r="AW601" s="184"/>
      <c r="AX601" s="185"/>
      <c r="AY601" s="185"/>
      <c r="AZ601" s="185"/>
      <c r="BA601" s="186"/>
      <c r="BB601" s="186"/>
      <c r="BC601" s="186"/>
      <c r="BD601" s="232"/>
    </row>
    <row r="602" spans="1:56" ht="15.75" customHeight="1">
      <c r="A602" s="71">
        <v>2025636</v>
      </c>
      <c r="B602" s="44" t="s">
        <v>134</v>
      </c>
      <c r="C602" s="44" t="s">
        <v>83</v>
      </c>
      <c r="D602" s="61" t="s">
        <v>54</v>
      </c>
      <c r="E602" s="44" t="s">
        <v>4</v>
      </c>
      <c r="F602" s="159">
        <v>0</v>
      </c>
      <c r="G602" s="160">
        <v>0</v>
      </c>
      <c r="H602" s="160">
        <v>0</v>
      </c>
      <c r="I602" s="160">
        <v>0</v>
      </c>
      <c r="J602" s="160">
        <v>0</v>
      </c>
      <c r="K602" s="160">
        <v>0</v>
      </c>
      <c r="L602" s="161" t="s">
        <v>137</v>
      </c>
      <c r="M602" s="161" t="s">
        <v>26</v>
      </c>
      <c r="N602" s="161"/>
      <c r="O602" s="163"/>
      <c r="P602" s="178"/>
      <c r="Q602" s="178"/>
      <c r="R602" s="165"/>
      <c r="S602" s="165"/>
      <c r="T602" s="165"/>
      <c r="U602" s="165"/>
      <c r="V602" s="165"/>
      <c r="W602" s="179"/>
      <c r="X602" s="166" t="s">
        <v>137</v>
      </c>
      <c r="Y602" s="166" t="s">
        <v>26</v>
      </c>
      <c r="Z602" s="166"/>
      <c r="AA602" s="166"/>
      <c r="AB602" s="180"/>
      <c r="AC602" s="180"/>
      <c r="AD602" s="181"/>
      <c r="AE602" s="181"/>
      <c r="AF602" s="181"/>
      <c r="AG602" s="181"/>
      <c r="AH602" s="181"/>
      <c r="AI602" s="181"/>
      <c r="AJ602" s="169"/>
      <c r="AK602" s="169"/>
      <c r="AL602" s="169"/>
      <c r="AM602" s="169"/>
      <c r="AN602" s="182"/>
      <c r="AO602" s="182"/>
      <c r="AP602" s="182"/>
      <c r="AQ602" s="241"/>
      <c r="AR602" s="241"/>
      <c r="AS602" s="171"/>
      <c r="AT602" s="171"/>
      <c r="AU602" s="184"/>
      <c r="AV602" s="184"/>
      <c r="AW602" s="184"/>
      <c r="AX602" s="185"/>
      <c r="AY602" s="185"/>
      <c r="AZ602" s="185"/>
      <c r="BA602" s="186"/>
      <c r="BB602" s="186"/>
      <c r="BC602" s="186"/>
      <c r="BD602" s="232"/>
    </row>
    <row r="603" spans="1:56" ht="15.75" customHeight="1">
      <c r="A603" s="71">
        <v>2025637</v>
      </c>
      <c r="B603" s="44" t="s">
        <v>134</v>
      </c>
      <c r="C603" s="44" t="s">
        <v>83</v>
      </c>
      <c r="D603" s="61" t="s">
        <v>54</v>
      </c>
      <c r="E603" s="44" t="s">
        <v>4</v>
      </c>
      <c r="F603" s="159">
        <v>0</v>
      </c>
      <c r="G603" s="160">
        <v>0</v>
      </c>
      <c r="H603" s="160">
        <v>0</v>
      </c>
      <c r="I603" s="160">
        <v>0</v>
      </c>
      <c r="J603" s="160">
        <v>0</v>
      </c>
      <c r="K603" s="160">
        <v>0</v>
      </c>
      <c r="L603" s="161" t="s">
        <v>137</v>
      </c>
      <c r="M603" s="161" t="s">
        <v>26</v>
      </c>
      <c r="N603" s="161"/>
      <c r="O603" s="163"/>
      <c r="P603" s="178"/>
      <c r="Q603" s="178"/>
      <c r="R603" s="165"/>
      <c r="S603" s="165"/>
      <c r="T603" s="165"/>
      <c r="U603" s="165"/>
      <c r="V603" s="165"/>
      <c r="W603" s="179"/>
      <c r="X603" s="166" t="s">
        <v>137</v>
      </c>
      <c r="Y603" s="166" t="s">
        <v>26</v>
      </c>
      <c r="Z603" s="166"/>
      <c r="AA603" s="166"/>
      <c r="AB603" s="180"/>
      <c r="AC603" s="180"/>
      <c r="AD603" s="181"/>
      <c r="AE603" s="181"/>
      <c r="AF603" s="181"/>
      <c r="AG603" s="181"/>
      <c r="AH603" s="181"/>
      <c r="AI603" s="181"/>
      <c r="AJ603" s="169"/>
      <c r="AK603" s="169"/>
      <c r="AL603" s="169"/>
      <c r="AM603" s="169"/>
      <c r="AN603" s="182"/>
      <c r="AO603" s="182"/>
      <c r="AP603" s="182"/>
      <c r="AQ603" s="241"/>
      <c r="AR603" s="241"/>
      <c r="AS603" s="171"/>
      <c r="AT603" s="171"/>
      <c r="AU603" s="184"/>
      <c r="AV603" s="184"/>
      <c r="AW603" s="184"/>
      <c r="AX603" s="185"/>
      <c r="AY603" s="185"/>
      <c r="AZ603" s="185"/>
      <c r="BA603" s="186"/>
      <c r="BB603" s="186"/>
      <c r="BC603" s="186"/>
      <c r="BD603" s="232"/>
    </row>
    <row r="604" spans="1:56" ht="15.75" customHeight="1">
      <c r="A604" s="71">
        <v>2025638</v>
      </c>
      <c r="B604" s="44" t="s">
        <v>134</v>
      </c>
      <c r="C604" s="44" t="s">
        <v>83</v>
      </c>
      <c r="D604" s="61" t="s">
        <v>54</v>
      </c>
      <c r="E604" s="44" t="s">
        <v>4</v>
      </c>
      <c r="F604" s="159">
        <v>0</v>
      </c>
      <c r="G604" s="160">
        <v>0</v>
      </c>
      <c r="H604" s="160">
        <v>0</v>
      </c>
      <c r="I604" s="160">
        <v>0</v>
      </c>
      <c r="J604" s="160">
        <v>0</v>
      </c>
      <c r="K604" s="160">
        <v>0</v>
      </c>
      <c r="L604" s="161" t="s">
        <v>137</v>
      </c>
      <c r="M604" s="161" t="s">
        <v>26</v>
      </c>
      <c r="N604" s="161"/>
      <c r="O604" s="163"/>
      <c r="P604" s="178"/>
      <c r="Q604" s="178"/>
      <c r="R604" s="165"/>
      <c r="S604" s="165"/>
      <c r="T604" s="165"/>
      <c r="U604" s="165"/>
      <c r="V604" s="165"/>
      <c r="W604" s="179"/>
      <c r="X604" s="166" t="s">
        <v>137</v>
      </c>
      <c r="Y604" s="166" t="s">
        <v>26</v>
      </c>
      <c r="Z604" s="166"/>
      <c r="AA604" s="166"/>
      <c r="AB604" s="180"/>
      <c r="AC604" s="180"/>
      <c r="AD604" s="181"/>
      <c r="AE604" s="181"/>
      <c r="AF604" s="181"/>
      <c r="AG604" s="181"/>
      <c r="AH604" s="181"/>
      <c r="AI604" s="181"/>
      <c r="AJ604" s="169"/>
      <c r="AK604" s="169"/>
      <c r="AL604" s="169"/>
      <c r="AM604" s="169"/>
      <c r="AN604" s="182"/>
      <c r="AO604" s="182"/>
      <c r="AP604" s="182"/>
      <c r="AQ604" s="241"/>
      <c r="AR604" s="241"/>
      <c r="AS604" s="171"/>
      <c r="AT604" s="171"/>
      <c r="AU604" s="184"/>
      <c r="AV604" s="184"/>
      <c r="AW604" s="184"/>
      <c r="AX604" s="185"/>
      <c r="AY604" s="185"/>
      <c r="AZ604" s="185"/>
      <c r="BA604" s="186"/>
      <c r="BB604" s="186"/>
      <c r="BC604" s="186"/>
      <c r="BD604" s="232"/>
    </row>
    <row r="605" spans="1:56" ht="15.75" customHeight="1">
      <c r="A605" s="71">
        <v>2025639</v>
      </c>
      <c r="B605" s="44" t="s">
        <v>134</v>
      </c>
      <c r="C605" s="44" t="s">
        <v>83</v>
      </c>
      <c r="D605" s="61" t="s">
        <v>54</v>
      </c>
      <c r="E605" s="44" t="s">
        <v>4</v>
      </c>
      <c r="F605" s="159">
        <v>0</v>
      </c>
      <c r="G605" s="160">
        <v>0</v>
      </c>
      <c r="H605" s="160">
        <v>0</v>
      </c>
      <c r="I605" s="160">
        <v>0</v>
      </c>
      <c r="J605" s="160">
        <v>0</v>
      </c>
      <c r="K605" s="160">
        <v>0</v>
      </c>
      <c r="L605" s="161" t="s">
        <v>137</v>
      </c>
      <c r="M605" s="161" t="s">
        <v>26</v>
      </c>
      <c r="N605" s="161"/>
      <c r="O605" s="163"/>
      <c r="P605" s="178"/>
      <c r="Q605" s="178"/>
      <c r="R605" s="165"/>
      <c r="S605" s="165"/>
      <c r="T605" s="165"/>
      <c r="U605" s="165"/>
      <c r="V605" s="165"/>
      <c r="W605" s="179"/>
      <c r="X605" s="166" t="s">
        <v>137</v>
      </c>
      <c r="Y605" s="166" t="s">
        <v>26</v>
      </c>
      <c r="Z605" s="166"/>
      <c r="AA605" s="166"/>
      <c r="AB605" s="180"/>
      <c r="AC605" s="180"/>
      <c r="AD605" s="181"/>
      <c r="AE605" s="181"/>
      <c r="AF605" s="181"/>
      <c r="AG605" s="181"/>
      <c r="AH605" s="181"/>
      <c r="AI605" s="181"/>
      <c r="AJ605" s="169"/>
      <c r="AK605" s="169"/>
      <c r="AL605" s="169"/>
      <c r="AM605" s="169"/>
      <c r="AN605" s="182"/>
      <c r="AO605" s="182"/>
      <c r="AP605" s="182"/>
      <c r="AQ605" s="241"/>
      <c r="AR605" s="241"/>
      <c r="AS605" s="171"/>
      <c r="AT605" s="171"/>
      <c r="AU605" s="184"/>
      <c r="AV605" s="184"/>
      <c r="AW605" s="184"/>
      <c r="AX605" s="185"/>
      <c r="AY605" s="185"/>
      <c r="AZ605" s="185"/>
      <c r="BA605" s="186"/>
      <c r="BB605" s="186"/>
      <c r="BC605" s="186"/>
      <c r="BD605" s="232"/>
    </row>
    <row r="606" spans="1:56" ht="15.75" customHeight="1">
      <c r="A606" s="71">
        <v>2025640</v>
      </c>
      <c r="B606" s="44" t="s">
        <v>134</v>
      </c>
      <c r="C606" s="44" t="s">
        <v>83</v>
      </c>
      <c r="D606" s="61" t="s">
        <v>54</v>
      </c>
      <c r="E606" s="44" t="s">
        <v>4</v>
      </c>
      <c r="F606" s="159">
        <v>0</v>
      </c>
      <c r="G606" s="160">
        <v>0</v>
      </c>
      <c r="H606" s="160">
        <v>0</v>
      </c>
      <c r="I606" s="160">
        <v>0</v>
      </c>
      <c r="J606" s="160">
        <v>0</v>
      </c>
      <c r="K606" s="160">
        <v>0</v>
      </c>
      <c r="L606" s="161" t="s">
        <v>137</v>
      </c>
      <c r="M606" s="161" t="s">
        <v>26</v>
      </c>
      <c r="N606" s="161"/>
      <c r="O606" s="163"/>
      <c r="P606" s="178"/>
      <c r="Q606" s="178"/>
      <c r="R606" s="165"/>
      <c r="S606" s="165"/>
      <c r="T606" s="165"/>
      <c r="U606" s="165"/>
      <c r="V606" s="165"/>
      <c r="W606" s="179"/>
      <c r="X606" s="166" t="s">
        <v>137</v>
      </c>
      <c r="Y606" s="166" t="s">
        <v>26</v>
      </c>
      <c r="Z606" s="166"/>
      <c r="AA606" s="166"/>
      <c r="AB606" s="180"/>
      <c r="AC606" s="180"/>
      <c r="AD606" s="181"/>
      <c r="AE606" s="181"/>
      <c r="AF606" s="181"/>
      <c r="AG606" s="181"/>
      <c r="AH606" s="181"/>
      <c r="AI606" s="181"/>
      <c r="AJ606" s="169"/>
      <c r="AK606" s="169"/>
      <c r="AL606" s="169"/>
      <c r="AM606" s="169"/>
      <c r="AN606" s="182"/>
      <c r="AO606" s="182"/>
      <c r="AP606" s="182"/>
      <c r="AQ606" s="241"/>
      <c r="AR606" s="241"/>
      <c r="AS606" s="171"/>
      <c r="AT606" s="171"/>
      <c r="AU606" s="184"/>
      <c r="AV606" s="184"/>
      <c r="AW606" s="184"/>
      <c r="AX606" s="185"/>
      <c r="AY606" s="185"/>
      <c r="AZ606" s="185"/>
      <c r="BA606" s="186"/>
      <c r="BB606" s="186"/>
      <c r="BC606" s="186"/>
      <c r="BD606" s="232"/>
    </row>
    <row r="607" spans="1:56" ht="15.75" customHeight="1">
      <c r="A607" s="71">
        <v>2025641</v>
      </c>
      <c r="B607" s="44" t="s">
        <v>134</v>
      </c>
      <c r="C607" s="44" t="s">
        <v>83</v>
      </c>
      <c r="D607" s="61" t="s">
        <v>54</v>
      </c>
      <c r="E607" s="44" t="s">
        <v>4</v>
      </c>
      <c r="F607" s="159">
        <v>0</v>
      </c>
      <c r="G607" s="160">
        <v>0</v>
      </c>
      <c r="H607" s="160">
        <v>0</v>
      </c>
      <c r="I607" s="160">
        <v>0</v>
      </c>
      <c r="J607" s="160">
        <v>0</v>
      </c>
      <c r="K607" s="160">
        <v>0</v>
      </c>
      <c r="L607" s="161" t="s">
        <v>137</v>
      </c>
      <c r="M607" s="161" t="s">
        <v>26</v>
      </c>
      <c r="N607" s="161"/>
      <c r="O607" s="163"/>
      <c r="P607" s="178"/>
      <c r="Q607" s="178"/>
      <c r="R607" s="165"/>
      <c r="S607" s="165"/>
      <c r="T607" s="165"/>
      <c r="U607" s="165"/>
      <c r="V607" s="165"/>
      <c r="W607" s="179"/>
      <c r="X607" s="166" t="s">
        <v>137</v>
      </c>
      <c r="Y607" s="166" t="s">
        <v>26</v>
      </c>
      <c r="Z607" s="166"/>
      <c r="AA607" s="166"/>
      <c r="AB607" s="180"/>
      <c r="AC607" s="180"/>
      <c r="AD607" s="181"/>
      <c r="AE607" s="181"/>
      <c r="AF607" s="181"/>
      <c r="AG607" s="181"/>
      <c r="AH607" s="181"/>
      <c r="AI607" s="181"/>
      <c r="AJ607" s="169" t="s">
        <v>74</v>
      </c>
      <c r="AK607" s="169"/>
      <c r="AL607" s="246">
        <v>250853116</v>
      </c>
      <c r="AM607" s="246" t="s">
        <v>2705</v>
      </c>
      <c r="AN607" s="182"/>
      <c r="AO607" s="182"/>
      <c r="AP607" s="182"/>
      <c r="AQ607" s="241"/>
      <c r="AR607" s="241"/>
      <c r="AS607" s="171"/>
      <c r="AT607" s="171"/>
      <c r="AU607" s="184"/>
      <c r="AV607" s="184"/>
      <c r="AW607" s="184"/>
      <c r="AX607" s="185"/>
      <c r="AY607" s="185"/>
      <c r="AZ607" s="185"/>
      <c r="BA607" s="186"/>
      <c r="BB607" s="186"/>
      <c r="BC607" s="186"/>
      <c r="BD607" s="232"/>
    </row>
    <row r="608" spans="1:56" ht="15.75" customHeight="1">
      <c r="A608" s="71">
        <v>2025642</v>
      </c>
      <c r="B608" s="44" t="s">
        <v>134</v>
      </c>
      <c r="C608" s="44" t="s">
        <v>83</v>
      </c>
      <c r="D608" s="61" t="s">
        <v>54</v>
      </c>
      <c r="E608" s="44" t="s">
        <v>4</v>
      </c>
      <c r="F608" s="159">
        <v>0</v>
      </c>
      <c r="G608" s="160">
        <v>0</v>
      </c>
      <c r="H608" s="160">
        <v>0</v>
      </c>
      <c r="I608" s="160">
        <v>0</v>
      </c>
      <c r="J608" s="160">
        <v>0</v>
      </c>
      <c r="K608" s="160">
        <v>0</v>
      </c>
      <c r="L608" s="161" t="s">
        <v>137</v>
      </c>
      <c r="M608" s="161" t="s">
        <v>26</v>
      </c>
      <c r="N608" s="161"/>
      <c r="O608" s="163"/>
      <c r="P608" s="178"/>
      <c r="Q608" s="178"/>
      <c r="R608" s="165"/>
      <c r="S608" s="165"/>
      <c r="T608" s="165"/>
      <c r="U608" s="165"/>
      <c r="V608" s="165"/>
      <c r="W608" s="179"/>
      <c r="X608" s="166" t="s">
        <v>137</v>
      </c>
      <c r="Y608" s="166" t="s">
        <v>26</v>
      </c>
      <c r="Z608" s="166"/>
      <c r="AA608" s="166"/>
      <c r="AB608" s="180"/>
      <c r="AC608" s="180"/>
      <c r="AD608" s="181"/>
      <c r="AE608" s="181"/>
      <c r="AF608" s="181"/>
      <c r="AG608" s="181"/>
      <c r="AH608" s="181"/>
      <c r="AI608" s="181"/>
      <c r="AJ608" s="169" t="s">
        <v>74</v>
      </c>
      <c r="AK608" s="169"/>
      <c r="AL608" s="246">
        <v>250860562</v>
      </c>
      <c r="AM608" s="246" t="s">
        <v>2705</v>
      </c>
      <c r="AN608" s="182"/>
      <c r="AO608" s="182"/>
      <c r="AP608" s="182"/>
      <c r="AQ608" s="241"/>
      <c r="AR608" s="241"/>
      <c r="AS608" s="171"/>
      <c r="AT608" s="171"/>
      <c r="AU608" s="184"/>
      <c r="AV608" s="184"/>
      <c r="AW608" s="184"/>
      <c r="AX608" s="185"/>
      <c r="AY608" s="185"/>
      <c r="AZ608" s="185"/>
      <c r="BA608" s="186"/>
      <c r="BB608" s="186"/>
      <c r="BC608" s="186"/>
      <c r="BD608" s="232"/>
    </row>
    <row r="609" spans="1:56" ht="15.75" customHeight="1">
      <c r="A609" s="71">
        <v>2025643</v>
      </c>
      <c r="B609" s="44" t="s">
        <v>134</v>
      </c>
      <c r="C609" s="44" t="s">
        <v>83</v>
      </c>
      <c r="D609" s="61" t="s">
        <v>54</v>
      </c>
      <c r="E609" s="44" t="s">
        <v>4</v>
      </c>
      <c r="F609" s="159">
        <v>0</v>
      </c>
      <c r="G609" s="160">
        <v>0</v>
      </c>
      <c r="H609" s="160">
        <v>0</v>
      </c>
      <c r="I609" s="160">
        <v>0</v>
      </c>
      <c r="J609" s="160">
        <v>0</v>
      </c>
      <c r="K609" s="160">
        <v>0</v>
      </c>
      <c r="L609" s="161" t="s">
        <v>137</v>
      </c>
      <c r="M609" s="161" t="s">
        <v>26</v>
      </c>
      <c r="N609" s="161"/>
      <c r="O609" s="163"/>
      <c r="P609" s="178"/>
      <c r="Q609" s="178"/>
      <c r="R609" s="165"/>
      <c r="S609" s="165"/>
      <c r="T609" s="165"/>
      <c r="U609" s="165"/>
      <c r="V609" s="165"/>
      <c r="W609" s="179"/>
      <c r="X609" s="166" t="s">
        <v>137</v>
      </c>
      <c r="Y609" s="166" t="s">
        <v>26</v>
      </c>
      <c r="Z609" s="166"/>
      <c r="AA609" s="166"/>
      <c r="AB609" s="180"/>
      <c r="AC609" s="180"/>
      <c r="AD609" s="181"/>
      <c r="AE609" s="181"/>
      <c r="AF609" s="181"/>
      <c r="AG609" s="181"/>
      <c r="AH609" s="181"/>
      <c r="AI609" s="181"/>
      <c r="AJ609" s="169" t="s">
        <v>74</v>
      </c>
      <c r="AK609" s="169"/>
      <c r="AL609" s="246">
        <v>250860821</v>
      </c>
      <c r="AM609" s="246" t="s">
        <v>2705</v>
      </c>
      <c r="AN609" s="182"/>
      <c r="AO609" s="182"/>
      <c r="AP609" s="182"/>
      <c r="AQ609" s="241"/>
      <c r="AR609" s="241"/>
      <c r="AS609" s="171"/>
      <c r="AT609" s="171"/>
      <c r="AU609" s="184"/>
      <c r="AV609" s="184"/>
      <c r="AW609" s="184"/>
      <c r="AX609" s="185"/>
      <c r="AY609" s="185"/>
      <c r="AZ609" s="185"/>
      <c r="BA609" s="186"/>
      <c r="BB609" s="186"/>
      <c r="BC609" s="186"/>
      <c r="BD609" s="232"/>
    </row>
    <row r="610" spans="1:56" ht="15.75" customHeight="1">
      <c r="A610" s="71">
        <v>2025644</v>
      </c>
      <c r="B610" s="44" t="s">
        <v>134</v>
      </c>
      <c r="C610" s="44" t="s">
        <v>101</v>
      </c>
      <c r="D610" s="61" t="s">
        <v>54</v>
      </c>
      <c r="E610" s="44" t="s">
        <v>4</v>
      </c>
      <c r="F610" s="159">
        <v>0</v>
      </c>
      <c r="G610" s="160">
        <v>0</v>
      </c>
      <c r="H610" s="160">
        <v>0</v>
      </c>
      <c r="I610" s="160">
        <v>0</v>
      </c>
      <c r="J610" s="160">
        <v>0</v>
      </c>
      <c r="K610" s="160">
        <v>0</v>
      </c>
      <c r="L610" s="161" t="s">
        <v>137</v>
      </c>
      <c r="M610" s="161" t="s">
        <v>26</v>
      </c>
      <c r="N610" s="161"/>
      <c r="O610" s="163"/>
      <c r="P610" s="178"/>
      <c r="Q610" s="178"/>
      <c r="R610" s="165"/>
      <c r="S610" s="165"/>
      <c r="T610" s="165"/>
      <c r="U610" s="165"/>
      <c r="V610" s="165"/>
      <c r="W610" s="179"/>
      <c r="X610" s="166" t="s">
        <v>137</v>
      </c>
      <c r="Y610" s="166" t="s">
        <v>26</v>
      </c>
      <c r="Z610" s="166"/>
      <c r="AA610" s="166"/>
      <c r="AB610" s="180"/>
      <c r="AC610" s="180"/>
      <c r="AD610" s="181"/>
      <c r="AE610" s="181"/>
      <c r="AF610" s="181"/>
      <c r="AG610" s="181"/>
      <c r="AH610" s="181"/>
      <c r="AI610" s="181"/>
      <c r="AJ610" s="169" t="s">
        <v>74</v>
      </c>
      <c r="AK610" s="169"/>
      <c r="AL610" s="246">
        <v>250860953</v>
      </c>
      <c r="AM610" s="246" t="s">
        <v>2705</v>
      </c>
      <c r="AN610" s="182"/>
      <c r="AO610" s="182"/>
      <c r="AP610" s="182"/>
      <c r="AQ610" s="241"/>
      <c r="AR610" s="241"/>
      <c r="AS610" s="171"/>
      <c r="AT610" s="171"/>
      <c r="AU610" s="184"/>
      <c r="AV610" s="184"/>
      <c r="AW610" s="184"/>
      <c r="AX610" s="185"/>
      <c r="AY610" s="185"/>
      <c r="AZ610" s="185"/>
      <c r="BA610" s="186"/>
      <c r="BB610" s="186"/>
      <c r="BC610" s="186"/>
      <c r="BD610" s="232"/>
    </row>
    <row r="611" spans="1:56" ht="15.75" customHeight="1">
      <c r="A611" s="71">
        <v>2025645</v>
      </c>
      <c r="B611" s="44" t="s">
        <v>134</v>
      </c>
      <c r="C611" s="44" t="s">
        <v>101</v>
      </c>
      <c r="D611" s="61" t="s">
        <v>54</v>
      </c>
      <c r="E611" s="44" t="s">
        <v>4</v>
      </c>
      <c r="F611" s="159">
        <v>0</v>
      </c>
      <c r="G611" s="160">
        <v>0</v>
      </c>
      <c r="H611" s="160">
        <v>0</v>
      </c>
      <c r="I611" s="160">
        <v>0</v>
      </c>
      <c r="J611" s="160">
        <v>0</v>
      </c>
      <c r="K611" s="160">
        <v>0</v>
      </c>
      <c r="L611" s="161" t="s">
        <v>74</v>
      </c>
      <c r="M611" s="161"/>
      <c r="N611" s="161" t="s">
        <v>2813</v>
      </c>
      <c r="O611" s="163"/>
      <c r="P611" s="178"/>
      <c r="Q611" s="178"/>
      <c r="R611" s="165"/>
      <c r="S611" s="165"/>
      <c r="T611" s="165"/>
      <c r="U611" s="165"/>
      <c r="V611" s="165"/>
      <c r="W611" s="179"/>
      <c r="X611" s="166" t="s">
        <v>136</v>
      </c>
      <c r="Y611" s="166"/>
      <c r="Z611" s="166">
        <v>251234193</v>
      </c>
      <c r="AA611" s="166"/>
      <c r="AB611" s="180"/>
      <c r="AC611" s="180"/>
      <c r="AD611" s="181"/>
      <c r="AE611" s="181"/>
      <c r="AF611" s="181"/>
      <c r="AG611" s="181"/>
      <c r="AH611" s="181"/>
      <c r="AI611" s="181"/>
      <c r="AJ611" s="169"/>
      <c r="AK611" s="169"/>
      <c r="AL611" s="246"/>
      <c r="AM611" s="246"/>
      <c r="AN611" s="182"/>
      <c r="AO611" s="182"/>
      <c r="AP611" s="182"/>
      <c r="AQ611" s="241"/>
      <c r="AR611" s="241"/>
      <c r="AS611" s="171"/>
      <c r="AT611" s="171"/>
      <c r="AU611" s="184"/>
      <c r="AV611" s="184"/>
      <c r="AW611" s="184"/>
      <c r="AX611" s="185"/>
      <c r="AY611" s="185"/>
      <c r="AZ611" s="185"/>
      <c r="BA611" s="186"/>
      <c r="BB611" s="186"/>
      <c r="BC611" s="186"/>
      <c r="BD611" s="232"/>
    </row>
    <row r="612" spans="1:56" ht="15.75" customHeight="1">
      <c r="A612" s="71">
        <v>2025646</v>
      </c>
      <c r="B612" s="44" t="s">
        <v>134</v>
      </c>
      <c r="C612" s="44" t="s">
        <v>101</v>
      </c>
      <c r="D612" s="61" t="s">
        <v>54</v>
      </c>
      <c r="E612" s="44" t="s">
        <v>4</v>
      </c>
      <c r="F612" s="159">
        <v>0</v>
      </c>
      <c r="G612" s="160">
        <v>0</v>
      </c>
      <c r="H612" s="160">
        <v>0</v>
      </c>
      <c r="I612" s="160">
        <v>0</v>
      </c>
      <c r="J612" s="160">
        <v>0</v>
      </c>
      <c r="K612" s="160">
        <v>0</v>
      </c>
      <c r="L612" s="161" t="s">
        <v>137</v>
      </c>
      <c r="M612" s="161" t="s">
        <v>26</v>
      </c>
      <c r="N612" s="161"/>
      <c r="O612" s="163"/>
      <c r="P612" s="178"/>
      <c r="Q612" s="178"/>
      <c r="R612" s="165"/>
      <c r="S612" s="165"/>
      <c r="T612" s="165"/>
      <c r="U612" s="165"/>
      <c r="V612" s="165"/>
      <c r="W612" s="179"/>
      <c r="X612" s="166" t="s">
        <v>137</v>
      </c>
      <c r="Y612" s="166" t="s">
        <v>26</v>
      </c>
      <c r="Z612" s="166"/>
      <c r="AA612" s="166"/>
      <c r="AB612" s="180"/>
      <c r="AC612" s="180"/>
      <c r="AD612" s="181"/>
      <c r="AE612" s="181"/>
      <c r="AF612" s="181"/>
      <c r="AG612" s="181"/>
      <c r="AH612" s="181"/>
      <c r="AI612" s="181"/>
      <c r="AJ612" s="169"/>
      <c r="AK612" s="169"/>
      <c r="AL612" s="246"/>
      <c r="AM612" s="246"/>
      <c r="AN612" s="182"/>
      <c r="AO612" s="182"/>
      <c r="AP612" s="182"/>
      <c r="AQ612" s="241"/>
      <c r="AR612" s="241"/>
      <c r="AS612" s="171"/>
      <c r="AT612" s="171"/>
      <c r="AU612" s="184"/>
      <c r="AV612" s="184"/>
      <c r="AW612" s="184"/>
      <c r="AX612" s="185"/>
      <c r="AY612" s="185"/>
      <c r="AZ612" s="185"/>
      <c r="BA612" s="186"/>
      <c r="BB612" s="186"/>
      <c r="BC612" s="186"/>
      <c r="BD612" s="232"/>
    </row>
    <row r="613" spans="1:56" ht="15.75" customHeight="1">
      <c r="A613" s="71">
        <v>2025647</v>
      </c>
      <c r="B613" s="44" t="s">
        <v>134</v>
      </c>
      <c r="C613" s="44" t="s">
        <v>101</v>
      </c>
      <c r="D613" s="61" t="s">
        <v>54</v>
      </c>
      <c r="E613" s="44" t="s">
        <v>4</v>
      </c>
      <c r="F613" s="159" t="s">
        <v>136</v>
      </c>
      <c r="G613" s="160">
        <v>0</v>
      </c>
      <c r="H613" s="160">
        <v>0</v>
      </c>
      <c r="I613" s="160">
        <v>0</v>
      </c>
      <c r="J613" s="160">
        <v>0</v>
      </c>
      <c r="K613" s="160">
        <v>0</v>
      </c>
      <c r="L613" s="161" t="s">
        <v>74</v>
      </c>
      <c r="M613" s="161"/>
      <c r="N613" s="161" t="s">
        <v>2814</v>
      </c>
      <c r="O613" s="163"/>
      <c r="P613" s="178"/>
      <c r="Q613" s="178"/>
      <c r="R613" s="165"/>
      <c r="S613" s="165"/>
      <c r="T613" s="165"/>
      <c r="U613" s="165"/>
      <c r="V613" s="165"/>
      <c r="W613" s="165"/>
      <c r="X613" s="166" t="s">
        <v>74</v>
      </c>
      <c r="Y613" s="166"/>
      <c r="Z613" s="166">
        <v>251540898</v>
      </c>
      <c r="AA613" s="166">
        <v>36912</v>
      </c>
      <c r="AB613" s="166"/>
      <c r="AC613" s="166"/>
      <c r="AD613" s="181"/>
      <c r="AE613" s="181"/>
      <c r="AF613" s="181"/>
      <c r="AG613" s="181"/>
      <c r="AH613" s="181"/>
      <c r="AI613" s="181"/>
      <c r="AJ613" s="169"/>
      <c r="AK613" s="169"/>
      <c r="AL613" s="246"/>
      <c r="AM613" s="246"/>
      <c r="AN613" s="182"/>
      <c r="AO613" s="182"/>
      <c r="AP613" s="182"/>
      <c r="AQ613" s="241"/>
      <c r="AR613" s="241"/>
      <c r="AS613" s="171"/>
      <c r="AT613" s="171"/>
      <c r="AU613" s="184"/>
      <c r="AV613" s="184"/>
      <c r="AW613" s="184"/>
      <c r="AX613" s="185"/>
      <c r="AY613" s="185"/>
      <c r="AZ613" s="185"/>
      <c r="BA613" s="186"/>
      <c r="BB613" s="186"/>
      <c r="BC613" s="186"/>
      <c r="BD613" s="232"/>
    </row>
    <row r="614" spans="1:56" ht="15.75" customHeight="1">
      <c r="A614" s="71">
        <v>2025648</v>
      </c>
      <c r="B614" s="44" t="s">
        <v>134</v>
      </c>
      <c r="C614" s="44" t="s">
        <v>101</v>
      </c>
      <c r="D614" s="61" t="s">
        <v>54</v>
      </c>
      <c r="E614" s="44" t="s">
        <v>4</v>
      </c>
      <c r="F614" s="159">
        <v>0</v>
      </c>
      <c r="G614" s="160">
        <v>0</v>
      </c>
      <c r="H614" s="160">
        <v>0</v>
      </c>
      <c r="I614" s="160">
        <v>0</v>
      </c>
      <c r="J614" s="160">
        <v>0</v>
      </c>
      <c r="K614" s="160">
        <v>0</v>
      </c>
      <c r="L614" s="161" t="s">
        <v>74</v>
      </c>
      <c r="M614" s="161"/>
      <c r="N614" s="161" t="s">
        <v>2815</v>
      </c>
      <c r="O614" s="163"/>
      <c r="P614" s="178"/>
      <c r="Q614" s="178"/>
      <c r="R614" s="165"/>
      <c r="S614" s="165"/>
      <c r="T614" s="165"/>
      <c r="U614" s="165"/>
      <c r="V614" s="165"/>
      <c r="W614" s="179"/>
      <c r="X614" s="166" t="s">
        <v>136</v>
      </c>
      <c r="Y614" s="166"/>
      <c r="Z614" s="166">
        <v>251347486</v>
      </c>
      <c r="AA614" s="166">
        <v>81754</v>
      </c>
      <c r="AB614" s="180"/>
      <c r="AC614" s="180"/>
      <c r="AD614" s="181"/>
      <c r="AE614" s="181"/>
      <c r="AF614" s="181"/>
      <c r="AG614" s="181"/>
      <c r="AH614" s="181"/>
      <c r="AI614" s="181"/>
      <c r="AJ614" s="169"/>
      <c r="AK614" s="169"/>
      <c r="AL614" s="169"/>
      <c r="AM614" s="169"/>
      <c r="AN614" s="182"/>
      <c r="AO614" s="182"/>
      <c r="AP614" s="182"/>
      <c r="AQ614" s="241"/>
      <c r="AR614" s="241"/>
      <c r="AS614" s="171"/>
      <c r="AT614" s="171"/>
      <c r="AU614" s="184"/>
      <c r="AV614" s="184"/>
      <c r="AW614" s="184"/>
      <c r="AX614" s="185"/>
      <c r="AY614" s="185"/>
      <c r="AZ614" s="185"/>
      <c r="BA614" s="186"/>
      <c r="BB614" s="186"/>
      <c r="BC614" s="186"/>
      <c r="BD614" s="232"/>
    </row>
    <row r="615" spans="1:56" ht="15.75" customHeight="1">
      <c r="A615" s="71">
        <v>2025649</v>
      </c>
      <c r="B615" s="44" t="s">
        <v>134</v>
      </c>
      <c r="C615" s="44" t="s">
        <v>101</v>
      </c>
      <c r="D615" s="61" t="s">
        <v>54</v>
      </c>
      <c r="E615" s="44" t="s">
        <v>4</v>
      </c>
      <c r="F615" s="159">
        <v>0</v>
      </c>
      <c r="G615" s="160">
        <v>0</v>
      </c>
      <c r="H615" s="160">
        <v>0</v>
      </c>
      <c r="I615" s="160">
        <v>0</v>
      </c>
      <c r="J615" s="160">
        <v>0</v>
      </c>
      <c r="K615" s="160">
        <v>0</v>
      </c>
      <c r="L615" s="161" t="s">
        <v>74</v>
      </c>
      <c r="M615" s="161"/>
      <c r="N615" s="161" t="s">
        <v>2816</v>
      </c>
      <c r="O615" s="163"/>
      <c r="P615" s="178"/>
      <c r="Q615" s="178"/>
      <c r="R615" s="165"/>
      <c r="S615" s="165"/>
      <c r="T615" s="165"/>
      <c r="U615" s="165"/>
      <c r="V615" s="165"/>
      <c r="W615" s="179"/>
      <c r="X615" s="166" t="s">
        <v>74</v>
      </c>
      <c r="Y615" s="166"/>
      <c r="Z615" s="166">
        <v>251484378</v>
      </c>
      <c r="AA615" s="166">
        <v>36912</v>
      </c>
      <c r="AB615" s="180"/>
      <c r="AC615" s="180"/>
      <c r="AD615" s="181"/>
      <c r="AE615" s="181"/>
      <c r="AF615" s="181"/>
      <c r="AG615" s="181"/>
      <c r="AH615" s="181"/>
      <c r="AI615" s="181"/>
      <c r="AJ615" s="169"/>
      <c r="AK615" s="169"/>
      <c r="AL615" s="169"/>
      <c r="AM615" s="169"/>
      <c r="AN615" s="182"/>
      <c r="AO615" s="182"/>
      <c r="AP615" s="182"/>
      <c r="AQ615" s="241"/>
      <c r="AR615" s="241"/>
      <c r="AS615" s="171"/>
      <c r="AT615" s="171"/>
      <c r="AU615" s="184"/>
      <c r="AV615" s="184"/>
      <c r="AW615" s="184"/>
      <c r="AX615" s="185"/>
      <c r="AY615" s="185"/>
      <c r="AZ615" s="185"/>
      <c r="BA615" s="186"/>
      <c r="BB615" s="186"/>
      <c r="BC615" s="186"/>
      <c r="BD615" s="232"/>
    </row>
    <row r="616" spans="1:56" ht="15.75" customHeight="1">
      <c r="A616" s="71">
        <v>2025650</v>
      </c>
      <c r="B616" s="44" t="s">
        <v>134</v>
      </c>
      <c r="C616" s="44" t="s">
        <v>101</v>
      </c>
      <c r="D616" s="61" t="s">
        <v>54</v>
      </c>
      <c r="E616" s="44" t="s">
        <v>4</v>
      </c>
      <c r="F616" s="159">
        <v>0</v>
      </c>
      <c r="G616" s="160">
        <v>0</v>
      </c>
      <c r="H616" s="160">
        <v>0</v>
      </c>
      <c r="I616" s="160">
        <v>0</v>
      </c>
      <c r="J616" s="160">
        <v>0</v>
      </c>
      <c r="K616" s="160">
        <v>0</v>
      </c>
      <c r="L616" s="161" t="s">
        <v>74</v>
      </c>
      <c r="M616" s="161"/>
      <c r="N616" s="161" t="s">
        <v>2817</v>
      </c>
      <c r="O616" s="163"/>
      <c r="P616" s="178"/>
      <c r="Q616" s="178"/>
      <c r="R616" s="165"/>
      <c r="S616" s="165"/>
      <c r="T616" s="165"/>
      <c r="U616" s="165"/>
      <c r="V616" s="165"/>
      <c r="W616" s="179"/>
      <c r="X616" s="166" t="s">
        <v>74</v>
      </c>
      <c r="Y616" s="166"/>
      <c r="Z616" s="166">
        <v>251558487</v>
      </c>
      <c r="AA616" s="166">
        <v>36912</v>
      </c>
      <c r="AB616" s="180"/>
      <c r="AC616" s="180"/>
      <c r="AD616" s="181"/>
      <c r="AE616" s="181"/>
      <c r="AF616" s="181"/>
      <c r="AG616" s="181"/>
      <c r="AH616" s="181"/>
      <c r="AI616" s="181"/>
      <c r="AJ616" s="169"/>
      <c r="AK616" s="169"/>
      <c r="AL616" s="169"/>
      <c r="AM616" s="169"/>
      <c r="AN616" s="182"/>
      <c r="AO616" s="182"/>
      <c r="AP616" s="182"/>
      <c r="AQ616" s="241"/>
      <c r="AR616" s="241"/>
      <c r="AS616" s="171"/>
      <c r="AT616" s="171"/>
      <c r="AU616" s="184"/>
      <c r="AV616" s="184"/>
      <c r="AW616" s="184"/>
      <c r="AX616" s="185"/>
      <c r="AY616" s="185"/>
      <c r="AZ616" s="185"/>
      <c r="BA616" s="186"/>
      <c r="BB616" s="186"/>
      <c r="BC616" s="186"/>
      <c r="BD616" s="232"/>
    </row>
    <row r="617" spans="1:56" ht="15.75" customHeight="1">
      <c r="A617" s="71">
        <v>2025651</v>
      </c>
      <c r="B617" s="44" t="s">
        <v>134</v>
      </c>
      <c r="C617" s="44" t="s">
        <v>101</v>
      </c>
      <c r="D617" s="61" t="s">
        <v>54</v>
      </c>
      <c r="E617" s="44" t="s">
        <v>4</v>
      </c>
      <c r="F617" s="159">
        <v>0</v>
      </c>
      <c r="G617" s="160">
        <v>0</v>
      </c>
      <c r="H617" s="160">
        <v>0</v>
      </c>
      <c r="I617" s="160">
        <v>0</v>
      </c>
      <c r="J617" s="160">
        <v>0</v>
      </c>
      <c r="K617" s="160">
        <v>0</v>
      </c>
      <c r="L617" s="161" t="s">
        <v>74</v>
      </c>
      <c r="M617" s="161"/>
      <c r="N617" s="161" t="s">
        <v>2818</v>
      </c>
      <c r="O617" s="163"/>
      <c r="P617" s="178"/>
      <c r="Q617" s="178"/>
      <c r="R617" s="165"/>
      <c r="S617" s="165"/>
      <c r="T617" s="165"/>
      <c r="U617" s="165"/>
      <c r="V617" s="165"/>
      <c r="W617" s="179"/>
      <c r="X617" s="166" t="s">
        <v>136</v>
      </c>
      <c r="Y617" s="166"/>
      <c r="Z617" s="166"/>
      <c r="AA617" s="166"/>
      <c r="AB617" s="180"/>
      <c r="AC617" s="180"/>
      <c r="AD617" s="181"/>
      <c r="AE617" s="181"/>
      <c r="AF617" s="181"/>
      <c r="AG617" s="181"/>
      <c r="AH617" s="181"/>
      <c r="AI617" s="181"/>
      <c r="AJ617" s="169"/>
      <c r="AK617" s="169"/>
      <c r="AL617" s="169"/>
      <c r="AM617" s="169"/>
      <c r="AN617" s="182"/>
      <c r="AO617" s="182"/>
      <c r="AP617" s="182"/>
      <c r="AQ617" s="241"/>
      <c r="AR617" s="241"/>
      <c r="AS617" s="171"/>
      <c r="AT617" s="171"/>
      <c r="AU617" s="184"/>
      <c r="AV617" s="184"/>
      <c r="AW617" s="184"/>
      <c r="AX617" s="185"/>
      <c r="AY617" s="185"/>
      <c r="AZ617" s="185"/>
      <c r="BA617" s="186"/>
      <c r="BB617" s="186"/>
      <c r="BC617" s="186"/>
      <c r="BD617" s="232"/>
    </row>
    <row r="618" spans="1:56" ht="15.75" customHeight="1">
      <c r="A618" s="71">
        <v>2025652</v>
      </c>
      <c r="B618" s="44" t="s">
        <v>134</v>
      </c>
      <c r="C618" s="44" t="s">
        <v>101</v>
      </c>
      <c r="D618" s="61" t="s">
        <v>54</v>
      </c>
      <c r="E618" s="44" t="s">
        <v>4</v>
      </c>
      <c r="F618" s="159">
        <v>0</v>
      </c>
      <c r="G618" s="160">
        <v>0</v>
      </c>
      <c r="H618" s="160">
        <v>0</v>
      </c>
      <c r="I618" s="160">
        <v>0</v>
      </c>
      <c r="J618" s="160">
        <v>0</v>
      </c>
      <c r="K618" s="160">
        <v>0</v>
      </c>
      <c r="L618" s="161" t="s">
        <v>137</v>
      </c>
      <c r="M618" s="161" t="s">
        <v>26</v>
      </c>
      <c r="N618" s="161"/>
      <c r="O618" s="163"/>
      <c r="P618" s="178"/>
      <c r="Q618" s="178"/>
      <c r="R618" s="165"/>
      <c r="S618" s="165"/>
      <c r="T618" s="165"/>
      <c r="U618" s="165"/>
      <c r="V618" s="165"/>
      <c r="W618" s="179"/>
      <c r="X618" s="166" t="s">
        <v>137</v>
      </c>
      <c r="Y618" s="166" t="s">
        <v>26</v>
      </c>
      <c r="Z618" s="166"/>
      <c r="AA618" s="166"/>
      <c r="AB618" s="180"/>
      <c r="AC618" s="180"/>
      <c r="AD618" s="181"/>
      <c r="AE618" s="181"/>
      <c r="AF618" s="181"/>
      <c r="AG618" s="181"/>
      <c r="AH618" s="181"/>
      <c r="AI618" s="181"/>
      <c r="AJ618" s="169"/>
      <c r="AK618" s="169"/>
      <c r="AL618" s="169"/>
      <c r="AM618" s="169"/>
      <c r="AN618" s="182"/>
      <c r="AO618" s="182"/>
      <c r="AP618" s="182"/>
      <c r="AQ618" s="241"/>
      <c r="AR618" s="241"/>
      <c r="AS618" s="171"/>
      <c r="AT618" s="171"/>
      <c r="AU618" s="184"/>
      <c r="AV618" s="184"/>
      <c r="AW618" s="184"/>
      <c r="AX618" s="185"/>
      <c r="AY618" s="185"/>
      <c r="AZ618" s="185"/>
      <c r="BA618" s="186"/>
      <c r="BB618" s="186"/>
      <c r="BC618" s="186"/>
      <c r="BD618" s="232"/>
    </row>
    <row r="619" spans="1:56" ht="15.75" customHeight="1">
      <c r="A619" s="71">
        <v>2025653</v>
      </c>
      <c r="B619" s="44" t="s">
        <v>134</v>
      </c>
      <c r="C619" s="44" t="s">
        <v>101</v>
      </c>
      <c r="D619" s="61" t="s">
        <v>54</v>
      </c>
      <c r="E619" s="44" t="s">
        <v>4</v>
      </c>
      <c r="F619" s="159">
        <v>0</v>
      </c>
      <c r="G619" s="160">
        <v>0</v>
      </c>
      <c r="H619" s="160">
        <v>0</v>
      </c>
      <c r="I619" s="160">
        <v>0</v>
      </c>
      <c r="J619" s="160">
        <v>0</v>
      </c>
      <c r="K619" s="160">
        <v>0</v>
      </c>
      <c r="L619" s="161" t="s">
        <v>74</v>
      </c>
      <c r="M619" s="161"/>
      <c r="N619" s="161" t="s">
        <v>2819</v>
      </c>
      <c r="O619" s="163"/>
      <c r="P619" s="178"/>
      <c r="Q619" s="178"/>
      <c r="R619" s="165"/>
      <c r="S619" s="165"/>
      <c r="T619" s="165"/>
      <c r="U619" s="165"/>
      <c r="V619" s="165"/>
      <c r="W619" s="179"/>
      <c r="X619" s="166" t="s">
        <v>74</v>
      </c>
      <c r="Y619" s="166"/>
      <c r="Z619" s="166">
        <v>251484238</v>
      </c>
      <c r="AA619" s="166">
        <v>36912</v>
      </c>
      <c r="AB619" s="180"/>
      <c r="AC619" s="180"/>
      <c r="AD619" s="181"/>
      <c r="AE619" s="181"/>
      <c r="AF619" s="181"/>
      <c r="AG619" s="181"/>
      <c r="AH619" s="181"/>
      <c r="AI619" s="181"/>
      <c r="AJ619" s="169"/>
      <c r="AK619" s="169"/>
      <c r="AL619" s="169"/>
      <c r="AM619" s="169"/>
      <c r="AN619" s="182"/>
      <c r="AO619" s="182"/>
      <c r="AP619" s="182"/>
      <c r="AQ619" s="241"/>
      <c r="AR619" s="241"/>
      <c r="AS619" s="171"/>
      <c r="AT619" s="171"/>
      <c r="AU619" s="184"/>
      <c r="AV619" s="184"/>
      <c r="AW619" s="184"/>
      <c r="AX619" s="185"/>
      <c r="AY619" s="185"/>
      <c r="AZ619" s="185"/>
      <c r="BA619" s="186"/>
      <c r="BB619" s="186"/>
      <c r="BC619" s="186"/>
      <c r="BD619" s="232"/>
    </row>
    <row r="620" spans="1:56" ht="15.75" customHeight="1">
      <c r="A620" s="71">
        <v>2025654</v>
      </c>
      <c r="B620" s="44" t="s">
        <v>134</v>
      </c>
      <c r="C620" s="44" t="s">
        <v>101</v>
      </c>
      <c r="D620" s="61" t="s">
        <v>54</v>
      </c>
      <c r="E620" s="44" t="s">
        <v>4</v>
      </c>
      <c r="F620" s="159">
        <v>0</v>
      </c>
      <c r="G620" s="160">
        <v>0</v>
      </c>
      <c r="H620" s="160">
        <v>0</v>
      </c>
      <c r="I620" s="160">
        <v>0</v>
      </c>
      <c r="J620" s="160">
        <v>0</v>
      </c>
      <c r="K620" s="160">
        <v>0</v>
      </c>
      <c r="L620" s="161" t="s">
        <v>137</v>
      </c>
      <c r="M620" s="161" t="s">
        <v>26</v>
      </c>
      <c r="N620" s="161"/>
      <c r="O620" s="163"/>
      <c r="P620" s="178"/>
      <c r="Q620" s="178"/>
      <c r="R620" s="165"/>
      <c r="S620" s="165"/>
      <c r="T620" s="165"/>
      <c r="U620" s="165"/>
      <c r="V620" s="165"/>
      <c r="W620" s="179"/>
      <c r="X620" s="166" t="s">
        <v>137</v>
      </c>
      <c r="Y620" s="166" t="s">
        <v>26</v>
      </c>
      <c r="Z620" s="166"/>
      <c r="AA620" s="166"/>
      <c r="AB620" s="180"/>
      <c r="AC620" s="180"/>
      <c r="AD620" s="181"/>
      <c r="AE620" s="181"/>
      <c r="AF620" s="181"/>
      <c r="AG620" s="181"/>
      <c r="AH620" s="181"/>
      <c r="AI620" s="181"/>
      <c r="AJ620" s="169"/>
      <c r="AK620" s="169"/>
      <c r="AL620" s="169"/>
      <c r="AM620" s="169"/>
      <c r="AN620" s="182"/>
      <c r="AO620" s="182"/>
      <c r="AP620" s="182"/>
      <c r="AQ620" s="241"/>
      <c r="AR620" s="241"/>
      <c r="AS620" s="171"/>
      <c r="AT620" s="171"/>
      <c r="AU620" s="184"/>
      <c r="AV620" s="184"/>
      <c r="AW620" s="184"/>
      <c r="AX620" s="185"/>
      <c r="AY620" s="185"/>
      <c r="AZ620" s="185"/>
      <c r="BA620" s="186"/>
      <c r="BB620" s="186"/>
      <c r="BC620" s="186"/>
      <c r="BD620" s="232"/>
    </row>
    <row r="621" spans="1:56" ht="15.75" customHeight="1">
      <c r="A621" s="71">
        <v>2025655</v>
      </c>
      <c r="B621" s="44" t="s">
        <v>134</v>
      </c>
      <c r="C621" s="44" t="s">
        <v>101</v>
      </c>
      <c r="D621" s="61" t="s">
        <v>54</v>
      </c>
      <c r="E621" s="44" t="s">
        <v>4</v>
      </c>
      <c r="F621" s="159">
        <v>0</v>
      </c>
      <c r="G621" s="160">
        <v>0</v>
      </c>
      <c r="H621" s="160">
        <v>0</v>
      </c>
      <c r="I621" s="160">
        <v>0</v>
      </c>
      <c r="J621" s="160">
        <v>0</v>
      </c>
      <c r="K621" s="160">
        <v>0</v>
      </c>
      <c r="L621" s="161" t="s">
        <v>74</v>
      </c>
      <c r="M621" s="161"/>
      <c r="N621" s="161" t="s">
        <v>2820</v>
      </c>
      <c r="O621" s="163"/>
      <c r="P621" s="178"/>
      <c r="Q621" s="178"/>
      <c r="R621" s="165"/>
      <c r="S621" s="165"/>
      <c r="T621" s="165"/>
      <c r="U621" s="165"/>
      <c r="V621" s="165"/>
      <c r="W621" s="179"/>
      <c r="X621" s="166" t="s">
        <v>74</v>
      </c>
      <c r="Y621" s="166"/>
      <c r="Z621" s="166">
        <v>251541126</v>
      </c>
      <c r="AA621" s="166">
        <v>36912</v>
      </c>
      <c r="AB621" s="180"/>
      <c r="AC621" s="180"/>
      <c r="AD621" s="181"/>
      <c r="AE621" s="181"/>
      <c r="AF621" s="181"/>
      <c r="AG621" s="181"/>
      <c r="AH621" s="181"/>
      <c r="AI621" s="181"/>
      <c r="AJ621" s="169"/>
      <c r="AK621" s="169"/>
      <c r="AL621" s="169"/>
      <c r="AM621" s="169"/>
      <c r="AN621" s="182"/>
      <c r="AO621" s="182"/>
      <c r="AP621" s="182"/>
      <c r="AQ621" s="241"/>
      <c r="AR621" s="241"/>
      <c r="AS621" s="171"/>
      <c r="AT621" s="171"/>
      <c r="AU621" s="184"/>
      <c r="AV621" s="184"/>
      <c r="AW621" s="184"/>
      <c r="AX621" s="185"/>
      <c r="AY621" s="185"/>
      <c r="AZ621" s="185"/>
      <c r="BA621" s="186"/>
      <c r="BB621" s="186"/>
      <c r="BC621" s="186"/>
      <c r="BD621" s="232"/>
    </row>
    <row r="622" spans="1:56" ht="15.75" customHeight="1">
      <c r="A622" s="71">
        <v>2025656</v>
      </c>
      <c r="B622" s="44" t="s">
        <v>134</v>
      </c>
      <c r="C622" s="44" t="s">
        <v>88</v>
      </c>
      <c r="D622" s="61" t="s">
        <v>52</v>
      </c>
      <c r="E622" s="44" t="s">
        <v>4</v>
      </c>
      <c r="F622" s="159">
        <v>0</v>
      </c>
      <c r="G622" s="160">
        <v>0</v>
      </c>
      <c r="H622" s="160">
        <v>0</v>
      </c>
      <c r="I622" s="160">
        <v>0</v>
      </c>
      <c r="J622" s="160">
        <v>0</v>
      </c>
      <c r="K622" s="160">
        <v>0</v>
      </c>
      <c r="L622" s="161" t="s">
        <v>74</v>
      </c>
      <c r="M622" s="161"/>
      <c r="N622" s="161" t="s">
        <v>2821</v>
      </c>
      <c r="O622" s="163"/>
      <c r="P622" s="178"/>
      <c r="Q622" s="178"/>
      <c r="R622" s="165"/>
      <c r="S622" s="165"/>
      <c r="T622" s="165"/>
      <c r="U622" s="165"/>
      <c r="V622" s="165"/>
      <c r="W622" s="179"/>
      <c r="X622" s="166" t="s">
        <v>136</v>
      </c>
      <c r="Y622" s="166"/>
      <c r="Z622" s="166">
        <v>250589117</v>
      </c>
      <c r="AA622" s="166"/>
      <c r="AB622" s="180"/>
      <c r="AC622" s="180"/>
      <c r="AD622" s="181"/>
      <c r="AE622" s="181"/>
      <c r="AF622" s="181"/>
      <c r="AG622" s="181"/>
      <c r="AH622" s="181"/>
      <c r="AI622" s="181"/>
      <c r="AJ622" s="169"/>
      <c r="AK622" s="169"/>
      <c r="AL622" s="169"/>
      <c r="AM622" s="169"/>
      <c r="AN622" s="182"/>
      <c r="AO622" s="182"/>
      <c r="AP622" s="182"/>
      <c r="AQ622" s="241"/>
      <c r="AR622" s="241"/>
      <c r="AS622" s="171"/>
      <c r="AT622" s="171"/>
      <c r="AU622" s="184"/>
      <c r="AV622" s="184"/>
      <c r="AW622" s="184"/>
      <c r="AX622" s="185"/>
      <c r="AY622" s="185"/>
      <c r="AZ622" s="185"/>
      <c r="BA622" s="186"/>
      <c r="BB622" s="186"/>
      <c r="BC622" s="186"/>
      <c r="BD622" s="232"/>
    </row>
    <row r="623" spans="1:56" ht="15.75" customHeight="1">
      <c r="A623" s="71">
        <v>2025657</v>
      </c>
      <c r="B623" s="44" t="s">
        <v>134</v>
      </c>
      <c r="C623" s="44" t="s">
        <v>88</v>
      </c>
      <c r="D623" s="61" t="s">
        <v>52</v>
      </c>
      <c r="E623" s="44" t="s">
        <v>4</v>
      </c>
      <c r="F623" s="159">
        <v>0</v>
      </c>
      <c r="G623" s="160">
        <v>0</v>
      </c>
      <c r="H623" s="160">
        <v>0</v>
      </c>
      <c r="I623" s="160">
        <v>0</v>
      </c>
      <c r="J623" s="160">
        <v>0</v>
      </c>
      <c r="K623" s="160">
        <v>0</v>
      </c>
      <c r="L623" s="161" t="s">
        <v>74</v>
      </c>
      <c r="M623" s="161"/>
      <c r="N623" s="161" t="s">
        <v>2822</v>
      </c>
      <c r="O623" s="163"/>
      <c r="P623" s="178"/>
      <c r="Q623" s="178"/>
      <c r="R623" s="165"/>
      <c r="S623" s="165"/>
      <c r="T623" s="165"/>
      <c r="U623" s="165"/>
      <c r="V623" s="165"/>
      <c r="W623" s="179"/>
      <c r="X623" s="166" t="s">
        <v>74</v>
      </c>
      <c r="Y623" s="166"/>
      <c r="Z623" s="166">
        <v>251532046</v>
      </c>
      <c r="AA623" s="166">
        <v>48319</v>
      </c>
      <c r="AB623" s="180"/>
      <c r="AC623" s="180"/>
      <c r="AD623" s="181"/>
      <c r="AE623" s="181"/>
      <c r="AF623" s="181"/>
      <c r="AG623" s="181"/>
      <c r="AH623" s="181"/>
      <c r="AI623" s="181"/>
      <c r="AJ623" s="169"/>
      <c r="AK623" s="169"/>
      <c r="AL623" s="169"/>
      <c r="AM623" s="169"/>
      <c r="AN623" s="182"/>
      <c r="AO623" s="182"/>
      <c r="AP623" s="182"/>
      <c r="AQ623" s="241"/>
      <c r="AR623" s="241"/>
      <c r="AS623" s="171"/>
      <c r="AT623" s="171"/>
      <c r="AU623" s="184"/>
      <c r="AV623" s="184"/>
      <c r="AW623" s="184"/>
      <c r="AX623" s="185"/>
      <c r="AY623" s="185"/>
      <c r="AZ623" s="185"/>
      <c r="BA623" s="186"/>
      <c r="BB623" s="186"/>
      <c r="BC623" s="186"/>
      <c r="BD623" s="232"/>
    </row>
    <row r="624" spans="1:56" ht="15.75" customHeight="1">
      <c r="A624" s="71">
        <v>2025658</v>
      </c>
      <c r="B624" s="44" t="s">
        <v>134</v>
      </c>
      <c r="C624" s="44" t="s">
        <v>88</v>
      </c>
      <c r="D624" s="61" t="s">
        <v>52</v>
      </c>
      <c r="E624" s="44" t="s">
        <v>4</v>
      </c>
      <c r="F624" s="159">
        <v>0</v>
      </c>
      <c r="G624" s="160">
        <v>0</v>
      </c>
      <c r="H624" s="160">
        <v>0</v>
      </c>
      <c r="I624" s="160">
        <v>0</v>
      </c>
      <c r="J624" s="160">
        <v>0</v>
      </c>
      <c r="K624" s="160">
        <v>0</v>
      </c>
      <c r="L624" s="161" t="s">
        <v>74</v>
      </c>
      <c r="M624" s="161"/>
      <c r="N624" s="161" t="s">
        <v>2823</v>
      </c>
      <c r="O624" s="163"/>
      <c r="P624" s="178"/>
      <c r="Q624" s="178"/>
      <c r="R624" s="165"/>
      <c r="S624" s="165"/>
      <c r="T624" s="165"/>
      <c r="U624" s="165"/>
      <c r="V624" s="165"/>
      <c r="W624" s="179"/>
      <c r="X624" s="166" t="s">
        <v>74</v>
      </c>
      <c r="Y624" s="166"/>
      <c r="Z624" s="166">
        <v>251532992</v>
      </c>
      <c r="AA624" s="166">
        <v>84523</v>
      </c>
      <c r="AB624" s="180"/>
      <c r="AC624" s="180"/>
      <c r="AD624" s="181"/>
      <c r="AE624" s="181"/>
      <c r="AF624" s="181"/>
      <c r="AG624" s="181"/>
      <c r="AH624" s="181"/>
      <c r="AI624" s="181"/>
      <c r="AJ624" s="169"/>
      <c r="AK624" s="169"/>
      <c r="AL624" s="169"/>
      <c r="AM624" s="169"/>
      <c r="AN624" s="182"/>
      <c r="AO624" s="182"/>
      <c r="AP624" s="182"/>
      <c r="AQ624" s="241"/>
      <c r="AR624" s="241"/>
      <c r="AS624" s="171"/>
      <c r="AT624" s="171"/>
      <c r="AU624" s="184"/>
      <c r="AV624" s="184"/>
      <c r="AW624" s="184"/>
      <c r="AX624" s="185"/>
      <c r="AY624" s="185"/>
      <c r="AZ624" s="185"/>
      <c r="BA624" s="186"/>
      <c r="BB624" s="186"/>
      <c r="BC624" s="186"/>
      <c r="BD624" s="232"/>
    </row>
    <row r="625" spans="1:56" ht="15.75" customHeight="1">
      <c r="A625" s="71">
        <v>2025659</v>
      </c>
      <c r="B625" s="44" t="s">
        <v>134</v>
      </c>
      <c r="C625" s="44" t="s">
        <v>88</v>
      </c>
      <c r="D625" s="61" t="s">
        <v>52</v>
      </c>
      <c r="E625" s="44" t="s">
        <v>4</v>
      </c>
      <c r="F625" s="159">
        <v>0</v>
      </c>
      <c r="G625" s="160">
        <v>0</v>
      </c>
      <c r="H625" s="160">
        <v>0</v>
      </c>
      <c r="I625" s="160">
        <v>0</v>
      </c>
      <c r="J625" s="160">
        <v>0</v>
      </c>
      <c r="K625" s="160">
        <v>0</v>
      </c>
      <c r="L625" s="161" t="s">
        <v>74</v>
      </c>
      <c r="M625" s="161"/>
      <c r="N625" s="161" t="s">
        <v>2824</v>
      </c>
      <c r="O625" s="163"/>
      <c r="P625" s="178"/>
      <c r="Q625" s="178"/>
      <c r="R625" s="165"/>
      <c r="S625" s="165"/>
      <c r="T625" s="165"/>
      <c r="U625" s="165"/>
      <c r="V625" s="165"/>
      <c r="W625" s="179"/>
      <c r="X625" s="166" t="s">
        <v>74</v>
      </c>
      <c r="Y625" s="166"/>
      <c r="Z625" s="166"/>
      <c r="AA625" s="166"/>
      <c r="AB625" s="180"/>
      <c r="AC625" s="180"/>
      <c r="AD625" s="181"/>
      <c r="AE625" s="181"/>
      <c r="AF625" s="181"/>
      <c r="AG625" s="181"/>
      <c r="AH625" s="181"/>
      <c r="AI625" s="181"/>
      <c r="AJ625" s="169"/>
      <c r="AK625" s="169"/>
      <c r="AL625" s="169"/>
      <c r="AM625" s="169"/>
      <c r="AN625" s="182"/>
      <c r="AO625" s="182"/>
      <c r="AP625" s="182"/>
      <c r="AQ625" s="241"/>
      <c r="AR625" s="241"/>
      <c r="AS625" s="171"/>
      <c r="AT625" s="171"/>
      <c r="AU625" s="184"/>
      <c r="AV625" s="184"/>
      <c r="AW625" s="184"/>
      <c r="AX625" s="185"/>
      <c r="AY625" s="185"/>
      <c r="AZ625" s="185"/>
      <c r="BA625" s="186"/>
      <c r="BB625" s="186"/>
      <c r="BC625" s="186"/>
      <c r="BD625" s="232"/>
    </row>
    <row r="626" spans="1:56" ht="15.75" customHeight="1">
      <c r="A626" s="71">
        <v>2025660</v>
      </c>
      <c r="B626" s="44" t="s">
        <v>134</v>
      </c>
      <c r="C626" s="44" t="s">
        <v>88</v>
      </c>
      <c r="D626" s="61" t="s">
        <v>52</v>
      </c>
      <c r="E626" s="44" t="s">
        <v>4</v>
      </c>
      <c r="F626" s="159">
        <v>0</v>
      </c>
      <c r="G626" s="160">
        <v>0</v>
      </c>
      <c r="H626" s="160">
        <v>0</v>
      </c>
      <c r="I626" s="160">
        <v>0</v>
      </c>
      <c r="J626" s="160">
        <v>0</v>
      </c>
      <c r="K626" s="160">
        <v>0</v>
      </c>
      <c r="L626" s="161" t="s">
        <v>74</v>
      </c>
      <c r="M626" s="161"/>
      <c r="N626" s="161" t="s">
        <v>2825</v>
      </c>
      <c r="O626" s="163"/>
      <c r="P626" s="178"/>
      <c r="Q626" s="178"/>
      <c r="R626" s="165"/>
      <c r="S626" s="165"/>
      <c r="T626" s="165"/>
      <c r="U626" s="165"/>
      <c r="V626" s="165"/>
      <c r="W626" s="179"/>
      <c r="X626" s="166" t="s">
        <v>74</v>
      </c>
      <c r="Y626" s="166"/>
      <c r="Z626" s="166">
        <v>251635406</v>
      </c>
      <c r="AA626" s="166">
        <v>94629</v>
      </c>
      <c r="AB626" s="180"/>
      <c r="AC626" s="180"/>
      <c r="AD626" s="181"/>
      <c r="AE626" s="181"/>
      <c r="AF626" s="181"/>
      <c r="AG626" s="181"/>
      <c r="AH626" s="181"/>
      <c r="AI626" s="181"/>
      <c r="AJ626" s="169"/>
      <c r="AK626" s="169"/>
      <c r="AL626" s="169"/>
      <c r="AM626" s="169"/>
      <c r="AN626" s="182"/>
      <c r="AO626" s="182"/>
      <c r="AP626" s="182"/>
      <c r="AQ626" s="241"/>
      <c r="AR626" s="241"/>
      <c r="AS626" s="171"/>
      <c r="AT626" s="171"/>
      <c r="AU626" s="184"/>
      <c r="AV626" s="184"/>
      <c r="AW626" s="184"/>
      <c r="AX626" s="185"/>
      <c r="AY626" s="185"/>
      <c r="AZ626" s="185"/>
      <c r="BA626" s="186"/>
      <c r="BB626" s="186"/>
      <c r="BC626" s="186"/>
      <c r="BD626" s="232"/>
    </row>
    <row r="627" spans="1:56" ht="15.75" customHeight="1">
      <c r="A627" s="71">
        <v>2025661</v>
      </c>
      <c r="B627" s="44" t="s">
        <v>134</v>
      </c>
      <c r="C627" s="44" t="s">
        <v>88</v>
      </c>
      <c r="D627" s="61" t="s">
        <v>52</v>
      </c>
      <c r="E627" s="44" t="s">
        <v>4</v>
      </c>
      <c r="F627" s="159">
        <v>0</v>
      </c>
      <c r="G627" s="160">
        <v>0</v>
      </c>
      <c r="H627" s="160">
        <v>0</v>
      </c>
      <c r="I627" s="160">
        <v>0</v>
      </c>
      <c r="J627" s="160">
        <v>0</v>
      </c>
      <c r="K627" s="160">
        <v>0</v>
      </c>
      <c r="L627" s="161" t="s">
        <v>74</v>
      </c>
      <c r="M627" s="161"/>
      <c r="N627" s="161" t="s">
        <v>2826</v>
      </c>
      <c r="O627" s="163"/>
      <c r="P627" s="178"/>
      <c r="Q627" s="178"/>
      <c r="R627" s="165"/>
      <c r="S627" s="165"/>
      <c r="T627" s="165"/>
      <c r="U627" s="165"/>
      <c r="V627" s="165"/>
      <c r="W627" s="179"/>
      <c r="X627" s="166" t="s">
        <v>74</v>
      </c>
      <c r="Y627" s="166"/>
      <c r="Z627" s="166">
        <v>251558150</v>
      </c>
      <c r="AA627" s="166">
        <v>93724</v>
      </c>
      <c r="AB627" s="180"/>
      <c r="AC627" s="180"/>
      <c r="AD627" s="181"/>
      <c r="AE627" s="181"/>
      <c r="AF627" s="181"/>
      <c r="AG627" s="181"/>
      <c r="AH627" s="181"/>
      <c r="AI627" s="181"/>
      <c r="AJ627" s="169"/>
      <c r="AK627" s="169"/>
      <c r="AL627" s="169"/>
      <c r="AM627" s="169"/>
      <c r="AN627" s="182"/>
      <c r="AO627" s="182"/>
      <c r="AP627" s="182"/>
      <c r="AQ627" s="241"/>
      <c r="AR627" s="241"/>
      <c r="AS627" s="171"/>
      <c r="AT627" s="171"/>
      <c r="AU627" s="184"/>
      <c r="AV627" s="184"/>
      <c r="AW627" s="184"/>
      <c r="AX627" s="185"/>
      <c r="AY627" s="185"/>
      <c r="AZ627" s="185"/>
      <c r="BA627" s="186"/>
      <c r="BB627" s="186"/>
      <c r="BC627" s="186"/>
      <c r="BD627" s="232"/>
    </row>
    <row r="628" spans="1:56" ht="15.75" customHeight="1">
      <c r="A628" s="71">
        <v>2025662</v>
      </c>
      <c r="B628" s="44" t="s">
        <v>134</v>
      </c>
      <c r="C628" s="44" t="s">
        <v>88</v>
      </c>
      <c r="D628" s="61" t="s">
        <v>52</v>
      </c>
      <c r="E628" s="44" t="s">
        <v>4</v>
      </c>
      <c r="F628" s="159">
        <v>0</v>
      </c>
      <c r="G628" s="160">
        <v>0</v>
      </c>
      <c r="H628" s="160">
        <v>0</v>
      </c>
      <c r="I628" s="160">
        <v>0</v>
      </c>
      <c r="J628" s="160">
        <v>0</v>
      </c>
      <c r="K628" s="160">
        <v>0</v>
      </c>
      <c r="L628" s="161" t="s">
        <v>74</v>
      </c>
      <c r="M628" s="161"/>
      <c r="N628" s="161" t="s">
        <v>2827</v>
      </c>
      <c r="O628" s="163"/>
      <c r="P628" s="178"/>
      <c r="Q628" s="178"/>
      <c r="R628" s="165"/>
      <c r="S628" s="165"/>
      <c r="T628" s="165"/>
      <c r="U628" s="165"/>
      <c r="V628" s="165"/>
      <c r="W628" s="179"/>
      <c r="X628" s="166" t="s">
        <v>74</v>
      </c>
      <c r="Y628" s="166"/>
      <c r="Z628" s="166">
        <v>251647234</v>
      </c>
      <c r="AA628" s="166">
        <v>20473</v>
      </c>
      <c r="AB628" s="180"/>
      <c r="AC628" s="180"/>
      <c r="AD628" s="181"/>
      <c r="AE628" s="181"/>
      <c r="AF628" s="181"/>
      <c r="AG628" s="181"/>
      <c r="AH628" s="181"/>
      <c r="AI628" s="181"/>
      <c r="AJ628" s="169"/>
      <c r="AK628" s="169"/>
      <c r="AL628" s="169"/>
      <c r="AM628" s="169"/>
      <c r="AN628" s="182"/>
      <c r="AO628" s="182"/>
      <c r="AP628" s="182"/>
      <c r="AQ628" s="241"/>
      <c r="AR628" s="241"/>
      <c r="AS628" s="171"/>
      <c r="AT628" s="171"/>
      <c r="AU628" s="184"/>
      <c r="AV628" s="184"/>
      <c r="AW628" s="184"/>
      <c r="AX628" s="185"/>
      <c r="AY628" s="185"/>
      <c r="AZ628" s="185"/>
      <c r="BA628" s="186"/>
      <c r="BB628" s="186"/>
      <c r="BC628" s="186"/>
      <c r="BD628" s="232"/>
    </row>
    <row r="629" spans="1:56" ht="15.75" customHeight="1">
      <c r="A629" s="71">
        <v>2025663</v>
      </c>
      <c r="B629" s="44" t="s">
        <v>134</v>
      </c>
      <c r="C629" s="44" t="s">
        <v>88</v>
      </c>
      <c r="D629" s="61" t="s">
        <v>52</v>
      </c>
      <c r="E629" s="44" t="s">
        <v>4</v>
      </c>
      <c r="F629" s="159">
        <v>0</v>
      </c>
      <c r="G629" s="160">
        <v>0</v>
      </c>
      <c r="H629" s="160">
        <v>0</v>
      </c>
      <c r="I629" s="160">
        <v>0</v>
      </c>
      <c r="J629" s="160">
        <v>0</v>
      </c>
      <c r="K629" s="160">
        <v>0</v>
      </c>
      <c r="L629" s="161" t="s">
        <v>74</v>
      </c>
      <c r="M629" s="161"/>
      <c r="N629" s="161" t="s">
        <v>2828</v>
      </c>
      <c r="O629" s="163"/>
      <c r="P629" s="178"/>
      <c r="Q629" s="178"/>
      <c r="R629" s="165"/>
      <c r="S629" s="165"/>
      <c r="T629" s="165"/>
      <c r="U629" s="165"/>
      <c r="V629" s="165"/>
      <c r="W629" s="179"/>
      <c r="X629" s="166" t="s">
        <v>74</v>
      </c>
      <c r="Y629" s="166"/>
      <c r="Z629" s="166">
        <v>251558010</v>
      </c>
      <c r="AA629" s="166">
        <v>93462</v>
      </c>
      <c r="AB629" s="180"/>
      <c r="AC629" s="180"/>
      <c r="AD629" s="181"/>
      <c r="AE629" s="181"/>
      <c r="AF629" s="181"/>
      <c r="AG629" s="181"/>
      <c r="AH629" s="181"/>
      <c r="AI629" s="181"/>
      <c r="AJ629" s="169"/>
      <c r="AK629" s="169"/>
      <c r="AL629" s="169"/>
      <c r="AM629" s="169"/>
      <c r="AN629" s="182"/>
      <c r="AO629" s="182"/>
      <c r="AP629" s="182"/>
      <c r="AQ629" s="241"/>
      <c r="AR629" s="241"/>
      <c r="AS629" s="171"/>
      <c r="AT629" s="171"/>
      <c r="AU629" s="184"/>
      <c r="AV629" s="184"/>
      <c r="AW629" s="184"/>
      <c r="AX629" s="185"/>
      <c r="AY629" s="185"/>
      <c r="AZ629" s="185"/>
      <c r="BA629" s="186"/>
      <c r="BB629" s="186"/>
      <c r="BC629" s="186"/>
      <c r="BD629" s="232"/>
    </row>
    <row r="630" spans="1:56" ht="15.75" customHeight="1">
      <c r="A630" s="71">
        <v>2025664</v>
      </c>
      <c r="B630" s="44" t="s">
        <v>134</v>
      </c>
      <c r="C630" s="44" t="s">
        <v>88</v>
      </c>
      <c r="D630" s="61" t="s">
        <v>52</v>
      </c>
      <c r="E630" s="44" t="s">
        <v>4</v>
      </c>
      <c r="F630" s="159">
        <v>0</v>
      </c>
      <c r="G630" s="160">
        <v>0</v>
      </c>
      <c r="H630" s="160">
        <v>0</v>
      </c>
      <c r="I630" s="160">
        <v>0</v>
      </c>
      <c r="J630" s="160">
        <v>0</v>
      </c>
      <c r="K630" s="160">
        <v>0</v>
      </c>
      <c r="L630" s="161" t="s">
        <v>137</v>
      </c>
      <c r="M630" s="161" t="s">
        <v>2829</v>
      </c>
      <c r="N630" s="161"/>
      <c r="O630" s="163"/>
      <c r="P630" s="178"/>
      <c r="Q630" s="178"/>
      <c r="R630" s="165"/>
      <c r="S630" s="165"/>
      <c r="T630" s="165"/>
      <c r="U630" s="165"/>
      <c r="V630" s="165"/>
      <c r="W630" s="179"/>
      <c r="X630" s="166" t="s">
        <v>74</v>
      </c>
      <c r="Y630" s="166"/>
      <c r="Z630" s="166">
        <v>251647684</v>
      </c>
      <c r="AA630" s="166">
        <v>94293</v>
      </c>
      <c r="AB630" s="180"/>
      <c r="AC630" s="180"/>
      <c r="AD630" s="181"/>
      <c r="AE630" s="181"/>
      <c r="AF630" s="181"/>
      <c r="AG630" s="181"/>
      <c r="AH630" s="181"/>
      <c r="AI630" s="181"/>
      <c r="AJ630" s="169"/>
      <c r="AK630" s="169"/>
      <c r="AL630" s="169"/>
      <c r="AM630" s="169"/>
      <c r="AN630" s="182"/>
      <c r="AO630" s="182"/>
      <c r="AP630" s="182"/>
      <c r="AQ630" s="241"/>
      <c r="AR630" s="241"/>
      <c r="AS630" s="171"/>
      <c r="AT630" s="171"/>
      <c r="AU630" s="184"/>
      <c r="AV630" s="184"/>
      <c r="AW630" s="184"/>
      <c r="AX630" s="185"/>
      <c r="AY630" s="185"/>
      <c r="AZ630" s="185"/>
      <c r="BA630" s="186"/>
      <c r="BB630" s="186"/>
      <c r="BC630" s="186"/>
      <c r="BD630" s="232"/>
    </row>
    <row r="631" spans="1:56" ht="15.75" customHeight="1">
      <c r="A631" s="71">
        <v>2025665</v>
      </c>
      <c r="B631" s="44" t="s">
        <v>134</v>
      </c>
      <c r="C631" s="44" t="s">
        <v>88</v>
      </c>
      <c r="D631" s="61" t="s">
        <v>52</v>
      </c>
      <c r="E631" s="44" t="s">
        <v>4</v>
      </c>
      <c r="F631" s="159">
        <v>0</v>
      </c>
      <c r="G631" s="160">
        <v>0</v>
      </c>
      <c r="H631" s="160">
        <v>0</v>
      </c>
      <c r="I631" s="160">
        <v>0</v>
      </c>
      <c r="J631" s="160">
        <v>0</v>
      </c>
      <c r="K631" s="160">
        <v>0</v>
      </c>
      <c r="L631" s="161" t="s">
        <v>137</v>
      </c>
      <c r="M631" s="161" t="s">
        <v>24</v>
      </c>
      <c r="N631" s="161"/>
      <c r="O631" s="163"/>
      <c r="P631" s="178"/>
      <c r="Q631" s="178"/>
      <c r="R631" s="165"/>
      <c r="S631" s="165"/>
      <c r="T631" s="165"/>
      <c r="U631" s="165"/>
      <c r="V631" s="165"/>
      <c r="W631" s="165"/>
      <c r="X631" s="166" t="s">
        <v>137</v>
      </c>
      <c r="Y631" s="166" t="s">
        <v>24</v>
      </c>
      <c r="Z631" s="166"/>
      <c r="AA631" s="166"/>
      <c r="AB631" s="166"/>
      <c r="AC631" s="166"/>
      <c r="AD631" s="181"/>
      <c r="AE631" s="181"/>
      <c r="AF631" s="181"/>
      <c r="AG631" s="181"/>
      <c r="AH631" s="181"/>
      <c r="AI631" s="181"/>
      <c r="AJ631" s="169"/>
      <c r="AK631" s="169"/>
      <c r="AL631" s="169"/>
      <c r="AM631" s="169"/>
      <c r="AN631" s="182"/>
      <c r="AO631" s="182"/>
      <c r="AP631" s="182"/>
      <c r="AQ631" s="241"/>
      <c r="AR631" s="241"/>
      <c r="AS631" s="171"/>
      <c r="AT631" s="171"/>
      <c r="AU631" s="184"/>
      <c r="AV631" s="184"/>
      <c r="AW631" s="184"/>
      <c r="AX631" s="185"/>
      <c r="AY631" s="185"/>
      <c r="AZ631" s="185"/>
      <c r="BA631" s="186"/>
      <c r="BB631" s="186"/>
      <c r="BC631" s="186"/>
      <c r="BD631" s="232"/>
    </row>
    <row r="632" spans="1:56" ht="15.75" customHeight="1">
      <c r="A632" s="71">
        <v>2025666</v>
      </c>
      <c r="B632" s="44" t="s">
        <v>134</v>
      </c>
      <c r="C632" s="44" t="s">
        <v>88</v>
      </c>
      <c r="D632" s="61" t="s">
        <v>52</v>
      </c>
      <c r="E632" s="44" t="s">
        <v>4</v>
      </c>
      <c r="F632" s="159">
        <v>0</v>
      </c>
      <c r="G632" s="160">
        <v>0</v>
      </c>
      <c r="H632" s="160">
        <v>0</v>
      </c>
      <c r="I632" s="160">
        <v>0</v>
      </c>
      <c r="J632" s="160">
        <v>0</v>
      </c>
      <c r="K632" s="160">
        <v>0</v>
      </c>
      <c r="L632" s="161" t="s">
        <v>74</v>
      </c>
      <c r="M632" s="161"/>
      <c r="N632" s="161" t="s">
        <v>2830</v>
      </c>
      <c r="O632" s="163"/>
      <c r="P632" s="178"/>
      <c r="Q632" s="178"/>
      <c r="R632" s="165"/>
      <c r="S632" s="165"/>
      <c r="T632" s="165"/>
      <c r="U632" s="165"/>
      <c r="V632" s="165"/>
      <c r="W632" s="165"/>
      <c r="X632" s="166" t="s">
        <v>74</v>
      </c>
      <c r="Y632" s="166"/>
      <c r="Z632" s="166">
        <v>251533328</v>
      </c>
      <c r="AA632" s="166">
        <v>83618</v>
      </c>
      <c r="AB632" s="166"/>
      <c r="AC632" s="166"/>
      <c r="AD632" s="181"/>
      <c r="AE632" s="181"/>
      <c r="AF632" s="181"/>
      <c r="AG632" s="181"/>
      <c r="AH632" s="181"/>
      <c r="AI632" s="181"/>
      <c r="AJ632" s="169"/>
      <c r="AK632" s="169"/>
      <c r="AL632" s="169"/>
      <c r="AM632" s="169"/>
      <c r="AN632" s="182"/>
      <c r="AO632" s="182"/>
      <c r="AP632" s="182"/>
      <c r="AQ632" s="241"/>
      <c r="AR632" s="241"/>
      <c r="AS632" s="171"/>
      <c r="AT632" s="171"/>
      <c r="AU632" s="184"/>
      <c r="AV632" s="184"/>
      <c r="AW632" s="184"/>
      <c r="AX632" s="185"/>
      <c r="AY632" s="185"/>
      <c r="AZ632" s="185"/>
      <c r="BA632" s="186"/>
      <c r="BB632" s="186"/>
      <c r="BC632" s="186"/>
      <c r="BD632" s="232"/>
    </row>
    <row r="633" spans="1:56" ht="15.75" customHeight="1">
      <c r="A633" s="71">
        <v>2025667</v>
      </c>
      <c r="B633" s="44" t="s">
        <v>134</v>
      </c>
      <c r="C633" s="44" t="s">
        <v>88</v>
      </c>
      <c r="D633" s="61" t="s">
        <v>52</v>
      </c>
      <c r="E633" s="44" t="s">
        <v>4</v>
      </c>
      <c r="F633" s="159">
        <v>0</v>
      </c>
      <c r="G633" s="160">
        <v>0</v>
      </c>
      <c r="H633" s="160">
        <v>0</v>
      </c>
      <c r="I633" s="160">
        <v>0</v>
      </c>
      <c r="J633" s="160">
        <v>0</v>
      </c>
      <c r="K633" s="160">
        <v>0</v>
      </c>
      <c r="L633" s="161" t="s">
        <v>74</v>
      </c>
      <c r="M633" s="161"/>
      <c r="N633" s="161" t="s">
        <v>2831</v>
      </c>
      <c r="O633" s="163"/>
      <c r="P633" s="178"/>
      <c r="Q633" s="178"/>
      <c r="R633" s="165"/>
      <c r="S633" s="165"/>
      <c r="T633" s="165"/>
      <c r="U633" s="165"/>
      <c r="V633" s="165"/>
      <c r="W633" s="165"/>
      <c r="X633" s="166" t="s">
        <v>136</v>
      </c>
      <c r="Y633" s="166"/>
      <c r="Z633" s="166"/>
      <c r="AA633" s="166"/>
      <c r="AB633" s="166"/>
      <c r="AC633" s="166"/>
      <c r="AD633" s="181"/>
      <c r="AE633" s="181"/>
      <c r="AF633" s="181"/>
      <c r="AG633" s="181"/>
      <c r="AH633" s="181"/>
      <c r="AI633" s="181"/>
      <c r="AJ633" s="169"/>
      <c r="AK633" s="169"/>
      <c r="AL633" s="169"/>
      <c r="AM633" s="169"/>
      <c r="AN633" s="182"/>
      <c r="AO633" s="182"/>
      <c r="AP633" s="182"/>
      <c r="AQ633" s="241"/>
      <c r="AR633" s="241"/>
      <c r="AS633" s="171"/>
      <c r="AT633" s="171"/>
      <c r="AU633" s="184"/>
      <c r="AV633" s="184"/>
      <c r="AW633" s="184"/>
      <c r="AX633" s="185"/>
      <c r="AY633" s="185"/>
      <c r="AZ633" s="185"/>
      <c r="BA633" s="186"/>
      <c r="BB633" s="186"/>
      <c r="BC633" s="186"/>
      <c r="BD633" s="232"/>
    </row>
    <row r="634" spans="1:56" ht="15.75" customHeight="1">
      <c r="A634" s="71">
        <v>2025668</v>
      </c>
      <c r="B634" s="44" t="s">
        <v>134</v>
      </c>
      <c r="C634" s="44" t="s">
        <v>88</v>
      </c>
      <c r="D634" s="61" t="s">
        <v>52</v>
      </c>
      <c r="E634" s="44" t="s">
        <v>4</v>
      </c>
      <c r="F634" s="159">
        <v>0</v>
      </c>
      <c r="G634" s="160">
        <v>0</v>
      </c>
      <c r="H634" s="160">
        <v>0</v>
      </c>
      <c r="I634" s="160">
        <v>0</v>
      </c>
      <c r="J634" s="160">
        <v>0</v>
      </c>
      <c r="K634" s="160">
        <v>0</v>
      </c>
      <c r="L634" s="161" t="s">
        <v>74</v>
      </c>
      <c r="M634" s="161"/>
      <c r="N634" s="161" t="s">
        <v>2832</v>
      </c>
      <c r="O634" s="163"/>
      <c r="P634" s="178"/>
      <c r="Q634" s="178"/>
      <c r="R634" s="165" t="s">
        <v>136</v>
      </c>
      <c r="S634" s="165"/>
      <c r="T634" s="165">
        <v>225156119</v>
      </c>
      <c r="U634" s="165"/>
      <c r="V634" s="165"/>
      <c r="W634" s="165"/>
      <c r="X634" s="166" t="s">
        <v>74</v>
      </c>
      <c r="Y634" s="166"/>
      <c r="Z634" s="166">
        <v>251575713</v>
      </c>
      <c r="AA634" s="166">
        <v>94829</v>
      </c>
      <c r="AB634" s="166"/>
      <c r="AC634" s="166"/>
      <c r="AD634" s="181"/>
      <c r="AE634" s="181"/>
      <c r="AF634" s="181"/>
      <c r="AG634" s="181"/>
      <c r="AH634" s="181"/>
      <c r="AI634" s="181"/>
      <c r="AJ634" s="169"/>
      <c r="AK634" s="169"/>
      <c r="AL634" s="169"/>
      <c r="AM634" s="169"/>
      <c r="AN634" s="182"/>
      <c r="AO634" s="182"/>
      <c r="AP634" s="182"/>
      <c r="AQ634" s="241"/>
      <c r="AR634" s="241"/>
      <c r="AS634" s="171"/>
      <c r="AT634" s="171"/>
      <c r="AU634" s="184"/>
      <c r="AV634" s="184"/>
      <c r="AW634" s="184"/>
      <c r="AX634" s="185"/>
      <c r="AY634" s="185"/>
      <c r="AZ634" s="185"/>
      <c r="BA634" s="186"/>
      <c r="BB634" s="186"/>
      <c r="BC634" s="186"/>
      <c r="BD634" s="232"/>
    </row>
    <row r="635" spans="1:56" ht="15.75" customHeight="1">
      <c r="A635" s="71">
        <v>2025669</v>
      </c>
      <c r="B635" s="44" t="s">
        <v>134</v>
      </c>
      <c r="C635" s="44" t="s">
        <v>88</v>
      </c>
      <c r="D635" s="61" t="s">
        <v>52</v>
      </c>
      <c r="E635" s="44" t="s">
        <v>4</v>
      </c>
      <c r="F635" s="159">
        <v>0</v>
      </c>
      <c r="G635" s="160">
        <v>0</v>
      </c>
      <c r="H635" s="160">
        <v>0</v>
      </c>
      <c r="I635" s="160">
        <v>0</v>
      </c>
      <c r="J635" s="160">
        <v>0</v>
      </c>
      <c r="K635" s="160">
        <v>0</v>
      </c>
      <c r="L635" s="161" t="s">
        <v>74</v>
      </c>
      <c r="M635" s="161"/>
      <c r="N635" s="161" t="s">
        <v>2833</v>
      </c>
      <c r="O635" s="163"/>
      <c r="P635" s="178"/>
      <c r="Q635" s="178"/>
      <c r="R635" s="165"/>
      <c r="S635" s="165"/>
      <c r="T635" s="165"/>
      <c r="U635" s="165"/>
      <c r="V635" s="165"/>
      <c r="W635" s="165"/>
      <c r="X635" s="166" t="s">
        <v>74</v>
      </c>
      <c r="Y635" s="166"/>
      <c r="Z635" s="166">
        <v>251637964</v>
      </c>
      <c r="AA635" s="166">
        <v>84629</v>
      </c>
      <c r="AB635" s="166"/>
      <c r="AC635" s="166"/>
      <c r="AD635" s="181"/>
      <c r="AE635" s="181"/>
      <c r="AF635" s="181"/>
      <c r="AG635" s="181"/>
      <c r="AH635" s="181"/>
      <c r="AI635" s="181"/>
      <c r="AJ635" s="169"/>
      <c r="AK635" s="169"/>
      <c r="AL635" s="169"/>
      <c r="AM635" s="169"/>
      <c r="AN635" s="182"/>
      <c r="AO635" s="182"/>
      <c r="AP635" s="182"/>
      <c r="AQ635" s="241"/>
      <c r="AR635" s="241"/>
      <c r="AS635" s="171"/>
      <c r="AT635" s="171"/>
      <c r="AU635" s="184"/>
      <c r="AV635" s="184"/>
      <c r="AW635" s="184"/>
      <c r="AX635" s="185"/>
      <c r="AY635" s="185"/>
      <c r="AZ635" s="185"/>
      <c r="BA635" s="186"/>
      <c r="BB635" s="186"/>
      <c r="BC635" s="186"/>
      <c r="BD635" s="232"/>
    </row>
    <row r="636" spans="1:56" ht="15.75" customHeight="1">
      <c r="A636" s="71">
        <v>2025670</v>
      </c>
      <c r="B636" s="44" t="s">
        <v>134</v>
      </c>
      <c r="C636" s="44" t="s">
        <v>88</v>
      </c>
      <c r="D636" s="61" t="s">
        <v>52</v>
      </c>
      <c r="E636" s="44" t="s">
        <v>4</v>
      </c>
      <c r="F636" s="159">
        <v>0</v>
      </c>
      <c r="G636" s="160">
        <v>0</v>
      </c>
      <c r="H636" s="160">
        <v>0</v>
      </c>
      <c r="I636" s="160">
        <v>0</v>
      </c>
      <c r="J636" s="160">
        <v>0</v>
      </c>
      <c r="K636" s="160">
        <v>0</v>
      </c>
      <c r="L636" s="161" t="s">
        <v>136</v>
      </c>
      <c r="M636" s="161"/>
      <c r="N636" s="161" t="s">
        <v>2834</v>
      </c>
      <c r="O636" s="163"/>
      <c r="P636" s="178"/>
      <c r="Q636" s="178"/>
      <c r="R636" s="165"/>
      <c r="S636" s="165"/>
      <c r="T636" s="165"/>
      <c r="U636" s="165"/>
      <c r="V636" s="165"/>
      <c r="W636" s="165"/>
      <c r="X636" s="166" t="s">
        <v>74</v>
      </c>
      <c r="Y636" s="166"/>
      <c r="Z636" s="166">
        <v>251638650</v>
      </c>
      <c r="AA636" s="166">
        <v>93642</v>
      </c>
      <c r="AB636" s="166"/>
      <c r="AC636" s="166"/>
      <c r="AD636" s="181"/>
      <c r="AE636" s="181"/>
      <c r="AF636" s="141"/>
      <c r="AG636" s="141"/>
      <c r="AH636" s="181"/>
      <c r="AI636" s="181"/>
      <c r="AJ636" s="169"/>
      <c r="AK636" s="169"/>
      <c r="AL636" s="169"/>
      <c r="AM636" s="169"/>
      <c r="AN636" s="182"/>
      <c r="AO636" s="182"/>
      <c r="AP636" s="182"/>
      <c r="AQ636" s="241"/>
      <c r="AR636" s="241"/>
      <c r="AS636" s="171"/>
      <c r="AT636" s="171"/>
      <c r="AU636" s="184"/>
      <c r="AV636" s="184"/>
      <c r="AW636" s="184"/>
      <c r="AX636" s="185"/>
      <c r="AY636" s="185"/>
      <c r="AZ636" s="185"/>
      <c r="BA636" s="186"/>
      <c r="BB636" s="186"/>
      <c r="BC636" s="186"/>
      <c r="BD636" s="232"/>
    </row>
    <row r="637" spans="1:56" ht="15.75" customHeight="1">
      <c r="A637" s="71">
        <v>2025671</v>
      </c>
      <c r="B637" s="44" t="s">
        <v>134</v>
      </c>
      <c r="C637" s="44" t="s">
        <v>88</v>
      </c>
      <c r="D637" s="61" t="s">
        <v>52</v>
      </c>
      <c r="E637" s="44" t="s">
        <v>4</v>
      </c>
      <c r="F637" s="159">
        <v>0</v>
      </c>
      <c r="G637" s="160">
        <v>0</v>
      </c>
      <c r="H637" s="160">
        <v>0</v>
      </c>
      <c r="I637" s="160">
        <v>0</v>
      </c>
      <c r="J637" s="160">
        <v>0</v>
      </c>
      <c r="K637" s="160">
        <v>0</v>
      </c>
      <c r="L637" s="161" t="s">
        <v>74</v>
      </c>
      <c r="M637" s="161"/>
      <c r="N637" s="161" t="s">
        <v>2835</v>
      </c>
      <c r="O637" s="163"/>
      <c r="P637" s="178"/>
      <c r="Q637" s="178"/>
      <c r="R637" s="165"/>
      <c r="S637" s="165"/>
      <c r="T637" s="165"/>
      <c r="U637" s="165"/>
      <c r="V637" s="165"/>
      <c r="W637" s="179"/>
      <c r="X637" s="166" t="s">
        <v>74</v>
      </c>
      <c r="Y637" s="166"/>
      <c r="Z637" s="166">
        <v>251534731</v>
      </c>
      <c r="AA637" s="166">
        <v>98472</v>
      </c>
      <c r="AB637" s="180"/>
      <c r="AC637" s="180"/>
      <c r="AD637" s="181"/>
      <c r="AE637" s="181"/>
      <c r="AF637" s="181"/>
      <c r="AG637" s="181"/>
      <c r="AH637" s="181"/>
      <c r="AI637" s="181"/>
      <c r="AJ637" s="169"/>
      <c r="AK637" s="169"/>
      <c r="AL637" s="169"/>
      <c r="AM637" s="169"/>
      <c r="AN637" s="182"/>
      <c r="AO637" s="182"/>
      <c r="AP637" s="182"/>
      <c r="AQ637" s="241"/>
      <c r="AR637" s="241"/>
      <c r="AS637" s="171"/>
      <c r="AT637" s="171"/>
      <c r="AU637" s="184"/>
      <c r="AV637" s="184"/>
      <c r="AW637" s="184"/>
      <c r="AX637" s="185"/>
      <c r="AY637" s="185"/>
      <c r="AZ637" s="185"/>
      <c r="BA637" s="186"/>
      <c r="BB637" s="186"/>
      <c r="BC637" s="186"/>
      <c r="BD637" s="232"/>
    </row>
    <row r="638" spans="1:56" ht="15.75" customHeight="1">
      <c r="A638" s="71">
        <v>2025672</v>
      </c>
      <c r="B638" s="44" t="s">
        <v>134</v>
      </c>
      <c r="C638" s="44" t="s">
        <v>88</v>
      </c>
      <c r="D638" s="61" t="s">
        <v>52</v>
      </c>
      <c r="E638" s="44" t="s">
        <v>4</v>
      </c>
      <c r="F638" s="159">
        <v>0</v>
      </c>
      <c r="G638" s="160">
        <v>0</v>
      </c>
      <c r="H638" s="160">
        <v>0</v>
      </c>
      <c r="I638" s="160">
        <v>0</v>
      </c>
      <c r="J638" s="160">
        <v>0</v>
      </c>
      <c r="K638" s="160">
        <v>0</v>
      </c>
      <c r="L638" s="161" t="s">
        <v>74</v>
      </c>
      <c r="M638" s="161"/>
      <c r="N638" s="161" t="s">
        <v>2836</v>
      </c>
      <c r="O638" s="163"/>
      <c r="P638" s="178"/>
      <c r="Q638" s="178"/>
      <c r="R638" s="165"/>
      <c r="S638" s="165"/>
      <c r="T638" s="165"/>
      <c r="U638" s="165"/>
      <c r="V638" s="165"/>
      <c r="W638" s="179"/>
      <c r="X638" s="166" t="s">
        <v>136</v>
      </c>
      <c r="Y638" s="166"/>
      <c r="Z638" s="166">
        <v>250829371</v>
      </c>
      <c r="AA638" s="166">
        <v>20241</v>
      </c>
      <c r="AB638" s="180"/>
      <c r="AC638" s="180"/>
      <c r="AD638" s="181"/>
      <c r="AE638" s="181"/>
      <c r="AF638" s="181"/>
      <c r="AG638" s="181"/>
      <c r="AH638" s="181"/>
      <c r="AI638" s="181"/>
      <c r="AJ638" s="169"/>
      <c r="AK638" s="169"/>
      <c r="AL638" s="169"/>
      <c r="AM638" s="169"/>
      <c r="AN638" s="182"/>
      <c r="AO638" s="182"/>
      <c r="AP638" s="182"/>
      <c r="AQ638" s="241"/>
      <c r="AR638" s="241"/>
      <c r="AS638" s="171"/>
      <c r="AT638" s="171"/>
      <c r="AU638" s="184"/>
      <c r="AV638" s="184"/>
      <c r="AW638" s="184"/>
      <c r="AX638" s="185"/>
      <c r="AY638" s="185"/>
      <c r="AZ638" s="185"/>
      <c r="BA638" s="186"/>
      <c r="BB638" s="186"/>
      <c r="BC638" s="186"/>
      <c r="BD638" s="232"/>
    </row>
    <row r="639" spans="1:56" ht="15.75" customHeight="1">
      <c r="A639" s="71">
        <v>2025673</v>
      </c>
      <c r="B639" s="44" t="s">
        <v>134</v>
      </c>
      <c r="C639" s="44" t="s">
        <v>88</v>
      </c>
      <c r="D639" s="61" t="s">
        <v>52</v>
      </c>
      <c r="E639" s="44" t="s">
        <v>4</v>
      </c>
      <c r="F639" s="159">
        <v>0</v>
      </c>
      <c r="G639" s="160">
        <v>0</v>
      </c>
      <c r="H639" s="160">
        <v>0</v>
      </c>
      <c r="I639" s="160">
        <v>0</v>
      </c>
      <c r="J639" s="160">
        <v>0</v>
      </c>
      <c r="K639" s="160">
        <v>0</v>
      </c>
      <c r="L639" s="161" t="s">
        <v>74</v>
      </c>
      <c r="M639" s="161"/>
      <c r="N639" s="161" t="s">
        <v>2837</v>
      </c>
      <c r="O639" s="163"/>
      <c r="P639" s="178"/>
      <c r="Q639" s="178"/>
      <c r="R639" s="165"/>
      <c r="S639" s="165"/>
      <c r="T639" s="165"/>
      <c r="U639" s="165"/>
      <c r="V639" s="165"/>
      <c r="W639" s="179"/>
      <c r="X639" s="166" t="s">
        <v>74</v>
      </c>
      <c r="Y639" s="166"/>
      <c r="Z639" s="166">
        <v>251540316</v>
      </c>
      <c r="AA639" s="166">
        <v>97294</v>
      </c>
      <c r="AB639" s="180"/>
      <c r="AC639" s="180"/>
      <c r="AD639" s="181"/>
      <c r="AE639" s="181"/>
      <c r="AF639" s="181"/>
      <c r="AG639" s="181"/>
      <c r="AH639" s="181"/>
      <c r="AI639" s="181"/>
      <c r="AJ639" s="169"/>
      <c r="AK639" s="169"/>
      <c r="AL639" s="169"/>
      <c r="AM639" s="169"/>
      <c r="AN639" s="182"/>
      <c r="AO639" s="182"/>
      <c r="AP639" s="182"/>
      <c r="AQ639" s="241"/>
      <c r="AR639" s="241"/>
      <c r="AS639" s="171"/>
      <c r="AT639" s="171"/>
      <c r="AU639" s="184"/>
      <c r="AV639" s="184"/>
      <c r="AW639" s="184"/>
      <c r="AX639" s="185"/>
      <c r="AY639" s="185"/>
      <c r="AZ639" s="185"/>
      <c r="BA639" s="186"/>
      <c r="BB639" s="186"/>
      <c r="BC639" s="186"/>
      <c r="BD639" s="232"/>
    </row>
    <row r="640" spans="1:56" ht="15.75" customHeight="1">
      <c r="A640" s="71">
        <v>2025674</v>
      </c>
      <c r="B640" s="44" t="s">
        <v>134</v>
      </c>
      <c r="C640" s="44" t="s">
        <v>88</v>
      </c>
      <c r="D640" s="61" t="s">
        <v>52</v>
      </c>
      <c r="E640" s="44" t="s">
        <v>4</v>
      </c>
      <c r="F640" s="159">
        <v>0</v>
      </c>
      <c r="G640" s="160">
        <v>0</v>
      </c>
      <c r="H640" s="160">
        <v>0</v>
      </c>
      <c r="I640" s="160">
        <v>0</v>
      </c>
      <c r="J640" s="160">
        <v>0</v>
      </c>
      <c r="K640" s="160">
        <v>0</v>
      </c>
      <c r="L640" s="161" t="s">
        <v>136</v>
      </c>
      <c r="M640" s="161"/>
      <c r="N640" s="161"/>
      <c r="O640" s="163"/>
      <c r="P640" s="178"/>
      <c r="Q640" s="178"/>
      <c r="R640" s="165"/>
      <c r="S640" s="165"/>
      <c r="T640" s="165"/>
      <c r="U640" s="165"/>
      <c r="V640" s="165"/>
      <c r="W640" s="165"/>
      <c r="X640" s="166" t="s">
        <v>136</v>
      </c>
      <c r="Y640" s="166"/>
      <c r="Z640" s="166">
        <v>250783061</v>
      </c>
      <c r="AA640" s="166">
        <v>38426</v>
      </c>
      <c r="AB640" s="180"/>
      <c r="AC640" s="180"/>
      <c r="AD640" s="181"/>
      <c r="AE640" s="181"/>
      <c r="AF640" s="181"/>
      <c r="AG640" s="181"/>
      <c r="AH640" s="181"/>
      <c r="AI640" s="181"/>
      <c r="AJ640" s="169"/>
      <c r="AK640" s="169"/>
      <c r="AL640" s="169"/>
      <c r="AM640" s="169"/>
      <c r="AN640" s="182"/>
      <c r="AO640" s="182"/>
      <c r="AP640" s="182"/>
      <c r="AQ640" s="241"/>
      <c r="AR640" s="241"/>
      <c r="AS640" s="171"/>
      <c r="AT640" s="171"/>
      <c r="AU640" s="184"/>
      <c r="AV640" s="184"/>
      <c r="AW640" s="184"/>
      <c r="AX640" s="185"/>
      <c r="AY640" s="185"/>
      <c r="AZ640" s="185"/>
      <c r="BA640" s="186"/>
      <c r="BB640" s="186"/>
      <c r="BC640" s="186"/>
      <c r="BD640" s="232"/>
    </row>
    <row r="641" spans="1:56" ht="15.75" customHeight="1">
      <c r="A641" s="71">
        <v>2025675</v>
      </c>
      <c r="B641" s="44" t="s">
        <v>134</v>
      </c>
      <c r="C641" s="44" t="s">
        <v>88</v>
      </c>
      <c r="D641" s="61" t="s">
        <v>52</v>
      </c>
      <c r="E641" s="44" t="s">
        <v>4</v>
      </c>
      <c r="F641" s="159">
        <v>0</v>
      </c>
      <c r="G641" s="160">
        <v>0</v>
      </c>
      <c r="H641" s="160">
        <v>0</v>
      </c>
      <c r="I641" s="160">
        <v>0</v>
      </c>
      <c r="J641" s="160">
        <v>0</v>
      </c>
      <c r="K641" s="160">
        <v>0</v>
      </c>
      <c r="L641" s="161" t="s">
        <v>74</v>
      </c>
      <c r="M641" s="161"/>
      <c r="N641" s="161" t="s">
        <v>2838</v>
      </c>
      <c r="O641" s="163"/>
      <c r="P641" s="178"/>
      <c r="Q641" s="178"/>
      <c r="R641" s="165"/>
      <c r="S641" s="165"/>
      <c r="T641" s="165"/>
      <c r="U641" s="165"/>
      <c r="V641" s="165"/>
      <c r="W641" s="179"/>
      <c r="X641" s="166" t="s">
        <v>74</v>
      </c>
      <c r="Y641" s="166"/>
      <c r="Z641" s="166">
        <v>251639401</v>
      </c>
      <c r="AA641" s="166">
        <v>26483</v>
      </c>
      <c r="AB641" s="166"/>
      <c r="AC641" s="166"/>
      <c r="AD641" s="181"/>
      <c r="AE641" s="181"/>
      <c r="AF641" s="181"/>
      <c r="AG641" s="181"/>
      <c r="AH641" s="181"/>
      <c r="AI641" s="181"/>
      <c r="AJ641" s="169"/>
      <c r="AK641" s="169"/>
      <c r="AL641" s="169"/>
      <c r="AM641" s="169"/>
      <c r="AN641" s="182"/>
      <c r="AO641" s="182"/>
      <c r="AP641" s="182"/>
      <c r="AQ641" s="241"/>
      <c r="AR641" s="241"/>
      <c r="AS641" s="171"/>
      <c r="AT641" s="171"/>
      <c r="AU641" s="184"/>
      <c r="AV641" s="184"/>
      <c r="AW641" s="184"/>
      <c r="AX641" s="185"/>
      <c r="AY641" s="185"/>
      <c r="AZ641" s="185"/>
      <c r="BA641" s="186"/>
      <c r="BB641" s="186"/>
      <c r="BC641" s="186"/>
      <c r="BD641" s="255"/>
    </row>
    <row r="642" spans="1:56" ht="15.75" customHeight="1">
      <c r="A642" s="71">
        <v>2025676</v>
      </c>
      <c r="B642" s="44" t="s">
        <v>134</v>
      </c>
      <c r="C642" s="44" t="s">
        <v>88</v>
      </c>
      <c r="D642" s="61" t="s">
        <v>52</v>
      </c>
      <c r="E642" s="44" t="s">
        <v>4</v>
      </c>
      <c r="F642" s="159">
        <v>0</v>
      </c>
      <c r="G642" s="160">
        <v>0</v>
      </c>
      <c r="H642" s="160">
        <v>0</v>
      </c>
      <c r="I642" s="160">
        <v>0</v>
      </c>
      <c r="J642" s="160">
        <v>0</v>
      </c>
      <c r="K642" s="160">
        <v>0</v>
      </c>
      <c r="L642" s="161" t="s">
        <v>137</v>
      </c>
      <c r="M642" s="161" t="s">
        <v>24</v>
      </c>
      <c r="N642" s="161"/>
      <c r="O642" s="163"/>
      <c r="P642" s="178"/>
      <c r="Q642" s="178"/>
      <c r="R642" s="165"/>
      <c r="S642" s="165"/>
      <c r="T642" s="165"/>
      <c r="U642" s="165"/>
      <c r="V642" s="165"/>
      <c r="W642" s="179"/>
      <c r="X642" s="166" t="s">
        <v>137</v>
      </c>
      <c r="Y642" s="166" t="s">
        <v>24</v>
      </c>
      <c r="Z642" s="166"/>
      <c r="AA642" s="166"/>
      <c r="AB642" s="166"/>
      <c r="AC642" s="166"/>
      <c r="AD642" s="181"/>
      <c r="AE642" s="181"/>
      <c r="AF642" s="181"/>
      <c r="AG642" s="181"/>
      <c r="AH642" s="181"/>
      <c r="AI642" s="181"/>
      <c r="AJ642" s="169"/>
      <c r="AK642" s="169"/>
      <c r="AL642" s="169"/>
      <c r="AM642" s="169"/>
      <c r="AN642" s="182"/>
      <c r="AO642" s="182"/>
      <c r="AP642" s="182"/>
      <c r="AQ642" s="241"/>
      <c r="AR642" s="241"/>
      <c r="AS642" s="171"/>
      <c r="AT642" s="171"/>
      <c r="AU642" s="184"/>
      <c r="AV642" s="184"/>
      <c r="AW642" s="184"/>
      <c r="AX642" s="185"/>
      <c r="AY642" s="185"/>
      <c r="AZ642" s="185"/>
      <c r="BA642" s="186"/>
      <c r="BB642" s="186"/>
      <c r="BC642" s="186"/>
      <c r="BD642" s="232"/>
    </row>
    <row r="643" spans="1:56" ht="15.75" customHeight="1">
      <c r="A643" s="71">
        <v>2025677</v>
      </c>
      <c r="B643" s="44" t="s">
        <v>134</v>
      </c>
      <c r="C643" s="44" t="s">
        <v>88</v>
      </c>
      <c r="D643" s="61" t="s">
        <v>52</v>
      </c>
      <c r="E643" s="44" t="s">
        <v>4</v>
      </c>
      <c r="F643" s="159">
        <v>0</v>
      </c>
      <c r="G643" s="160">
        <v>0</v>
      </c>
      <c r="H643" s="160">
        <v>0</v>
      </c>
      <c r="I643" s="160">
        <v>0</v>
      </c>
      <c r="J643" s="160">
        <v>0</v>
      </c>
      <c r="K643" s="160">
        <v>0</v>
      </c>
      <c r="L643" s="161" t="s">
        <v>74</v>
      </c>
      <c r="M643" s="161"/>
      <c r="N643" s="161" t="s">
        <v>2839</v>
      </c>
      <c r="O643" s="163"/>
      <c r="P643" s="178"/>
      <c r="Q643" s="178"/>
      <c r="R643" s="165"/>
      <c r="S643" s="165"/>
      <c r="T643" s="165"/>
      <c r="U643" s="165"/>
      <c r="V643" s="165"/>
      <c r="W643" s="165"/>
      <c r="X643" s="166" t="s">
        <v>74</v>
      </c>
      <c r="Y643" s="166"/>
      <c r="Z643" s="166">
        <v>251635651</v>
      </c>
      <c r="AA643" s="166">
        <v>93749</v>
      </c>
      <c r="AB643" s="166"/>
      <c r="AC643" s="166"/>
      <c r="AD643" s="181"/>
      <c r="AE643" s="181"/>
      <c r="AF643" s="181"/>
      <c r="AG643" s="181"/>
      <c r="AH643" s="181"/>
      <c r="AI643" s="181"/>
      <c r="AJ643" s="169"/>
      <c r="AK643" s="169"/>
      <c r="AL643" s="169"/>
      <c r="AM643" s="169"/>
      <c r="AN643" s="182"/>
      <c r="AO643" s="182"/>
      <c r="AP643" s="182"/>
      <c r="AQ643" s="241"/>
      <c r="AR643" s="241"/>
      <c r="AS643" s="171"/>
      <c r="AT643" s="171"/>
      <c r="AU643" s="184"/>
      <c r="AV643" s="184"/>
      <c r="AW643" s="184"/>
      <c r="AX643" s="185"/>
      <c r="AY643" s="185"/>
      <c r="AZ643" s="185"/>
      <c r="BA643" s="186"/>
      <c r="BB643" s="186"/>
      <c r="BC643" s="186"/>
      <c r="BD643" s="255"/>
    </row>
    <row r="644" spans="1:56" ht="15.75" customHeight="1">
      <c r="A644" s="71">
        <v>2025678</v>
      </c>
      <c r="B644" s="44" t="s">
        <v>134</v>
      </c>
      <c r="C644" s="44" t="s">
        <v>88</v>
      </c>
      <c r="D644" s="61" t="s">
        <v>52</v>
      </c>
      <c r="E644" s="44" t="s">
        <v>4</v>
      </c>
      <c r="F644" s="159">
        <v>0</v>
      </c>
      <c r="G644" s="160">
        <v>0</v>
      </c>
      <c r="H644" s="160">
        <v>0</v>
      </c>
      <c r="I644" s="160">
        <v>0</v>
      </c>
      <c r="J644" s="160">
        <v>0</v>
      </c>
      <c r="K644" s="160">
        <v>0</v>
      </c>
      <c r="L644" s="161" t="s">
        <v>74</v>
      </c>
      <c r="M644" s="161"/>
      <c r="N644" s="161" t="s">
        <v>2840</v>
      </c>
      <c r="O644" s="163"/>
      <c r="P644" s="178"/>
      <c r="Q644" s="178"/>
      <c r="R644" s="165"/>
      <c r="S644" s="165"/>
      <c r="T644" s="165"/>
      <c r="U644" s="165"/>
      <c r="V644" s="165"/>
      <c r="W644" s="179"/>
      <c r="X644" s="166" t="s">
        <v>74</v>
      </c>
      <c r="Y644" s="166"/>
      <c r="Z644" s="166">
        <v>251646866</v>
      </c>
      <c r="AA644" s="166">
        <v>34852</v>
      </c>
      <c r="AB644" s="180"/>
      <c r="AC644" s="180"/>
      <c r="AD644" s="181"/>
      <c r="AE644" s="181"/>
      <c r="AF644" s="181"/>
      <c r="AG644" s="181"/>
      <c r="AH644" s="181"/>
      <c r="AI644" s="181"/>
      <c r="AJ644" s="169"/>
      <c r="AK644" s="169"/>
      <c r="AL644" s="169"/>
      <c r="AM644" s="169"/>
      <c r="AN644" s="182"/>
      <c r="AO644" s="182"/>
      <c r="AP644" s="182"/>
      <c r="AQ644" s="241"/>
      <c r="AR644" s="241"/>
      <c r="AS644" s="171"/>
      <c r="AT644" s="171"/>
      <c r="AU644" s="184"/>
      <c r="AV644" s="184"/>
      <c r="AW644" s="184"/>
      <c r="AX644" s="185"/>
      <c r="AY644" s="185"/>
      <c r="AZ644" s="185"/>
      <c r="BA644" s="186"/>
      <c r="BB644" s="186"/>
      <c r="BC644" s="186"/>
      <c r="BD644" s="232"/>
    </row>
    <row r="645" spans="1:56" ht="15.75" customHeight="1">
      <c r="A645" s="71">
        <v>2025679</v>
      </c>
      <c r="B645" s="44" t="s">
        <v>134</v>
      </c>
      <c r="C645" s="44" t="s">
        <v>88</v>
      </c>
      <c r="D645" s="61" t="s">
        <v>52</v>
      </c>
      <c r="E645" s="44" t="s">
        <v>4</v>
      </c>
      <c r="F645" s="159">
        <v>0</v>
      </c>
      <c r="G645" s="160">
        <v>0</v>
      </c>
      <c r="H645" s="160">
        <v>0</v>
      </c>
      <c r="I645" s="160">
        <v>0</v>
      </c>
      <c r="J645" s="160">
        <v>0</v>
      </c>
      <c r="K645" s="160">
        <v>0</v>
      </c>
      <c r="L645" s="161" t="s">
        <v>137</v>
      </c>
      <c r="M645" s="161" t="s">
        <v>24</v>
      </c>
      <c r="N645" s="161"/>
      <c r="O645" s="163"/>
      <c r="P645" s="178"/>
      <c r="Q645" s="178"/>
      <c r="R645" s="165"/>
      <c r="S645" s="165"/>
      <c r="T645" s="165"/>
      <c r="U645" s="165"/>
      <c r="V645" s="165"/>
      <c r="W645" s="165"/>
      <c r="X645" s="166" t="s">
        <v>137</v>
      </c>
      <c r="Y645" s="166" t="s">
        <v>24</v>
      </c>
      <c r="Z645" s="166"/>
      <c r="AA645" s="166"/>
      <c r="AB645" s="166"/>
      <c r="AC645" s="166"/>
      <c r="AD645" s="181"/>
      <c r="AE645" s="181"/>
      <c r="AF645" s="181"/>
      <c r="AG645" s="181"/>
      <c r="AH645" s="181"/>
      <c r="AI645" s="181"/>
      <c r="AJ645" s="169"/>
      <c r="AK645" s="169"/>
      <c r="AL645" s="169"/>
      <c r="AM645" s="169"/>
      <c r="AN645" s="182"/>
      <c r="AO645" s="182"/>
      <c r="AP645" s="182"/>
      <c r="AQ645" s="241"/>
      <c r="AR645" s="241"/>
      <c r="AS645" s="171"/>
      <c r="AT645" s="171"/>
      <c r="AU645" s="184"/>
      <c r="AV645" s="184"/>
      <c r="AW645" s="184"/>
      <c r="AX645" s="185"/>
      <c r="AY645" s="185"/>
      <c r="AZ645" s="185"/>
      <c r="BA645" s="186"/>
      <c r="BB645" s="186"/>
      <c r="BC645" s="186"/>
      <c r="BD645" s="232"/>
    </row>
    <row r="646" spans="1:56" ht="15.75" customHeight="1">
      <c r="A646" s="71">
        <v>2025680</v>
      </c>
      <c r="B646" s="44" t="s">
        <v>134</v>
      </c>
      <c r="C646" s="44" t="s">
        <v>88</v>
      </c>
      <c r="D646" s="61" t="s">
        <v>52</v>
      </c>
      <c r="E646" s="44" t="s">
        <v>4</v>
      </c>
      <c r="F646" s="159">
        <v>0</v>
      </c>
      <c r="G646" s="160">
        <v>0</v>
      </c>
      <c r="H646" s="160">
        <v>0</v>
      </c>
      <c r="I646" s="160">
        <v>0</v>
      </c>
      <c r="J646" s="160">
        <v>0</v>
      </c>
      <c r="K646" s="160">
        <v>0</v>
      </c>
      <c r="L646" s="161" t="s">
        <v>74</v>
      </c>
      <c r="M646" s="161"/>
      <c r="N646" s="161" t="s">
        <v>2841</v>
      </c>
      <c r="O646" s="163"/>
      <c r="P646" s="178"/>
      <c r="Q646" s="178"/>
      <c r="R646" s="165"/>
      <c r="S646" s="165"/>
      <c r="T646" s="165"/>
      <c r="U646" s="165"/>
      <c r="V646" s="165"/>
      <c r="W646" s="165"/>
      <c r="X646" s="166" t="s">
        <v>74</v>
      </c>
      <c r="Y646" s="166"/>
      <c r="Z646" s="166">
        <v>251646483</v>
      </c>
      <c r="AA646" s="166">
        <v>74947</v>
      </c>
      <c r="AB646" s="166"/>
      <c r="AC646" s="166"/>
      <c r="AD646" s="181"/>
      <c r="AE646" s="181"/>
      <c r="AF646" s="181"/>
      <c r="AG646" s="181"/>
      <c r="AH646" s="181"/>
      <c r="AI646" s="181"/>
      <c r="AJ646" s="169"/>
      <c r="AK646" s="169"/>
      <c r="AL646" s="169"/>
      <c r="AM646" s="169"/>
      <c r="AN646" s="182"/>
      <c r="AO646" s="182"/>
      <c r="AP646" s="182"/>
      <c r="AQ646" s="241"/>
      <c r="AR646" s="241"/>
      <c r="AS646" s="171"/>
      <c r="AT646" s="171"/>
      <c r="AU646" s="184"/>
      <c r="AV646" s="184"/>
      <c r="AW646" s="184"/>
      <c r="AX646" s="185"/>
      <c r="AY646" s="185"/>
      <c r="AZ646" s="185"/>
      <c r="BA646" s="186"/>
      <c r="BB646" s="186"/>
      <c r="BC646" s="186"/>
      <c r="BD646" s="232"/>
    </row>
    <row r="647" spans="1:56" ht="15.75" customHeight="1">
      <c r="A647" s="71">
        <v>2025681</v>
      </c>
      <c r="B647" s="44" t="s">
        <v>134</v>
      </c>
      <c r="C647" s="44" t="s">
        <v>88</v>
      </c>
      <c r="D647" s="61" t="s">
        <v>52</v>
      </c>
      <c r="E647" s="44" t="s">
        <v>4</v>
      </c>
      <c r="F647" s="159">
        <v>0</v>
      </c>
      <c r="G647" s="160">
        <v>0</v>
      </c>
      <c r="H647" s="160">
        <v>0</v>
      </c>
      <c r="I647" s="160">
        <v>0</v>
      </c>
      <c r="J647" s="160">
        <v>0</v>
      </c>
      <c r="K647" s="160">
        <v>0</v>
      </c>
      <c r="L647" s="161" t="s">
        <v>74</v>
      </c>
      <c r="M647" s="161"/>
      <c r="N647" s="161" t="s">
        <v>2842</v>
      </c>
      <c r="O647" s="163"/>
      <c r="P647" s="178"/>
      <c r="Q647" s="178"/>
      <c r="R647" s="165"/>
      <c r="S647" s="165"/>
      <c r="T647" s="165"/>
      <c r="U647" s="165"/>
      <c r="V647" s="165"/>
      <c r="W647" s="179"/>
      <c r="X647" s="166" t="s">
        <v>74</v>
      </c>
      <c r="Y647" s="166"/>
      <c r="Z647" s="166">
        <v>251540553</v>
      </c>
      <c r="AA647" s="166">
        <v>93274</v>
      </c>
      <c r="AB647" s="180"/>
      <c r="AC647" s="180"/>
      <c r="AD647" s="181"/>
      <c r="AE647" s="181"/>
      <c r="AF647" s="181"/>
      <c r="AG647" s="181"/>
      <c r="AH647" s="181"/>
      <c r="AI647" s="181"/>
      <c r="AJ647" s="169"/>
      <c r="AK647" s="169"/>
      <c r="AL647" s="169"/>
      <c r="AM647" s="169"/>
      <c r="AN647" s="182"/>
      <c r="AO647" s="182"/>
      <c r="AP647" s="182"/>
      <c r="AQ647" s="241"/>
      <c r="AR647" s="241"/>
      <c r="AS647" s="171"/>
      <c r="AT647" s="171"/>
      <c r="AU647" s="184"/>
      <c r="AV647" s="184"/>
      <c r="AW647" s="184"/>
      <c r="AX647" s="185"/>
      <c r="AY647" s="185"/>
      <c r="AZ647" s="185"/>
      <c r="BA647" s="186"/>
      <c r="BB647" s="186"/>
      <c r="BC647" s="186"/>
      <c r="BD647" s="232"/>
    </row>
    <row r="648" spans="1:56" ht="15.75" customHeight="1">
      <c r="A648" s="71">
        <v>2025682</v>
      </c>
      <c r="B648" s="44" t="s">
        <v>134</v>
      </c>
      <c r="C648" s="44" t="s">
        <v>88</v>
      </c>
      <c r="D648" s="61" t="s">
        <v>52</v>
      </c>
      <c r="E648" s="44" t="s">
        <v>4</v>
      </c>
      <c r="F648" s="159">
        <v>0</v>
      </c>
      <c r="G648" s="160">
        <v>0</v>
      </c>
      <c r="H648" s="160">
        <v>0</v>
      </c>
      <c r="I648" s="160">
        <v>0</v>
      </c>
      <c r="J648" s="160">
        <v>0</v>
      </c>
      <c r="K648" s="160">
        <v>0</v>
      </c>
      <c r="L648" s="161" t="s">
        <v>74</v>
      </c>
      <c r="M648" s="161"/>
      <c r="N648" s="161" t="s">
        <v>2843</v>
      </c>
      <c r="O648" s="163"/>
      <c r="P648" s="178"/>
      <c r="Q648" s="178"/>
      <c r="R648" s="165"/>
      <c r="S648" s="165"/>
      <c r="T648" s="165"/>
      <c r="U648" s="165"/>
      <c r="V648" s="165"/>
      <c r="W648" s="179"/>
      <c r="X648" s="166" t="s">
        <v>74</v>
      </c>
      <c r="Y648" s="166"/>
      <c r="Z648" s="166">
        <v>251646394</v>
      </c>
      <c r="AA648" s="166">
        <v>28474</v>
      </c>
      <c r="AB648" s="180"/>
      <c r="AC648" s="180"/>
      <c r="AD648" s="181"/>
      <c r="AE648" s="181"/>
      <c r="AF648" s="181"/>
      <c r="AG648" s="181"/>
      <c r="AH648" s="181"/>
      <c r="AI648" s="181"/>
      <c r="AJ648" s="169"/>
      <c r="AK648" s="169"/>
      <c r="AL648" s="169"/>
      <c r="AM648" s="169"/>
      <c r="AN648" s="182"/>
      <c r="AO648" s="182"/>
      <c r="AP648" s="182"/>
      <c r="AQ648" s="241"/>
      <c r="AR648" s="241"/>
      <c r="AS648" s="171"/>
      <c r="AT648" s="171"/>
      <c r="AU648" s="184"/>
      <c r="AV648" s="184"/>
      <c r="AW648" s="184"/>
      <c r="AX648" s="185"/>
      <c r="AY648" s="185"/>
      <c r="AZ648" s="185"/>
      <c r="BA648" s="186"/>
      <c r="BB648" s="186"/>
      <c r="BC648" s="186"/>
      <c r="BD648" s="232"/>
    </row>
    <row r="649" spans="1:56" ht="15.75" customHeight="1">
      <c r="A649" s="71">
        <v>2025683</v>
      </c>
      <c r="B649" s="44" t="s">
        <v>134</v>
      </c>
      <c r="C649" s="44" t="s">
        <v>88</v>
      </c>
      <c r="D649" s="61" t="s">
        <v>52</v>
      </c>
      <c r="E649" s="44" t="s">
        <v>4</v>
      </c>
      <c r="F649" s="159">
        <v>0</v>
      </c>
      <c r="G649" s="160">
        <v>0</v>
      </c>
      <c r="H649" s="160">
        <v>0</v>
      </c>
      <c r="I649" s="160">
        <v>0</v>
      </c>
      <c r="J649" s="160">
        <v>0</v>
      </c>
      <c r="K649" s="160">
        <v>0</v>
      </c>
      <c r="L649" s="161" t="s">
        <v>74</v>
      </c>
      <c r="M649" s="161"/>
      <c r="N649" s="161" t="s">
        <v>2844</v>
      </c>
      <c r="O649" s="163"/>
      <c r="P649" s="178"/>
      <c r="Q649" s="178"/>
      <c r="R649" s="165"/>
      <c r="S649" s="165"/>
      <c r="T649" s="165"/>
      <c r="U649" s="165"/>
      <c r="V649" s="165"/>
      <c r="W649" s="179"/>
      <c r="X649" s="166" t="s">
        <v>74</v>
      </c>
      <c r="Y649" s="166"/>
      <c r="Z649" s="166">
        <v>251540731</v>
      </c>
      <c r="AA649" s="166">
        <v>93749</v>
      </c>
      <c r="AB649" s="180"/>
      <c r="AC649" s="180"/>
      <c r="AD649" s="181"/>
      <c r="AE649" s="181"/>
      <c r="AF649" s="181"/>
      <c r="AG649" s="181"/>
      <c r="AH649" s="181"/>
      <c r="AI649" s="181"/>
      <c r="AJ649" s="169"/>
      <c r="AK649" s="169"/>
      <c r="AL649" s="169"/>
      <c r="AM649" s="169"/>
      <c r="AN649" s="182"/>
      <c r="AO649" s="182"/>
      <c r="AP649" s="182"/>
      <c r="AQ649" s="241"/>
      <c r="AR649" s="241"/>
      <c r="AS649" s="171"/>
      <c r="AT649" s="171"/>
      <c r="AU649" s="184"/>
      <c r="AV649" s="184"/>
      <c r="AW649" s="184"/>
      <c r="AX649" s="185"/>
      <c r="AY649" s="185"/>
      <c r="AZ649" s="185"/>
      <c r="BA649" s="186"/>
      <c r="BB649" s="186"/>
      <c r="BC649" s="186"/>
      <c r="BD649" s="232"/>
    </row>
    <row r="650" spans="1:56" ht="15.75" customHeight="1">
      <c r="A650" s="71">
        <v>2025684</v>
      </c>
      <c r="B650" s="44" t="s">
        <v>134</v>
      </c>
      <c r="C650" s="44" t="s">
        <v>88</v>
      </c>
      <c r="D650" s="61" t="s">
        <v>52</v>
      </c>
      <c r="E650" s="44" t="s">
        <v>4</v>
      </c>
      <c r="F650" s="159">
        <v>0</v>
      </c>
      <c r="G650" s="160">
        <v>0</v>
      </c>
      <c r="H650" s="160">
        <v>0</v>
      </c>
      <c r="I650" s="160">
        <v>0</v>
      </c>
      <c r="J650" s="160">
        <v>0</v>
      </c>
      <c r="K650" s="160">
        <v>0</v>
      </c>
      <c r="L650" s="161" t="s">
        <v>74</v>
      </c>
      <c r="M650" s="161"/>
      <c r="N650" s="161" t="s">
        <v>2845</v>
      </c>
      <c r="O650" s="163"/>
      <c r="P650" s="178"/>
      <c r="Q650" s="178"/>
      <c r="R650" s="165"/>
      <c r="S650" s="165"/>
      <c r="T650" s="165"/>
      <c r="U650" s="165"/>
      <c r="V650" s="165"/>
      <c r="W650" s="179"/>
      <c r="X650" s="166" t="s">
        <v>74</v>
      </c>
      <c r="Y650" s="166"/>
      <c r="Z650" s="166">
        <v>251646653</v>
      </c>
      <c r="AA650" s="166">
        <v>97429</v>
      </c>
      <c r="AB650" s="180"/>
      <c r="AC650" s="180"/>
      <c r="AD650" s="181"/>
      <c r="AE650" s="181"/>
      <c r="AF650" s="181"/>
      <c r="AG650" s="181"/>
      <c r="AH650" s="181"/>
      <c r="AI650" s="181"/>
      <c r="AJ650" s="169"/>
      <c r="AK650" s="169"/>
      <c r="AL650" s="169"/>
      <c r="AM650" s="169"/>
      <c r="AN650" s="182"/>
      <c r="AO650" s="182"/>
      <c r="AP650" s="182"/>
      <c r="AQ650" s="241"/>
      <c r="AR650" s="241"/>
      <c r="AS650" s="171"/>
      <c r="AT650" s="171"/>
      <c r="AU650" s="184"/>
      <c r="AV650" s="184"/>
      <c r="AW650" s="184"/>
      <c r="AX650" s="185"/>
      <c r="AY650" s="185"/>
      <c r="AZ650" s="185"/>
      <c r="BA650" s="186"/>
      <c r="BB650" s="186"/>
      <c r="BC650" s="186"/>
      <c r="BD650" s="232"/>
    </row>
    <row r="651" spans="1:56" ht="15.75" customHeight="1">
      <c r="A651" s="71">
        <v>2025685</v>
      </c>
      <c r="B651" s="44" t="s">
        <v>134</v>
      </c>
      <c r="C651" s="44" t="s">
        <v>88</v>
      </c>
      <c r="D651" s="61" t="s">
        <v>52</v>
      </c>
      <c r="E651" s="44" t="s">
        <v>4</v>
      </c>
      <c r="F651" s="159">
        <v>0</v>
      </c>
      <c r="G651" s="160">
        <v>0</v>
      </c>
      <c r="H651" s="160">
        <v>0</v>
      </c>
      <c r="I651" s="160">
        <v>0</v>
      </c>
      <c r="J651" s="160">
        <v>0</v>
      </c>
      <c r="K651" s="160">
        <v>0</v>
      </c>
      <c r="L651" s="161" t="s">
        <v>74</v>
      </c>
      <c r="M651" s="161"/>
      <c r="N651" s="161" t="s">
        <v>2846</v>
      </c>
      <c r="O651" s="163"/>
      <c r="P651" s="163"/>
      <c r="Q651" s="163"/>
      <c r="R651" s="164"/>
      <c r="S651" s="164"/>
      <c r="T651" s="165"/>
      <c r="U651" s="165"/>
      <c r="V651" s="165"/>
      <c r="W651" s="179"/>
      <c r="X651" s="166" t="s">
        <v>74</v>
      </c>
      <c r="Y651" s="167"/>
      <c r="Z651" s="166">
        <v>251575535</v>
      </c>
      <c r="AA651" s="166">
        <v>82646</v>
      </c>
      <c r="AB651" s="166"/>
      <c r="AC651" s="166"/>
      <c r="AD651" s="181"/>
      <c r="AE651" s="181"/>
      <c r="AF651" s="181"/>
      <c r="AG651" s="181"/>
      <c r="AH651" s="181"/>
      <c r="AI651" s="181"/>
      <c r="AJ651" s="169"/>
      <c r="AK651" s="169"/>
      <c r="AL651" s="169"/>
      <c r="AM651" s="169"/>
      <c r="AN651" s="169"/>
      <c r="AO651" s="169"/>
      <c r="AP651" s="169"/>
      <c r="AQ651" s="241"/>
      <c r="AR651" s="241"/>
      <c r="AS651" s="171"/>
      <c r="AT651" s="171"/>
      <c r="AU651" s="184"/>
      <c r="AV651" s="184"/>
      <c r="AW651" s="184"/>
      <c r="AX651" s="185"/>
      <c r="AY651" s="185"/>
      <c r="AZ651" s="185"/>
      <c r="BA651" s="186"/>
      <c r="BB651" s="186"/>
      <c r="BC651" s="186"/>
      <c r="BD651" s="232"/>
    </row>
    <row r="652" spans="1:56" ht="15.75" customHeight="1">
      <c r="A652" s="71">
        <v>2025686</v>
      </c>
      <c r="B652" s="44" t="s">
        <v>134</v>
      </c>
      <c r="C652" s="44" t="s">
        <v>88</v>
      </c>
      <c r="D652" s="61" t="s">
        <v>52</v>
      </c>
      <c r="E652" s="44" t="s">
        <v>4</v>
      </c>
      <c r="F652" s="159">
        <v>0</v>
      </c>
      <c r="G652" s="160">
        <v>0</v>
      </c>
      <c r="H652" s="160">
        <v>0</v>
      </c>
      <c r="I652" s="160">
        <v>0</v>
      </c>
      <c r="J652" s="160">
        <v>0</v>
      </c>
      <c r="K652" s="160">
        <v>0</v>
      </c>
      <c r="L652" s="161" t="s">
        <v>74</v>
      </c>
      <c r="M652" s="161"/>
      <c r="N652" s="161" t="s">
        <v>2847</v>
      </c>
      <c r="O652" s="163"/>
      <c r="P652" s="163"/>
      <c r="Q652" s="163"/>
      <c r="R652" s="164"/>
      <c r="S652" s="164"/>
      <c r="T652" s="165"/>
      <c r="U652" s="165"/>
      <c r="V652" s="165"/>
      <c r="W652" s="179"/>
      <c r="X652" s="166" t="s">
        <v>74</v>
      </c>
      <c r="Y652" s="167"/>
      <c r="Z652" s="166">
        <v>251533727</v>
      </c>
      <c r="AA652" s="166">
        <v>93564</v>
      </c>
      <c r="AB652" s="166"/>
      <c r="AC652" s="166"/>
      <c r="AD652" s="181"/>
      <c r="AE652" s="181"/>
      <c r="AF652" s="181"/>
      <c r="AG652" s="181"/>
      <c r="AH652" s="181"/>
      <c r="AI652" s="181"/>
      <c r="AJ652" s="169"/>
      <c r="AK652" s="169"/>
      <c r="AL652" s="169"/>
      <c r="AM652" s="169"/>
      <c r="AN652" s="169"/>
      <c r="AO652" s="169"/>
      <c r="AP652" s="169"/>
      <c r="AQ652" s="241"/>
      <c r="AR652" s="241"/>
      <c r="AS652" s="171"/>
      <c r="AT652" s="171"/>
      <c r="AU652" s="184"/>
      <c r="AV652" s="184"/>
      <c r="AW652" s="184"/>
      <c r="AX652" s="185"/>
      <c r="AY652" s="185"/>
      <c r="AZ652" s="185"/>
      <c r="BA652" s="186"/>
      <c r="BB652" s="186"/>
      <c r="BC652" s="186"/>
      <c r="BD652" s="232"/>
    </row>
    <row r="653" spans="1:56" ht="15.75" customHeight="1">
      <c r="A653" s="71">
        <v>2025687</v>
      </c>
      <c r="B653" s="44" t="s">
        <v>134</v>
      </c>
      <c r="C653" s="44" t="s">
        <v>82</v>
      </c>
      <c r="D653" s="61" t="s">
        <v>62</v>
      </c>
      <c r="E653" s="44" t="s">
        <v>4</v>
      </c>
      <c r="F653" s="159" t="s">
        <v>136</v>
      </c>
      <c r="G653" s="160">
        <v>0</v>
      </c>
      <c r="H653" s="160">
        <v>231094302</v>
      </c>
      <c r="I653" s="160">
        <v>40294</v>
      </c>
      <c r="J653" s="160">
        <v>0</v>
      </c>
      <c r="K653" s="160">
        <v>0</v>
      </c>
      <c r="L653" s="161" t="s">
        <v>74</v>
      </c>
      <c r="M653" s="161"/>
      <c r="N653" s="161" t="s">
        <v>2848</v>
      </c>
      <c r="O653" s="163"/>
      <c r="P653" s="163"/>
      <c r="Q653" s="163"/>
      <c r="R653" s="164" t="s">
        <v>74</v>
      </c>
      <c r="S653" s="164"/>
      <c r="T653" s="165">
        <v>225204810</v>
      </c>
      <c r="U653" s="165">
        <v>62497</v>
      </c>
      <c r="V653" s="165"/>
      <c r="W653" s="179"/>
      <c r="X653" s="166" t="s">
        <v>74</v>
      </c>
      <c r="Y653" s="166"/>
      <c r="Z653" s="166">
        <v>251373878</v>
      </c>
      <c r="AA653" s="166">
        <v>62497</v>
      </c>
      <c r="AB653" s="166"/>
      <c r="AC653" s="166"/>
      <c r="AD653" s="181"/>
      <c r="AE653" s="181"/>
      <c r="AF653" s="181"/>
      <c r="AG653" s="181"/>
      <c r="AH653" s="181"/>
      <c r="AI653" s="181"/>
      <c r="AJ653" s="169"/>
      <c r="AK653" s="169"/>
      <c r="AL653" s="169"/>
      <c r="AM653" s="169"/>
      <c r="AN653" s="169"/>
      <c r="AO653" s="169"/>
      <c r="AP653" s="169"/>
      <c r="AQ653" s="241"/>
      <c r="AR653" s="241"/>
      <c r="AS653" s="171"/>
      <c r="AT653" s="171"/>
      <c r="AU653" s="184"/>
      <c r="AV653" s="184"/>
      <c r="AW653" s="184"/>
      <c r="AX653" s="185"/>
      <c r="AY653" s="185"/>
      <c r="AZ653" s="185"/>
      <c r="BA653" s="186"/>
      <c r="BB653" s="186"/>
      <c r="BC653" s="186"/>
      <c r="BD653" s="232"/>
    </row>
    <row r="654" spans="1:56" ht="15.75" customHeight="1">
      <c r="A654" s="71">
        <v>2025688</v>
      </c>
      <c r="B654" s="44" t="s">
        <v>134</v>
      </c>
      <c r="C654" s="44" t="s">
        <v>82</v>
      </c>
      <c r="D654" s="61" t="s">
        <v>62</v>
      </c>
      <c r="E654" s="44" t="s">
        <v>4</v>
      </c>
      <c r="F654" s="159" t="s">
        <v>74</v>
      </c>
      <c r="G654" s="160">
        <v>0</v>
      </c>
      <c r="H654" s="160">
        <v>232046816</v>
      </c>
      <c r="I654" s="160">
        <v>30717</v>
      </c>
      <c r="J654" s="160">
        <v>0</v>
      </c>
      <c r="K654" s="160">
        <v>0</v>
      </c>
      <c r="L654" s="161" t="s">
        <v>74</v>
      </c>
      <c r="M654" s="161"/>
      <c r="N654" s="161" t="s">
        <v>2849</v>
      </c>
      <c r="O654" s="163"/>
      <c r="P654" s="163"/>
      <c r="Q654" s="163"/>
      <c r="R654" s="165" t="s">
        <v>137</v>
      </c>
      <c r="S654" s="165" t="s">
        <v>2704</v>
      </c>
      <c r="T654" s="165"/>
      <c r="U654" s="165"/>
      <c r="V654" s="165"/>
      <c r="W654" s="165"/>
      <c r="X654" s="166" t="s">
        <v>74</v>
      </c>
      <c r="Y654" s="166"/>
      <c r="Z654" s="166">
        <v>251374084</v>
      </c>
      <c r="AA654" s="166">
        <v>69674</v>
      </c>
      <c r="AB654" s="180"/>
      <c r="AC654" s="166"/>
      <c r="AD654" s="181"/>
      <c r="AE654" s="181"/>
      <c r="AF654" s="181"/>
      <c r="AG654" s="181"/>
      <c r="AH654" s="181"/>
      <c r="AI654" s="181"/>
      <c r="AJ654" s="169"/>
      <c r="AK654" s="169"/>
      <c r="AL654" s="169"/>
      <c r="AM654" s="169"/>
      <c r="AN654" s="182"/>
      <c r="AO654" s="182"/>
      <c r="AP654" s="182"/>
      <c r="AQ654" s="241"/>
      <c r="AR654" s="241"/>
      <c r="AS654" s="171"/>
      <c r="AT654" s="171"/>
      <c r="AU654" s="184"/>
      <c r="AV654" s="184"/>
      <c r="AW654" s="184"/>
      <c r="AX654" s="185"/>
      <c r="AY654" s="185"/>
      <c r="AZ654" s="185"/>
      <c r="BA654" s="186"/>
      <c r="BB654" s="186"/>
      <c r="BC654" s="186"/>
      <c r="BD654" s="232"/>
    </row>
    <row r="655" spans="1:56" ht="15.75" customHeight="1">
      <c r="A655" s="71">
        <v>2025689</v>
      </c>
      <c r="B655" s="44" t="s">
        <v>134</v>
      </c>
      <c r="C655" s="44" t="s">
        <v>96</v>
      </c>
      <c r="D655" s="61" t="s">
        <v>62</v>
      </c>
      <c r="E655" s="44" t="s">
        <v>4</v>
      </c>
      <c r="F655" s="159" t="s">
        <v>136</v>
      </c>
      <c r="G655" s="160">
        <v>0</v>
      </c>
      <c r="H655" s="160">
        <v>0</v>
      </c>
      <c r="I655" s="160">
        <v>0</v>
      </c>
      <c r="J655" s="160">
        <v>0</v>
      </c>
      <c r="K655" s="160">
        <v>0</v>
      </c>
      <c r="L655" s="161" t="s">
        <v>74</v>
      </c>
      <c r="M655" s="161"/>
      <c r="N655" s="161" t="s">
        <v>2850</v>
      </c>
      <c r="O655" s="163"/>
      <c r="P655" s="163"/>
      <c r="Q655" s="163"/>
      <c r="R655" s="165" t="s">
        <v>136</v>
      </c>
      <c r="S655" s="165"/>
      <c r="T655" s="165">
        <v>225160969</v>
      </c>
      <c r="U655" s="165" t="s">
        <v>2851</v>
      </c>
      <c r="V655" s="165"/>
      <c r="W655" s="165"/>
      <c r="X655" s="166" t="s">
        <v>136</v>
      </c>
      <c r="Y655" s="166"/>
      <c r="Z655" s="166">
        <v>250941090</v>
      </c>
      <c r="AA655" s="166">
        <v>24689</v>
      </c>
      <c r="AB655" s="166"/>
      <c r="AC655" s="166"/>
      <c r="AD655" s="181"/>
      <c r="AE655" s="181"/>
      <c r="AF655" s="181"/>
      <c r="AG655" s="181"/>
      <c r="AH655" s="181"/>
      <c r="AI655" s="181"/>
      <c r="AJ655" s="169"/>
      <c r="AK655" s="169"/>
      <c r="AL655" s="169"/>
      <c r="AM655" s="169"/>
      <c r="AN655" s="182"/>
      <c r="AO655" s="182"/>
      <c r="AP655" s="182"/>
      <c r="AQ655" s="241"/>
      <c r="AR655" s="241"/>
      <c r="AS655" s="171"/>
      <c r="AT655" s="171"/>
      <c r="AU655" s="184"/>
      <c r="AV655" s="184"/>
      <c r="AW655" s="184"/>
      <c r="AX655" s="185"/>
      <c r="AY655" s="185"/>
      <c r="AZ655" s="185"/>
      <c r="BA655" s="186"/>
      <c r="BB655" s="186"/>
      <c r="BC655" s="186"/>
      <c r="BD655" s="232"/>
    </row>
    <row r="656" spans="1:56" ht="15.75" customHeight="1">
      <c r="A656" s="71">
        <v>2025690</v>
      </c>
      <c r="B656" s="44" t="s">
        <v>134</v>
      </c>
      <c r="C656" s="44" t="s">
        <v>98</v>
      </c>
      <c r="D656" s="61" t="s">
        <v>52</v>
      </c>
      <c r="E656" s="44" t="s">
        <v>4</v>
      </c>
      <c r="F656" s="159" t="s">
        <v>136</v>
      </c>
      <c r="G656" s="160">
        <v>0</v>
      </c>
      <c r="H656" s="160">
        <v>0</v>
      </c>
      <c r="I656" s="160">
        <v>0</v>
      </c>
      <c r="J656" s="160">
        <v>0</v>
      </c>
      <c r="K656" s="160">
        <v>0</v>
      </c>
      <c r="L656" s="161" t="s">
        <v>136</v>
      </c>
      <c r="M656" s="161"/>
      <c r="N656" s="161" t="s">
        <v>2852</v>
      </c>
      <c r="O656" s="163"/>
      <c r="P656" s="163"/>
      <c r="Q656" s="163"/>
      <c r="R656" s="165" t="s">
        <v>136</v>
      </c>
      <c r="S656" s="165"/>
      <c r="T656" s="165">
        <v>225067611</v>
      </c>
      <c r="U656" s="165"/>
      <c r="V656" s="165"/>
      <c r="W656" s="165"/>
      <c r="X656" s="166" t="s">
        <v>136</v>
      </c>
      <c r="Y656" s="166"/>
      <c r="Z656" s="166">
        <v>250348950</v>
      </c>
      <c r="AA656" s="166"/>
      <c r="AB656" s="180"/>
      <c r="AC656" s="166"/>
      <c r="AD656" s="181"/>
      <c r="AE656" s="181"/>
      <c r="AF656" s="181"/>
      <c r="AG656" s="181"/>
      <c r="AH656" s="181"/>
      <c r="AI656" s="181"/>
      <c r="AJ656" s="169"/>
      <c r="AK656" s="169"/>
      <c r="AL656" s="169"/>
      <c r="AM656" s="169"/>
      <c r="AN656" s="182"/>
      <c r="AO656" s="182"/>
      <c r="AP656" s="182"/>
      <c r="AQ656" s="241"/>
      <c r="AR656" s="241"/>
      <c r="AS656" s="171"/>
      <c r="AT656" s="171"/>
      <c r="AU656" s="184"/>
      <c r="AV656" s="184"/>
      <c r="AW656" s="184"/>
      <c r="AX656" s="185"/>
      <c r="AY656" s="185"/>
      <c r="AZ656" s="185"/>
      <c r="BA656" s="186"/>
      <c r="BB656" s="186"/>
      <c r="BC656" s="186"/>
      <c r="BD656" s="232"/>
    </row>
    <row r="657" spans="1:56" ht="15.75" customHeight="1">
      <c r="A657" s="71">
        <v>2025691</v>
      </c>
      <c r="B657" s="44" t="s">
        <v>134</v>
      </c>
      <c r="C657" s="44" t="s">
        <v>98</v>
      </c>
      <c r="D657" s="61" t="s">
        <v>52</v>
      </c>
      <c r="E657" s="44" t="s">
        <v>4</v>
      </c>
      <c r="F657" s="159" t="s">
        <v>136</v>
      </c>
      <c r="G657" s="160">
        <v>0</v>
      </c>
      <c r="H657" s="160">
        <v>231689675</v>
      </c>
      <c r="I657" s="160">
        <v>89623</v>
      </c>
      <c r="J657" s="160">
        <v>0</v>
      </c>
      <c r="K657" s="160">
        <v>0</v>
      </c>
      <c r="L657" s="161" t="s">
        <v>137</v>
      </c>
      <c r="M657" s="161" t="s">
        <v>2514</v>
      </c>
      <c r="N657" s="161"/>
      <c r="O657" s="163"/>
      <c r="P657" s="163"/>
      <c r="Q657" s="163"/>
      <c r="R657" s="165" t="s">
        <v>74</v>
      </c>
      <c r="S657" s="165"/>
      <c r="T657" s="165">
        <v>225243795</v>
      </c>
      <c r="U657" s="165">
        <v>49572</v>
      </c>
      <c r="V657" s="165"/>
      <c r="W657" s="165"/>
      <c r="X657" s="166" t="s">
        <v>74</v>
      </c>
      <c r="Y657" s="166"/>
      <c r="Z657" s="166">
        <v>251508129</v>
      </c>
      <c r="AA657" s="166">
        <v>29636</v>
      </c>
      <c r="AB657" s="180"/>
      <c r="AC657" s="166"/>
      <c r="AD657" s="181"/>
      <c r="AE657" s="181"/>
      <c r="AF657" s="181"/>
      <c r="AG657" s="181"/>
      <c r="AH657" s="181"/>
      <c r="AI657" s="181"/>
      <c r="AJ657" s="169"/>
      <c r="AK657" s="169"/>
      <c r="AL657" s="169"/>
      <c r="AM657" s="169"/>
      <c r="AN657" s="182"/>
      <c r="AO657" s="182"/>
      <c r="AP657" s="182"/>
      <c r="AQ657" s="241"/>
      <c r="AR657" s="241"/>
      <c r="AS657" s="171"/>
      <c r="AT657" s="171"/>
      <c r="AU657" s="184"/>
      <c r="AV657" s="184"/>
      <c r="AW657" s="184"/>
      <c r="AX657" s="185"/>
      <c r="AY657" s="185"/>
      <c r="AZ657" s="185"/>
      <c r="BA657" s="186"/>
      <c r="BB657" s="186"/>
      <c r="BC657" s="186"/>
      <c r="BD657" s="232"/>
    </row>
    <row r="658" spans="1:56" ht="15.75" customHeight="1">
      <c r="A658" s="71">
        <v>2025692</v>
      </c>
      <c r="B658" s="44" t="s">
        <v>134</v>
      </c>
      <c r="C658" s="44" t="s">
        <v>98</v>
      </c>
      <c r="D658" s="61" t="s">
        <v>52</v>
      </c>
      <c r="E658" s="44" t="s">
        <v>4</v>
      </c>
      <c r="F658" s="159">
        <v>0</v>
      </c>
      <c r="G658" s="160">
        <v>0</v>
      </c>
      <c r="H658" s="160">
        <v>0</v>
      </c>
      <c r="I658" s="160">
        <v>0</v>
      </c>
      <c r="J658" s="160">
        <v>0</v>
      </c>
      <c r="K658" s="160">
        <v>0</v>
      </c>
      <c r="L658" s="161" t="s">
        <v>136</v>
      </c>
      <c r="M658" s="161"/>
      <c r="N658" s="161" t="s">
        <v>2853</v>
      </c>
      <c r="O658" s="163"/>
      <c r="P658" s="163"/>
      <c r="Q658" s="163"/>
      <c r="R658" s="165"/>
      <c r="S658" s="165"/>
      <c r="T658" s="165"/>
      <c r="U658" s="165"/>
      <c r="V658" s="165"/>
      <c r="W658" s="165"/>
      <c r="X658" s="166" t="s">
        <v>74</v>
      </c>
      <c r="Y658" s="166"/>
      <c r="Z658" s="166">
        <v>251508900</v>
      </c>
      <c r="AA658" s="166">
        <v>37462</v>
      </c>
      <c r="AB658" s="180"/>
      <c r="AC658" s="166"/>
      <c r="AD658" s="181"/>
      <c r="AE658" s="181"/>
      <c r="AF658" s="181"/>
      <c r="AG658" s="181"/>
      <c r="AH658" s="181"/>
      <c r="AI658" s="181"/>
      <c r="AJ658" s="169"/>
      <c r="AK658" s="169"/>
      <c r="AL658" s="169"/>
      <c r="AM658" s="169"/>
      <c r="AN658" s="182"/>
      <c r="AO658" s="182"/>
      <c r="AP658" s="182"/>
      <c r="AQ658" s="241"/>
      <c r="AR658" s="241"/>
      <c r="AS658" s="171"/>
      <c r="AT658" s="171"/>
      <c r="AU658" s="184"/>
      <c r="AV658" s="184"/>
      <c r="AW658" s="184"/>
      <c r="AX658" s="185"/>
      <c r="AY658" s="185"/>
      <c r="AZ658" s="185"/>
      <c r="BA658" s="186"/>
      <c r="BB658" s="186"/>
      <c r="BC658" s="186"/>
      <c r="BD658" s="232"/>
    </row>
    <row r="659" spans="1:56" ht="15.75" customHeight="1">
      <c r="A659" s="71">
        <v>2025693</v>
      </c>
      <c r="B659" s="44" t="s">
        <v>134</v>
      </c>
      <c r="C659" s="44" t="s">
        <v>98</v>
      </c>
      <c r="D659" s="61" t="s">
        <v>52</v>
      </c>
      <c r="E659" s="44" t="s">
        <v>4</v>
      </c>
      <c r="F659" s="159" t="s">
        <v>136</v>
      </c>
      <c r="G659" s="160">
        <v>0</v>
      </c>
      <c r="H659" s="160">
        <v>231726260</v>
      </c>
      <c r="I659" s="160">
        <v>36156</v>
      </c>
      <c r="J659" s="160">
        <v>0</v>
      </c>
      <c r="K659" s="160">
        <v>0</v>
      </c>
      <c r="L659" s="161" t="s">
        <v>74</v>
      </c>
      <c r="M659" s="161"/>
      <c r="N659" s="161" t="s">
        <v>2854</v>
      </c>
      <c r="O659" s="163"/>
      <c r="P659" s="163"/>
      <c r="Q659" s="163"/>
      <c r="R659" s="165" t="s">
        <v>74</v>
      </c>
      <c r="S659" s="165"/>
      <c r="T659" s="165">
        <v>225244078</v>
      </c>
      <c r="U659" s="165">
        <v>84753</v>
      </c>
      <c r="V659" s="165"/>
      <c r="W659" s="165"/>
      <c r="X659" s="166" t="s">
        <v>74</v>
      </c>
      <c r="Y659" s="166"/>
      <c r="Z659" s="166">
        <v>251475034</v>
      </c>
      <c r="AA659" s="166">
        <v>24685</v>
      </c>
      <c r="AB659" s="166"/>
      <c r="AC659" s="166"/>
      <c r="AD659" s="181"/>
      <c r="AE659" s="181"/>
      <c r="AF659" s="181"/>
      <c r="AG659" s="181"/>
      <c r="AH659" s="181"/>
      <c r="AI659" s="181"/>
      <c r="AJ659" s="169"/>
      <c r="AK659" s="169"/>
      <c r="AL659" s="169"/>
      <c r="AM659" s="169"/>
      <c r="AN659" s="182"/>
      <c r="AO659" s="182"/>
      <c r="AP659" s="182"/>
      <c r="AQ659" s="241"/>
      <c r="AR659" s="241"/>
      <c r="AS659" s="171"/>
      <c r="AT659" s="171"/>
      <c r="AU659" s="184"/>
      <c r="AV659" s="184"/>
      <c r="AW659" s="184"/>
      <c r="AX659" s="185"/>
      <c r="AY659" s="185"/>
      <c r="AZ659" s="185"/>
      <c r="BA659" s="186"/>
      <c r="BB659" s="186"/>
      <c r="BC659" s="186"/>
      <c r="BD659" s="232"/>
    </row>
    <row r="660" spans="1:56" ht="15.75" customHeight="1">
      <c r="A660" s="71">
        <v>2025694</v>
      </c>
      <c r="B660" s="44" t="s">
        <v>134</v>
      </c>
      <c r="C660" s="44" t="s">
        <v>97</v>
      </c>
      <c r="D660" s="61" t="s">
        <v>56</v>
      </c>
      <c r="E660" s="44" t="s">
        <v>4</v>
      </c>
      <c r="F660" s="159" t="s">
        <v>74</v>
      </c>
      <c r="G660" s="160">
        <v>0</v>
      </c>
      <c r="H660" s="160">
        <v>232226210</v>
      </c>
      <c r="I660" s="160">
        <v>83768</v>
      </c>
      <c r="J660" s="160">
        <v>0</v>
      </c>
      <c r="K660" s="160">
        <v>0</v>
      </c>
      <c r="L660" s="161" t="s">
        <v>136</v>
      </c>
      <c r="M660" s="161"/>
      <c r="N660" s="161" t="s">
        <v>2855</v>
      </c>
      <c r="O660" s="163"/>
      <c r="P660" s="163"/>
      <c r="Q660" s="163"/>
      <c r="R660" s="165" t="s">
        <v>136</v>
      </c>
      <c r="S660" s="165"/>
      <c r="T660" s="165"/>
      <c r="U660" s="165"/>
      <c r="V660" s="165"/>
      <c r="W660" s="165"/>
      <c r="X660" s="166" t="s">
        <v>74</v>
      </c>
      <c r="Y660" s="166"/>
      <c r="Z660" s="166">
        <v>251542467</v>
      </c>
      <c r="AA660" s="166">
        <v>36842</v>
      </c>
      <c r="AB660" s="166"/>
      <c r="AC660" s="166"/>
      <c r="AD660" s="181"/>
      <c r="AE660" s="181"/>
      <c r="AF660" s="181"/>
      <c r="AG660" s="181"/>
      <c r="AH660" s="181"/>
      <c r="AI660" s="181"/>
      <c r="AJ660" s="169"/>
      <c r="AK660" s="169"/>
      <c r="AL660" s="169"/>
      <c r="AM660" s="169"/>
      <c r="AN660" s="182"/>
      <c r="AO660" s="182"/>
      <c r="AP660" s="182"/>
      <c r="AQ660" s="241"/>
      <c r="AR660" s="241"/>
      <c r="AS660" s="171"/>
      <c r="AT660" s="171"/>
      <c r="AU660" s="184"/>
      <c r="AV660" s="184"/>
      <c r="AW660" s="184"/>
      <c r="AX660" s="185"/>
      <c r="AY660" s="185"/>
      <c r="AZ660" s="185"/>
      <c r="BA660" s="186"/>
      <c r="BB660" s="186"/>
      <c r="BC660" s="186"/>
      <c r="BD660" s="232"/>
    </row>
    <row r="661" spans="1:56" ht="15.75" customHeight="1">
      <c r="A661" s="71">
        <v>2025695</v>
      </c>
      <c r="B661" s="44" t="s">
        <v>134</v>
      </c>
      <c r="C661" s="44" t="s">
        <v>97</v>
      </c>
      <c r="D661" s="61" t="s">
        <v>56</v>
      </c>
      <c r="E661" s="44" t="s">
        <v>4</v>
      </c>
      <c r="F661" s="159">
        <v>0</v>
      </c>
      <c r="G661" s="160">
        <v>0</v>
      </c>
      <c r="H661" s="160">
        <v>0</v>
      </c>
      <c r="I661" s="160">
        <v>0</v>
      </c>
      <c r="J661" s="160">
        <v>0</v>
      </c>
      <c r="K661" s="160">
        <v>0</v>
      </c>
      <c r="L661" s="161" t="s">
        <v>137</v>
      </c>
      <c r="M661" s="161" t="s">
        <v>26</v>
      </c>
      <c r="N661" s="161"/>
      <c r="O661" s="163"/>
      <c r="P661" s="163"/>
      <c r="Q661" s="163"/>
      <c r="R661" s="165"/>
      <c r="S661" s="165"/>
      <c r="T661" s="165"/>
      <c r="U661" s="165"/>
      <c r="V661" s="165"/>
      <c r="W661" s="165"/>
      <c r="X661" s="166" t="s">
        <v>137</v>
      </c>
      <c r="Y661" s="166" t="s">
        <v>26</v>
      </c>
      <c r="Z661" s="166"/>
      <c r="AA661" s="166"/>
      <c r="AB661" s="166"/>
      <c r="AC661" s="166"/>
      <c r="AD661" s="181"/>
      <c r="AE661" s="181"/>
      <c r="AF661" s="181"/>
      <c r="AG661" s="181"/>
      <c r="AH661" s="181"/>
      <c r="AI661" s="181"/>
      <c r="AJ661" s="169"/>
      <c r="AK661" s="169"/>
      <c r="AL661" s="169"/>
      <c r="AM661" s="169"/>
      <c r="AN661" s="182"/>
      <c r="AO661" s="182"/>
      <c r="AP661" s="182"/>
      <c r="AQ661" s="241"/>
      <c r="AR661" s="241"/>
      <c r="AS661" s="171"/>
      <c r="AT661" s="171"/>
      <c r="AU661" s="184"/>
      <c r="AV661" s="184"/>
      <c r="AW661" s="184"/>
      <c r="AX661" s="185"/>
      <c r="AY661" s="185"/>
      <c r="AZ661" s="185"/>
      <c r="BA661" s="186"/>
      <c r="BB661" s="186"/>
      <c r="BC661" s="186"/>
      <c r="BD661" s="232"/>
    </row>
    <row r="662" spans="1:56" ht="15.75" customHeight="1">
      <c r="A662" s="71">
        <v>2025696</v>
      </c>
      <c r="B662" s="44" t="s">
        <v>134</v>
      </c>
      <c r="C662" s="44" t="s">
        <v>97</v>
      </c>
      <c r="D662" s="61" t="s">
        <v>56</v>
      </c>
      <c r="E662" s="44" t="s">
        <v>4</v>
      </c>
      <c r="F662" s="159">
        <v>0</v>
      </c>
      <c r="G662" s="160">
        <v>0</v>
      </c>
      <c r="H662" s="160">
        <v>0</v>
      </c>
      <c r="I662" s="160">
        <v>0</v>
      </c>
      <c r="J662" s="160">
        <v>0</v>
      </c>
      <c r="K662" s="160">
        <v>0</v>
      </c>
      <c r="L662" s="161" t="s">
        <v>137</v>
      </c>
      <c r="M662" s="161" t="s">
        <v>26</v>
      </c>
      <c r="N662" s="161"/>
      <c r="O662" s="163"/>
      <c r="P662" s="163"/>
      <c r="Q662" s="163"/>
      <c r="R662" s="165"/>
      <c r="S662" s="165"/>
      <c r="T662" s="165"/>
      <c r="U662" s="165"/>
      <c r="V662" s="165"/>
      <c r="W662" s="165"/>
      <c r="X662" s="166" t="s">
        <v>137</v>
      </c>
      <c r="Y662" s="166" t="s">
        <v>26</v>
      </c>
      <c r="Z662" s="166"/>
      <c r="AA662" s="166"/>
      <c r="AB662" s="166"/>
      <c r="AC662" s="166"/>
      <c r="AD662" s="181"/>
      <c r="AE662" s="181"/>
      <c r="AF662" s="181"/>
      <c r="AG662" s="181"/>
      <c r="AH662" s="181"/>
      <c r="AI662" s="181"/>
      <c r="AJ662" s="169"/>
      <c r="AK662" s="169"/>
      <c r="AL662" s="169"/>
      <c r="AM662" s="169"/>
      <c r="AN662" s="182"/>
      <c r="AO662" s="182"/>
      <c r="AP662" s="182"/>
      <c r="AQ662" s="241"/>
      <c r="AR662" s="241"/>
      <c r="AS662" s="171"/>
      <c r="AT662" s="171"/>
      <c r="AU662" s="184"/>
      <c r="AV662" s="184"/>
      <c r="AW662" s="184"/>
      <c r="AX662" s="185"/>
      <c r="AY662" s="185"/>
      <c r="AZ662" s="185"/>
      <c r="BA662" s="186"/>
      <c r="BB662" s="186"/>
      <c r="BC662" s="186"/>
      <c r="BD662" s="232"/>
    </row>
    <row r="663" spans="1:56" ht="15.75" customHeight="1">
      <c r="A663" s="71">
        <v>2025697</v>
      </c>
      <c r="B663" s="44" t="s">
        <v>134</v>
      </c>
      <c r="C663" s="44" t="s">
        <v>97</v>
      </c>
      <c r="D663" s="61" t="s">
        <v>56</v>
      </c>
      <c r="E663" s="44" t="s">
        <v>4</v>
      </c>
      <c r="F663" s="159">
        <v>0</v>
      </c>
      <c r="G663" s="160">
        <v>0</v>
      </c>
      <c r="H663" s="160">
        <v>0</v>
      </c>
      <c r="I663" s="160">
        <v>0</v>
      </c>
      <c r="J663" s="160">
        <v>0</v>
      </c>
      <c r="K663" s="160">
        <v>0</v>
      </c>
      <c r="L663" s="161" t="s">
        <v>137</v>
      </c>
      <c r="M663" s="161" t="s">
        <v>26</v>
      </c>
      <c r="N663" s="161"/>
      <c r="O663" s="163"/>
      <c r="P663" s="163"/>
      <c r="Q663" s="163"/>
      <c r="R663" s="165"/>
      <c r="S663" s="165"/>
      <c r="T663" s="165"/>
      <c r="U663" s="165"/>
      <c r="V663" s="165"/>
      <c r="W663" s="165"/>
      <c r="X663" s="166" t="s">
        <v>137</v>
      </c>
      <c r="Y663" s="166" t="s">
        <v>26</v>
      </c>
      <c r="Z663" s="166"/>
      <c r="AA663" s="166"/>
      <c r="AB663" s="180"/>
      <c r="AC663" s="166"/>
      <c r="AD663" s="181"/>
      <c r="AE663" s="181"/>
      <c r="AF663" s="181"/>
      <c r="AG663" s="181"/>
      <c r="AH663" s="181"/>
      <c r="AI663" s="181"/>
      <c r="AJ663" s="169"/>
      <c r="AK663" s="169"/>
      <c r="AL663" s="169"/>
      <c r="AM663" s="169"/>
      <c r="AN663" s="182"/>
      <c r="AO663" s="182"/>
      <c r="AP663" s="182"/>
      <c r="AQ663" s="241"/>
      <c r="AR663" s="241"/>
      <c r="AS663" s="171"/>
      <c r="AT663" s="171"/>
      <c r="AU663" s="184"/>
      <c r="AV663" s="184"/>
      <c r="AW663" s="184"/>
      <c r="AX663" s="185"/>
      <c r="AY663" s="185"/>
      <c r="AZ663" s="185"/>
      <c r="BA663" s="186"/>
      <c r="BB663" s="186"/>
      <c r="BC663" s="186"/>
      <c r="BD663" s="232"/>
    </row>
    <row r="664" spans="1:56" ht="15.75" customHeight="1">
      <c r="A664" s="71">
        <v>2025698</v>
      </c>
      <c r="B664" s="44" t="s">
        <v>134</v>
      </c>
      <c r="C664" s="44" t="s">
        <v>97</v>
      </c>
      <c r="D664" s="61" t="s">
        <v>56</v>
      </c>
      <c r="E664" s="44" t="s">
        <v>4</v>
      </c>
      <c r="F664" s="159" t="s">
        <v>136</v>
      </c>
      <c r="G664" s="160">
        <v>0</v>
      </c>
      <c r="H664" s="160">
        <v>231803680</v>
      </c>
      <c r="I664" s="160">
        <v>18238</v>
      </c>
      <c r="J664" s="160">
        <v>0</v>
      </c>
      <c r="K664" s="160">
        <v>0</v>
      </c>
      <c r="L664" s="161" t="s">
        <v>136</v>
      </c>
      <c r="M664" s="161"/>
      <c r="N664" s="161" t="s">
        <v>2856</v>
      </c>
      <c r="O664" s="163"/>
      <c r="P664" s="163"/>
      <c r="Q664" s="163"/>
      <c r="R664" s="165" t="s">
        <v>136</v>
      </c>
      <c r="S664" s="165"/>
      <c r="T664" s="165">
        <v>225061141</v>
      </c>
      <c r="U664" s="165">
        <v>26051</v>
      </c>
      <c r="V664" s="165"/>
      <c r="W664" s="165"/>
      <c r="X664" s="166" t="s">
        <v>74</v>
      </c>
      <c r="Y664" s="166"/>
      <c r="Z664" s="166">
        <v>251635562</v>
      </c>
      <c r="AA664" s="166">
        <v>83741</v>
      </c>
      <c r="AB664" s="180"/>
      <c r="AC664" s="166"/>
      <c r="AD664" s="181"/>
      <c r="AE664" s="181"/>
      <c r="AF664" s="181"/>
      <c r="AG664" s="181"/>
      <c r="AH664" s="181"/>
      <c r="AI664" s="181"/>
      <c r="AJ664" s="169"/>
      <c r="AK664" s="169"/>
      <c r="AL664" s="169"/>
      <c r="AM664" s="169"/>
      <c r="AN664" s="182"/>
      <c r="AO664" s="182"/>
      <c r="AP664" s="182"/>
      <c r="AQ664" s="241"/>
      <c r="AR664" s="241"/>
      <c r="AS664" s="171"/>
      <c r="AT664" s="171"/>
      <c r="AU664" s="184"/>
      <c r="AV664" s="184"/>
      <c r="AW664" s="184"/>
      <c r="AX664" s="185"/>
      <c r="AY664" s="185"/>
      <c r="AZ664" s="185"/>
      <c r="BA664" s="186"/>
      <c r="BB664" s="186"/>
      <c r="BC664" s="186"/>
      <c r="BD664" s="232"/>
    </row>
    <row r="665" spans="1:56" ht="15.75" customHeight="1">
      <c r="A665" s="71">
        <v>2025699</v>
      </c>
      <c r="B665" s="44" t="s">
        <v>134</v>
      </c>
      <c r="C665" s="44" t="s">
        <v>97</v>
      </c>
      <c r="D665" s="61" t="s">
        <v>56</v>
      </c>
      <c r="E665" s="44" t="s">
        <v>4</v>
      </c>
      <c r="F665" s="159" t="s">
        <v>136</v>
      </c>
      <c r="G665" s="160">
        <v>0</v>
      </c>
      <c r="H665" s="160">
        <v>231103573</v>
      </c>
      <c r="I665" s="160">
        <v>0</v>
      </c>
      <c r="J665" s="160">
        <v>0</v>
      </c>
      <c r="K665" s="160">
        <v>0</v>
      </c>
      <c r="L665" s="161" t="s">
        <v>136</v>
      </c>
      <c r="M665" s="161"/>
      <c r="N665" s="161" t="s">
        <v>2857</v>
      </c>
      <c r="O665" s="163"/>
      <c r="P665" s="163"/>
      <c r="Q665" s="163"/>
      <c r="R665" s="165" t="s">
        <v>136</v>
      </c>
      <c r="S665" s="165"/>
      <c r="T665" s="165"/>
      <c r="U665" s="165"/>
      <c r="V665" s="165"/>
      <c r="W665" s="165"/>
      <c r="X665" s="166" t="s">
        <v>74</v>
      </c>
      <c r="Y665" s="166"/>
      <c r="Z665" s="166">
        <v>251619079</v>
      </c>
      <c r="AA665" s="166">
        <v>97418</v>
      </c>
      <c r="AB665" s="180"/>
      <c r="AC665" s="166"/>
      <c r="AD665" s="181"/>
      <c r="AE665" s="181"/>
      <c r="AF665" s="181"/>
      <c r="AG665" s="181"/>
      <c r="AH665" s="181"/>
      <c r="AI665" s="181"/>
      <c r="AJ665" s="169"/>
      <c r="AK665" s="169"/>
      <c r="AL665" s="169"/>
      <c r="AM665" s="169"/>
      <c r="AN665" s="182"/>
      <c r="AO665" s="182"/>
      <c r="AP665" s="182"/>
      <c r="AQ665" s="241"/>
      <c r="AR665" s="241"/>
      <c r="AS665" s="171"/>
      <c r="AT665" s="171"/>
      <c r="AU665" s="184"/>
      <c r="AV665" s="184"/>
      <c r="AW665" s="184"/>
      <c r="AX665" s="185"/>
      <c r="AY665" s="185"/>
      <c r="AZ665" s="185"/>
      <c r="BA665" s="186"/>
      <c r="BB665" s="186"/>
      <c r="BC665" s="186"/>
      <c r="BD665" s="232"/>
    </row>
    <row r="666" spans="1:56" ht="15.75" customHeight="1">
      <c r="A666" s="71">
        <v>2025700</v>
      </c>
      <c r="B666" s="44" t="s">
        <v>134</v>
      </c>
      <c r="C666" s="44" t="s">
        <v>97</v>
      </c>
      <c r="D666" s="61" t="s">
        <v>56</v>
      </c>
      <c r="E666" s="44" t="s">
        <v>4</v>
      </c>
      <c r="F666" s="159">
        <v>0</v>
      </c>
      <c r="G666" s="160">
        <v>0</v>
      </c>
      <c r="H666" s="160">
        <v>0</v>
      </c>
      <c r="I666" s="160">
        <v>0</v>
      </c>
      <c r="J666" s="160">
        <v>0</v>
      </c>
      <c r="K666" s="160">
        <v>0</v>
      </c>
      <c r="L666" s="161" t="s">
        <v>136</v>
      </c>
      <c r="M666" s="161"/>
      <c r="N666" s="161" t="s">
        <v>2858</v>
      </c>
      <c r="O666" s="163"/>
      <c r="P666" s="163"/>
      <c r="Q666" s="163"/>
      <c r="R666" s="165"/>
      <c r="S666" s="165"/>
      <c r="T666" s="165"/>
      <c r="U666" s="165"/>
      <c r="V666" s="165"/>
      <c r="W666" s="165"/>
      <c r="X666" s="166" t="s">
        <v>74</v>
      </c>
      <c r="Y666" s="166"/>
      <c r="Z666" s="166">
        <v>251597318</v>
      </c>
      <c r="AA666" s="166">
        <v>83751</v>
      </c>
      <c r="AB666" s="180"/>
      <c r="AC666" s="166"/>
      <c r="AD666" s="181"/>
      <c r="AE666" s="181"/>
      <c r="AF666" s="181"/>
      <c r="AG666" s="181"/>
      <c r="AH666" s="181"/>
      <c r="AI666" s="181"/>
      <c r="AJ666" s="169"/>
      <c r="AK666" s="169"/>
      <c r="AL666" s="169"/>
      <c r="AM666" s="169"/>
      <c r="AN666" s="182"/>
      <c r="AO666" s="182"/>
      <c r="AP666" s="182"/>
      <c r="AQ666" s="241"/>
      <c r="AR666" s="241"/>
      <c r="AS666" s="171"/>
      <c r="AT666" s="171"/>
      <c r="AU666" s="184"/>
      <c r="AV666" s="184"/>
      <c r="AW666" s="184"/>
      <c r="AX666" s="185"/>
      <c r="AY666" s="185"/>
      <c r="AZ666" s="185"/>
      <c r="BA666" s="186"/>
      <c r="BB666" s="186"/>
      <c r="BC666" s="186"/>
      <c r="BD666" s="232"/>
    </row>
    <row r="667" spans="1:56" ht="15.75" customHeight="1">
      <c r="A667" s="71">
        <v>2025701</v>
      </c>
      <c r="B667" s="44" t="s">
        <v>134</v>
      </c>
      <c r="C667" s="44" t="s">
        <v>97</v>
      </c>
      <c r="D667" s="61" t="s">
        <v>56</v>
      </c>
      <c r="E667" s="44" t="s">
        <v>4</v>
      </c>
      <c r="F667" s="159">
        <v>0</v>
      </c>
      <c r="G667" s="160">
        <v>0</v>
      </c>
      <c r="H667" s="160">
        <v>0</v>
      </c>
      <c r="I667" s="160">
        <v>0</v>
      </c>
      <c r="J667" s="160">
        <v>0</v>
      </c>
      <c r="K667" s="160">
        <v>0</v>
      </c>
      <c r="L667" s="161" t="s">
        <v>137</v>
      </c>
      <c r="M667" s="161" t="s">
        <v>26</v>
      </c>
      <c r="N667" s="161"/>
      <c r="O667" s="163"/>
      <c r="P667" s="163"/>
      <c r="Q667" s="163"/>
      <c r="R667" s="165"/>
      <c r="S667" s="165"/>
      <c r="T667" s="165"/>
      <c r="U667" s="165"/>
      <c r="V667" s="165"/>
      <c r="W667" s="165"/>
      <c r="X667" s="166" t="s">
        <v>137</v>
      </c>
      <c r="Y667" s="166" t="s">
        <v>26</v>
      </c>
      <c r="Z667" s="166"/>
      <c r="AA667" s="166"/>
      <c r="AB667" s="166"/>
      <c r="AC667" s="166"/>
      <c r="AD667" s="181"/>
      <c r="AE667" s="181"/>
      <c r="AF667" s="181"/>
      <c r="AG667" s="181"/>
      <c r="AH667" s="181"/>
      <c r="AI667" s="181"/>
      <c r="AJ667" s="169"/>
      <c r="AK667" s="169"/>
      <c r="AL667" s="169"/>
      <c r="AM667" s="169"/>
      <c r="AN667" s="182"/>
      <c r="AO667" s="182"/>
      <c r="AP667" s="182"/>
      <c r="AQ667" s="241"/>
      <c r="AR667" s="241"/>
      <c r="AS667" s="171"/>
      <c r="AT667" s="171"/>
      <c r="AU667" s="184"/>
      <c r="AV667" s="184"/>
      <c r="AW667" s="184"/>
      <c r="AX667" s="185"/>
      <c r="AY667" s="185"/>
      <c r="AZ667" s="185"/>
      <c r="BA667" s="186"/>
      <c r="BB667" s="186"/>
      <c r="BC667" s="186"/>
      <c r="BD667" s="232"/>
    </row>
    <row r="668" spans="1:56" ht="15.75" customHeight="1">
      <c r="A668" s="71">
        <v>2025702</v>
      </c>
      <c r="B668" s="44" t="s">
        <v>134</v>
      </c>
      <c r="C668" s="44" t="s">
        <v>97</v>
      </c>
      <c r="D668" s="61" t="s">
        <v>56</v>
      </c>
      <c r="E668" s="44" t="s">
        <v>4</v>
      </c>
      <c r="F668" s="159" t="s">
        <v>136</v>
      </c>
      <c r="G668" s="160">
        <v>0</v>
      </c>
      <c r="H668" s="160">
        <v>231155204</v>
      </c>
      <c r="I668" s="160">
        <v>0</v>
      </c>
      <c r="J668" s="160">
        <v>0</v>
      </c>
      <c r="K668" s="160">
        <v>0</v>
      </c>
      <c r="L668" s="161" t="s">
        <v>74</v>
      </c>
      <c r="M668" s="161"/>
      <c r="N668" s="161" t="s">
        <v>2859</v>
      </c>
      <c r="O668" s="163"/>
      <c r="P668" s="163"/>
      <c r="Q668" s="163"/>
      <c r="R668" s="165" t="s">
        <v>74</v>
      </c>
      <c r="S668" s="165"/>
      <c r="T668" s="165">
        <v>225246703</v>
      </c>
      <c r="U668" s="165">
        <v>63415</v>
      </c>
      <c r="V668" s="165"/>
      <c r="W668" s="165"/>
      <c r="X668" s="166" t="s">
        <v>74</v>
      </c>
      <c r="Y668" s="166"/>
      <c r="Z668" s="166">
        <v>251618757</v>
      </c>
      <c r="AA668" s="166">
        <v>46938</v>
      </c>
      <c r="AB668" s="166"/>
      <c r="AC668" s="166"/>
      <c r="AD668" s="181"/>
      <c r="AE668" s="181"/>
      <c r="AF668" s="181"/>
      <c r="AG668" s="181"/>
      <c r="AH668" s="181"/>
      <c r="AI668" s="181"/>
      <c r="AJ668" s="169"/>
      <c r="AK668" s="169"/>
      <c r="AL668" s="169"/>
      <c r="AM668" s="169"/>
      <c r="AN668" s="182"/>
      <c r="AO668" s="182"/>
      <c r="AP668" s="182"/>
      <c r="AQ668" s="241"/>
      <c r="AR668" s="241"/>
      <c r="AS668" s="171"/>
      <c r="AT668" s="171"/>
      <c r="AU668" s="184"/>
      <c r="AV668" s="184"/>
      <c r="AW668" s="184"/>
      <c r="AX668" s="185"/>
      <c r="AY668" s="185"/>
      <c r="AZ668" s="185"/>
      <c r="BA668" s="186"/>
      <c r="BB668" s="186"/>
      <c r="BC668" s="186"/>
      <c r="BD668" s="232"/>
    </row>
    <row r="669" spans="1:56" ht="15.75" customHeight="1">
      <c r="A669" s="71">
        <v>2025703</v>
      </c>
      <c r="B669" s="44" t="s">
        <v>134</v>
      </c>
      <c r="C669" s="44" t="s">
        <v>97</v>
      </c>
      <c r="D669" s="61" t="s">
        <v>56</v>
      </c>
      <c r="E669" s="44" t="s">
        <v>4</v>
      </c>
      <c r="F669" s="159">
        <v>0</v>
      </c>
      <c r="G669" s="160">
        <v>0</v>
      </c>
      <c r="H669" s="160">
        <v>0</v>
      </c>
      <c r="I669" s="160">
        <v>0</v>
      </c>
      <c r="J669" s="160">
        <v>0</v>
      </c>
      <c r="K669" s="160">
        <v>0</v>
      </c>
      <c r="L669" s="161" t="s">
        <v>137</v>
      </c>
      <c r="M669" s="161" t="s">
        <v>26</v>
      </c>
      <c r="N669" s="161"/>
      <c r="O669" s="163"/>
      <c r="P669" s="163"/>
      <c r="Q669" s="163"/>
      <c r="R669" s="165"/>
      <c r="S669" s="165"/>
      <c r="T669" s="165"/>
      <c r="U669" s="165"/>
      <c r="V669" s="165"/>
      <c r="W669" s="165"/>
      <c r="X669" s="166" t="s">
        <v>137</v>
      </c>
      <c r="Y669" s="166" t="s">
        <v>26</v>
      </c>
      <c r="Z669" s="166"/>
      <c r="AA669" s="166"/>
      <c r="AB669" s="166"/>
      <c r="AC669" s="166"/>
      <c r="AD669" s="181"/>
      <c r="AE669" s="181"/>
      <c r="AF669" s="181"/>
      <c r="AG669" s="181"/>
      <c r="AH669" s="181"/>
      <c r="AI669" s="181"/>
      <c r="AJ669" s="169"/>
      <c r="AK669" s="169"/>
      <c r="AL669" s="169"/>
      <c r="AM669" s="169"/>
      <c r="AN669" s="182"/>
      <c r="AO669" s="182"/>
      <c r="AP669" s="182"/>
      <c r="AQ669" s="241"/>
      <c r="AR669" s="241"/>
      <c r="AS669" s="171"/>
      <c r="AT669" s="171"/>
      <c r="AU669" s="184"/>
      <c r="AV669" s="184"/>
      <c r="AW669" s="184"/>
      <c r="AX669" s="185"/>
      <c r="AY669" s="185"/>
      <c r="AZ669" s="185"/>
      <c r="BA669" s="186"/>
      <c r="BB669" s="186"/>
      <c r="BC669" s="186"/>
      <c r="BD669" s="232"/>
    </row>
    <row r="670" spans="1:56" ht="15.75" customHeight="1">
      <c r="A670" s="71">
        <v>2025704</v>
      </c>
      <c r="B670" s="44" t="s">
        <v>134</v>
      </c>
      <c r="C670" s="44" t="s">
        <v>97</v>
      </c>
      <c r="D670" s="61" t="s">
        <v>56</v>
      </c>
      <c r="E670" s="44" t="s">
        <v>4</v>
      </c>
      <c r="F670" s="159">
        <v>0</v>
      </c>
      <c r="G670" s="160">
        <v>0</v>
      </c>
      <c r="H670" s="160">
        <v>0</v>
      </c>
      <c r="I670" s="160">
        <v>0</v>
      </c>
      <c r="J670" s="160">
        <v>0</v>
      </c>
      <c r="K670" s="160">
        <v>0</v>
      </c>
      <c r="L670" s="161" t="s">
        <v>137</v>
      </c>
      <c r="M670" s="161" t="s">
        <v>26</v>
      </c>
      <c r="N670" s="161"/>
      <c r="O670" s="163"/>
      <c r="P670" s="163"/>
      <c r="Q670" s="163"/>
      <c r="R670" s="165"/>
      <c r="S670" s="165"/>
      <c r="T670" s="165"/>
      <c r="U670" s="165"/>
      <c r="V670" s="165"/>
      <c r="W670" s="165"/>
      <c r="X670" s="166" t="s">
        <v>137</v>
      </c>
      <c r="Y670" s="166" t="s">
        <v>26</v>
      </c>
      <c r="Z670" s="166"/>
      <c r="AA670" s="166"/>
      <c r="AB670" s="180"/>
      <c r="AC670" s="166"/>
      <c r="AD670" s="181"/>
      <c r="AE670" s="181"/>
      <c r="AF670" s="181"/>
      <c r="AG670" s="181"/>
      <c r="AH670" s="181"/>
      <c r="AI670" s="181"/>
      <c r="AJ670" s="169"/>
      <c r="AK670" s="169"/>
      <c r="AL670" s="169"/>
      <c r="AM670" s="169"/>
      <c r="AN670" s="182"/>
      <c r="AO670" s="182"/>
      <c r="AP670" s="182"/>
      <c r="AQ670" s="241"/>
      <c r="AR670" s="241"/>
      <c r="AS670" s="171"/>
      <c r="AT670" s="171"/>
      <c r="AU670" s="184"/>
      <c r="AV670" s="184"/>
      <c r="AW670" s="184"/>
      <c r="AX670" s="185"/>
      <c r="AY670" s="185"/>
      <c r="AZ670" s="185"/>
      <c r="BA670" s="186"/>
      <c r="BB670" s="186"/>
      <c r="BC670" s="186"/>
      <c r="BD670" s="232"/>
    </row>
    <row r="671" spans="1:56" ht="15.75" customHeight="1">
      <c r="A671" s="71">
        <v>2025705</v>
      </c>
      <c r="B671" s="44" t="s">
        <v>134</v>
      </c>
      <c r="C671" s="44" t="s">
        <v>97</v>
      </c>
      <c r="D671" s="61" t="s">
        <v>56</v>
      </c>
      <c r="E671" s="44" t="s">
        <v>4</v>
      </c>
      <c r="F671" s="159" t="s">
        <v>136</v>
      </c>
      <c r="G671" s="160">
        <v>0</v>
      </c>
      <c r="H671" s="160">
        <v>0</v>
      </c>
      <c r="I671" s="160">
        <v>0</v>
      </c>
      <c r="J671" s="160">
        <v>0</v>
      </c>
      <c r="K671" s="160">
        <v>0</v>
      </c>
      <c r="L671" s="161" t="s">
        <v>136</v>
      </c>
      <c r="M671" s="161"/>
      <c r="N671" s="161" t="s">
        <v>2860</v>
      </c>
      <c r="O671" s="163"/>
      <c r="P671" s="163"/>
      <c r="Q671" s="163"/>
      <c r="R671" s="164" t="s">
        <v>137</v>
      </c>
      <c r="S671" s="164" t="s">
        <v>2514</v>
      </c>
      <c r="T671" s="165"/>
      <c r="U671" s="165"/>
      <c r="V671" s="165"/>
      <c r="W671" s="165"/>
      <c r="X671" s="166" t="s">
        <v>74</v>
      </c>
      <c r="Y671" s="166"/>
      <c r="Z671" s="166">
        <v>251558339</v>
      </c>
      <c r="AA671" s="166">
        <v>85379</v>
      </c>
      <c r="AB671" s="166"/>
      <c r="AC671" s="166"/>
      <c r="AD671" s="181"/>
      <c r="AE671" s="181"/>
      <c r="AF671" s="181"/>
      <c r="AG671" s="181"/>
      <c r="AH671" s="181"/>
      <c r="AI671" s="181"/>
      <c r="AJ671" s="169"/>
      <c r="AK671" s="169"/>
      <c r="AL671" s="169"/>
      <c r="AM671" s="169"/>
      <c r="AN671" s="169"/>
      <c r="AO671" s="169"/>
      <c r="AP671" s="169"/>
      <c r="AQ671" s="241"/>
      <c r="AR671" s="241"/>
      <c r="AS671" s="171"/>
      <c r="AT671" s="171"/>
      <c r="AU671" s="184"/>
      <c r="AV671" s="184"/>
      <c r="AW671" s="184"/>
      <c r="AX671" s="185"/>
      <c r="AY671" s="185"/>
      <c r="AZ671" s="185"/>
      <c r="BA671" s="186"/>
      <c r="BB671" s="186"/>
      <c r="BC671" s="186"/>
      <c r="BD671" s="232"/>
    </row>
    <row r="672" spans="1:56" ht="15.75" customHeight="1">
      <c r="A672" s="71">
        <v>2025706</v>
      </c>
      <c r="B672" s="44" t="s">
        <v>134</v>
      </c>
      <c r="C672" s="44" t="s">
        <v>97</v>
      </c>
      <c r="D672" s="61" t="s">
        <v>56</v>
      </c>
      <c r="E672" s="44" t="s">
        <v>4</v>
      </c>
      <c r="F672" s="159" t="s">
        <v>136</v>
      </c>
      <c r="G672" s="160">
        <v>0</v>
      </c>
      <c r="H672" s="160">
        <v>231577540</v>
      </c>
      <c r="I672" s="160">
        <v>45386</v>
      </c>
      <c r="J672" s="160">
        <v>0</v>
      </c>
      <c r="K672" s="160">
        <v>0</v>
      </c>
      <c r="L672" s="161" t="s">
        <v>74</v>
      </c>
      <c r="M672" s="161"/>
      <c r="N672" s="161" t="s">
        <v>2861</v>
      </c>
      <c r="O672" s="163"/>
      <c r="P672" s="163"/>
      <c r="Q672" s="163"/>
      <c r="R672" s="164" t="s">
        <v>74</v>
      </c>
      <c r="S672" s="164"/>
      <c r="T672" s="165">
        <v>225247002</v>
      </c>
      <c r="U672" s="165">
        <v>96218</v>
      </c>
      <c r="V672" s="165"/>
      <c r="W672" s="165"/>
      <c r="X672" s="166" t="s">
        <v>74</v>
      </c>
      <c r="Y672" s="166"/>
      <c r="Z672" s="166">
        <v>251558126</v>
      </c>
      <c r="AA672" s="166">
        <v>84637</v>
      </c>
      <c r="AB672" s="166"/>
      <c r="AC672" s="166"/>
      <c r="AD672" s="181"/>
      <c r="AE672" s="181"/>
      <c r="AF672" s="181"/>
      <c r="AG672" s="181"/>
      <c r="AH672" s="181"/>
      <c r="AI672" s="181"/>
      <c r="AJ672" s="169"/>
      <c r="AK672" s="169"/>
      <c r="AL672" s="169"/>
      <c r="AM672" s="169"/>
      <c r="AN672" s="169"/>
      <c r="AO672" s="169"/>
      <c r="AP672" s="169"/>
      <c r="AQ672" s="241"/>
      <c r="AR672" s="241"/>
      <c r="AS672" s="171"/>
      <c r="AT672" s="171"/>
      <c r="AU672" s="184"/>
      <c r="AV672" s="184"/>
      <c r="AW672" s="184"/>
      <c r="AX672" s="185"/>
      <c r="AY672" s="185"/>
      <c r="AZ672" s="185"/>
      <c r="BA672" s="186"/>
      <c r="BB672" s="186"/>
      <c r="BC672" s="186"/>
      <c r="BD672" s="232"/>
    </row>
    <row r="673" spans="1:56" ht="15.75" customHeight="1">
      <c r="A673" s="71">
        <v>2025707</v>
      </c>
      <c r="B673" s="44" t="s">
        <v>134</v>
      </c>
      <c r="C673" s="44" t="s">
        <v>97</v>
      </c>
      <c r="D673" s="61" t="s">
        <v>56</v>
      </c>
      <c r="E673" s="44" t="s">
        <v>4</v>
      </c>
      <c r="F673" s="159">
        <v>0</v>
      </c>
      <c r="G673" s="160">
        <v>0</v>
      </c>
      <c r="H673" s="160">
        <v>0</v>
      </c>
      <c r="I673" s="160">
        <v>0</v>
      </c>
      <c r="J673" s="160">
        <v>0</v>
      </c>
      <c r="K673" s="160">
        <v>0</v>
      </c>
      <c r="L673" s="161" t="s">
        <v>74</v>
      </c>
      <c r="M673" s="161"/>
      <c r="N673" s="161" t="s">
        <v>2862</v>
      </c>
      <c r="O673" s="163"/>
      <c r="P673" s="163"/>
      <c r="Q673" s="163"/>
      <c r="R673" s="164"/>
      <c r="S673" s="164"/>
      <c r="T673" s="165"/>
      <c r="U673" s="165"/>
      <c r="V673" s="165"/>
      <c r="W673" s="165"/>
      <c r="X673" s="166" t="s">
        <v>74</v>
      </c>
      <c r="Y673" s="166"/>
      <c r="Z673" s="166">
        <v>251618013</v>
      </c>
      <c r="AA673" s="166">
        <v>79418</v>
      </c>
      <c r="AB673" s="166"/>
      <c r="AC673" s="166"/>
      <c r="AD673" s="181"/>
      <c r="AE673" s="181"/>
      <c r="AF673" s="181"/>
      <c r="AG673" s="181"/>
      <c r="AH673" s="181"/>
      <c r="AI673" s="181"/>
      <c r="AJ673" s="169"/>
      <c r="AK673" s="169"/>
      <c r="AL673" s="169"/>
      <c r="AM673" s="169"/>
      <c r="AN673" s="169"/>
      <c r="AO673" s="169"/>
      <c r="AP673" s="169"/>
      <c r="AQ673" s="241"/>
      <c r="AR673" s="241"/>
      <c r="AS673" s="171"/>
      <c r="AT673" s="171"/>
      <c r="AU673" s="184"/>
      <c r="AV673" s="184"/>
      <c r="AW673" s="184"/>
      <c r="AX673" s="185"/>
      <c r="AY673" s="185"/>
      <c r="AZ673" s="185"/>
      <c r="BA673" s="186"/>
      <c r="BB673" s="186"/>
      <c r="BC673" s="186"/>
      <c r="BD673" s="232"/>
    </row>
    <row r="674" spans="1:56" ht="15.75" customHeight="1">
      <c r="A674" s="71">
        <v>2025708</v>
      </c>
      <c r="B674" s="44" t="s">
        <v>134</v>
      </c>
      <c r="C674" s="44" t="s">
        <v>97</v>
      </c>
      <c r="D674" s="61" t="s">
        <v>56</v>
      </c>
      <c r="E674" s="44" t="s">
        <v>4</v>
      </c>
      <c r="F674" s="159">
        <v>0</v>
      </c>
      <c r="G674" s="160">
        <v>0</v>
      </c>
      <c r="H674" s="160">
        <v>0</v>
      </c>
      <c r="I674" s="160">
        <v>0</v>
      </c>
      <c r="J674" s="160">
        <v>0</v>
      </c>
      <c r="K674" s="160">
        <v>0</v>
      </c>
      <c r="L674" s="161" t="s">
        <v>137</v>
      </c>
      <c r="M674" s="161" t="s">
        <v>26</v>
      </c>
      <c r="N674" s="161"/>
      <c r="O674" s="163"/>
      <c r="P674" s="163"/>
      <c r="Q674" s="163"/>
      <c r="R674" s="164"/>
      <c r="S674" s="164"/>
      <c r="T674" s="165"/>
      <c r="U674" s="165"/>
      <c r="V674" s="165"/>
      <c r="W674" s="165"/>
      <c r="X674" s="166" t="s">
        <v>137</v>
      </c>
      <c r="Y674" s="166" t="s">
        <v>26</v>
      </c>
      <c r="Z674" s="249"/>
      <c r="AA674" s="166"/>
      <c r="AB674" s="166"/>
      <c r="AC674" s="166"/>
      <c r="AD674" s="181"/>
      <c r="AE674" s="181"/>
      <c r="AF674" s="181"/>
      <c r="AG674" s="181"/>
      <c r="AH674" s="181"/>
      <c r="AI674" s="181"/>
      <c r="AJ674" s="169"/>
      <c r="AK674" s="169"/>
      <c r="AL674" s="169"/>
      <c r="AM674" s="169"/>
      <c r="AN674" s="169"/>
      <c r="AO674" s="169"/>
      <c r="AP674" s="169"/>
      <c r="AQ674" s="241"/>
      <c r="AR674" s="241"/>
      <c r="AS674" s="171"/>
      <c r="AT674" s="171"/>
      <c r="AU674" s="184"/>
      <c r="AV674" s="184"/>
      <c r="AW674" s="184"/>
      <c r="AX674" s="185"/>
      <c r="AY674" s="185"/>
      <c r="AZ674" s="185"/>
      <c r="BA674" s="186"/>
      <c r="BB674" s="186"/>
      <c r="BC674" s="186"/>
      <c r="BD674" s="232"/>
    </row>
    <row r="675" spans="1:56" ht="15.75" customHeight="1">
      <c r="A675" s="71">
        <v>2025709</v>
      </c>
      <c r="B675" s="44" t="s">
        <v>134</v>
      </c>
      <c r="C675" s="44" t="s">
        <v>97</v>
      </c>
      <c r="D675" s="61" t="s">
        <v>56</v>
      </c>
      <c r="E675" s="44" t="s">
        <v>4</v>
      </c>
      <c r="F675" s="159" t="s">
        <v>136</v>
      </c>
      <c r="G675" s="160">
        <v>0</v>
      </c>
      <c r="H675" s="160">
        <v>231573820</v>
      </c>
      <c r="I675" s="160">
        <v>10535</v>
      </c>
      <c r="J675" s="160">
        <v>0</v>
      </c>
      <c r="K675" s="160">
        <v>0</v>
      </c>
      <c r="L675" s="161" t="s">
        <v>136</v>
      </c>
      <c r="M675" s="161"/>
      <c r="N675" s="161" t="s">
        <v>2863</v>
      </c>
      <c r="O675" s="163"/>
      <c r="P675" s="178"/>
      <c r="Q675" s="178"/>
      <c r="R675" s="165" t="s">
        <v>136</v>
      </c>
      <c r="S675" s="165"/>
      <c r="T675" s="165">
        <v>225114142</v>
      </c>
      <c r="U675" s="165"/>
      <c r="V675" s="165"/>
      <c r="W675" s="179"/>
      <c r="X675" s="166" t="s">
        <v>136</v>
      </c>
      <c r="Y675" s="166"/>
      <c r="Z675" s="166">
        <v>250540622</v>
      </c>
      <c r="AA675" s="166">
        <v>19623</v>
      </c>
      <c r="AB675" s="180"/>
      <c r="AC675" s="180"/>
      <c r="AD675" s="181"/>
      <c r="AE675" s="181"/>
      <c r="AF675" s="181"/>
      <c r="AG675" s="181"/>
      <c r="AH675" s="181"/>
      <c r="AI675" s="181"/>
      <c r="AJ675" s="169"/>
      <c r="AK675" s="169"/>
      <c r="AL675" s="169"/>
      <c r="AM675" s="169"/>
      <c r="AN675" s="182"/>
      <c r="AO675" s="182"/>
      <c r="AP675" s="182"/>
      <c r="AQ675" s="241"/>
      <c r="AR675" s="241"/>
      <c r="AS675" s="171"/>
      <c r="AT675" s="171"/>
      <c r="AU675" s="184"/>
      <c r="AV675" s="184"/>
      <c r="AW675" s="184"/>
      <c r="AX675" s="185"/>
      <c r="AY675" s="185"/>
      <c r="AZ675" s="185"/>
      <c r="BA675" s="186"/>
      <c r="BB675" s="186"/>
      <c r="BC675" s="186"/>
      <c r="BD675" s="232"/>
    </row>
    <row r="676" spans="1:56" ht="15.75" customHeight="1">
      <c r="A676" s="71">
        <v>2025710</v>
      </c>
      <c r="B676" s="44" t="s">
        <v>134</v>
      </c>
      <c r="C676" s="44" t="s">
        <v>97</v>
      </c>
      <c r="D676" s="61" t="s">
        <v>56</v>
      </c>
      <c r="E676" s="44" t="s">
        <v>4</v>
      </c>
      <c r="F676" s="159">
        <v>0</v>
      </c>
      <c r="G676" s="160">
        <v>0</v>
      </c>
      <c r="H676" s="160">
        <v>0</v>
      </c>
      <c r="I676" s="160">
        <v>0</v>
      </c>
      <c r="J676" s="160">
        <v>0</v>
      </c>
      <c r="K676" s="160">
        <v>0</v>
      </c>
      <c r="L676" s="161" t="s">
        <v>74</v>
      </c>
      <c r="M676" s="161"/>
      <c r="N676" s="161" t="s">
        <v>2864</v>
      </c>
      <c r="O676" s="163"/>
      <c r="P676" s="178"/>
      <c r="Q676" s="178"/>
      <c r="R676" s="165" t="s">
        <v>136</v>
      </c>
      <c r="S676" s="165"/>
      <c r="T676" s="165">
        <v>225112785</v>
      </c>
      <c r="U676" s="165"/>
      <c r="V676" s="165"/>
      <c r="W676" s="179"/>
      <c r="X676" s="166" t="s">
        <v>74</v>
      </c>
      <c r="Y676" s="166"/>
      <c r="Z676" s="166">
        <v>251619311</v>
      </c>
      <c r="AA676" s="166">
        <v>73461</v>
      </c>
      <c r="AB676" s="180"/>
      <c r="AC676" s="180"/>
      <c r="AD676" s="181"/>
      <c r="AE676" s="181"/>
      <c r="AF676" s="181"/>
      <c r="AG676" s="181"/>
      <c r="AH676" s="181"/>
      <c r="AI676" s="181"/>
      <c r="AJ676" s="169"/>
      <c r="AK676" s="169"/>
      <c r="AL676" s="169"/>
      <c r="AM676" s="169"/>
      <c r="AN676" s="182"/>
      <c r="AO676" s="182"/>
      <c r="AP676" s="182"/>
      <c r="AQ676" s="241"/>
      <c r="AR676" s="241"/>
      <c r="AS676" s="171"/>
      <c r="AT676" s="171"/>
      <c r="AU676" s="184"/>
      <c r="AV676" s="184"/>
      <c r="AW676" s="184"/>
      <c r="AX676" s="185"/>
      <c r="AY676" s="185"/>
      <c r="AZ676" s="185"/>
      <c r="BA676" s="186"/>
      <c r="BB676" s="186"/>
      <c r="BC676" s="186"/>
      <c r="BD676" s="232"/>
    </row>
    <row r="677" spans="1:56" ht="15.75" customHeight="1">
      <c r="A677" s="71">
        <v>2025711</v>
      </c>
      <c r="B677" s="44" t="s">
        <v>134</v>
      </c>
      <c r="C677" s="44" t="s">
        <v>116</v>
      </c>
      <c r="D677" s="61" t="s">
        <v>58</v>
      </c>
      <c r="E677" s="44" t="s">
        <v>4</v>
      </c>
      <c r="F677" s="159" t="s">
        <v>136</v>
      </c>
      <c r="G677" s="160">
        <v>0</v>
      </c>
      <c r="H677" s="160">
        <v>231658257</v>
      </c>
      <c r="I677" s="160">
        <v>67984</v>
      </c>
      <c r="J677" s="160">
        <v>0</v>
      </c>
      <c r="K677" s="160">
        <v>0</v>
      </c>
      <c r="L677" s="161" t="s">
        <v>136</v>
      </c>
      <c r="M677" s="161"/>
      <c r="N677" s="161" t="s">
        <v>2865</v>
      </c>
      <c r="O677" s="163"/>
      <c r="P677" s="178"/>
      <c r="Q677" s="178"/>
      <c r="R677" s="165" t="s">
        <v>136</v>
      </c>
      <c r="S677" s="165"/>
      <c r="T677" s="165">
        <v>225143667</v>
      </c>
      <c r="U677" s="165">
        <v>10724</v>
      </c>
      <c r="V677" s="165"/>
      <c r="W677" s="179"/>
      <c r="X677" s="166" t="s">
        <v>136</v>
      </c>
      <c r="Y677" s="166"/>
      <c r="Z677" s="166">
        <v>250641054</v>
      </c>
      <c r="AA677" s="166">
        <v>13579</v>
      </c>
      <c r="AB677" s="180"/>
      <c r="AC677" s="180"/>
      <c r="AD677" s="181"/>
      <c r="AE677" s="181"/>
      <c r="AF677" s="181"/>
      <c r="AG677" s="181"/>
      <c r="AH677" s="181"/>
      <c r="AI677" s="181"/>
      <c r="AJ677" s="169"/>
      <c r="AK677" s="169"/>
      <c r="AL677" s="169"/>
      <c r="AM677" s="169"/>
      <c r="AN677" s="182"/>
      <c r="AO677" s="182"/>
      <c r="AP677" s="182"/>
      <c r="AQ677" s="241"/>
      <c r="AR677" s="241"/>
      <c r="AS677" s="171"/>
      <c r="AT677" s="171"/>
      <c r="AU677" s="184"/>
      <c r="AV677" s="184"/>
      <c r="AW677" s="184"/>
      <c r="AX677" s="185"/>
      <c r="AY677" s="185"/>
      <c r="AZ677" s="185"/>
      <c r="BA677" s="186"/>
      <c r="BB677" s="186"/>
      <c r="BC677" s="186"/>
      <c r="BD677" s="232"/>
    </row>
    <row r="678" spans="1:56" ht="15.75" customHeight="1">
      <c r="A678" s="71">
        <v>2025712</v>
      </c>
      <c r="B678" s="44" t="s">
        <v>134</v>
      </c>
      <c r="C678" s="44" t="s">
        <v>79</v>
      </c>
      <c r="D678" s="61" t="s">
        <v>56</v>
      </c>
      <c r="E678" s="44" t="s">
        <v>4</v>
      </c>
      <c r="F678" s="159" t="s">
        <v>74</v>
      </c>
      <c r="G678" s="160">
        <v>0</v>
      </c>
      <c r="H678" s="160">
        <v>232225818</v>
      </c>
      <c r="I678" s="160">
        <v>35432</v>
      </c>
      <c r="J678" s="160">
        <v>0</v>
      </c>
      <c r="K678" s="160">
        <v>0</v>
      </c>
      <c r="L678" s="161" t="s">
        <v>74</v>
      </c>
      <c r="M678" s="161"/>
      <c r="N678" s="161" t="s">
        <v>2866</v>
      </c>
      <c r="O678" s="163"/>
      <c r="P678" s="178"/>
      <c r="Q678" s="178"/>
      <c r="R678" s="165" t="s">
        <v>74</v>
      </c>
      <c r="S678" s="165"/>
      <c r="T678" s="165">
        <v>225247556</v>
      </c>
      <c r="U678" s="165">
        <v>47539</v>
      </c>
      <c r="V678" s="165"/>
      <c r="W678" s="179"/>
      <c r="X678" s="166" t="s">
        <v>74</v>
      </c>
      <c r="Y678" s="166"/>
      <c r="Z678" s="166">
        <v>251596958</v>
      </c>
      <c r="AA678" s="166">
        <v>35974</v>
      </c>
      <c r="AB678" s="180"/>
      <c r="AC678" s="180"/>
      <c r="AD678" s="181"/>
      <c r="AE678" s="181"/>
      <c r="AF678" s="181"/>
      <c r="AG678" s="181"/>
      <c r="AH678" s="181"/>
      <c r="AI678" s="181"/>
      <c r="AJ678" s="169"/>
      <c r="AK678" s="169"/>
      <c r="AL678" s="169"/>
      <c r="AM678" s="169"/>
      <c r="AN678" s="182"/>
      <c r="AO678" s="182"/>
      <c r="AP678" s="182"/>
      <c r="AQ678" s="241"/>
      <c r="AR678" s="241"/>
      <c r="AS678" s="171"/>
      <c r="AT678" s="171"/>
      <c r="AU678" s="184"/>
      <c r="AV678" s="184"/>
      <c r="AW678" s="184"/>
      <c r="AX678" s="185"/>
      <c r="AY678" s="185"/>
      <c r="AZ678" s="185"/>
      <c r="BA678" s="186"/>
      <c r="BB678" s="186"/>
      <c r="BC678" s="186"/>
      <c r="BD678" s="232"/>
    </row>
    <row r="679" spans="1:56" ht="15.75" customHeight="1">
      <c r="A679" s="71">
        <v>2025713</v>
      </c>
      <c r="B679" s="44" t="s">
        <v>134</v>
      </c>
      <c r="C679" s="44" t="s">
        <v>79</v>
      </c>
      <c r="D679" s="61" t="s">
        <v>56</v>
      </c>
      <c r="E679" s="44" t="s">
        <v>4</v>
      </c>
      <c r="F679" s="159" t="s">
        <v>136</v>
      </c>
      <c r="G679" s="160">
        <v>0</v>
      </c>
      <c r="H679" s="160">
        <v>231611595</v>
      </c>
      <c r="I679" s="160">
        <v>47497</v>
      </c>
      <c r="J679" s="160">
        <v>0</v>
      </c>
      <c r="K679" s="160">
        <v>0</v>
      </c>
      <c r="L679" s="161" t="s">
        <v>136</v>
      </c>
      <c r="M679" s="161"/>
      <c r="N679" s="161" t="s">
        <v>2867</v>
      </c>
      <c r="O679" s="163"/>
      <c r="P679" s="163"/>
      <c r="Q679" s="163"/>
      <c r="R679" s="165" t="s">
        <v>74</v>
      </c>
      <c r="S679" s="165"/>
      <c r="T679" s="165">
        <v>225250801</v>
      </c>
      <c r="U679" s="165">
        <v>95387</v>
      </c>
      <c r="V679" s="165"/>
      <c r="W679" s="165"/>
      <c r="X679" s="166" t="s">
        <v>74</v>
      </c>
      <c r="Y679" s="166"/>
      <c r="Z679" s="166">
        <v>251472663</v>
      </c>
      <c r="AA679" s="166">
        <v>74158</v>
      </c>
      <c r="AB679" s="166"/>
      <c r="AC679" s="166"/>
      <c r="AD679" s="181"/>
      <c r="AE679" s="181"/>
      <c r="AF679" s="181"/>
      <c r="AG679" s="181"/>
      <c r="AH679" s="181"/>
      <c r="AI679" s="181"/>
      <c r="AJ679" s="169"/>
      <c r="AK679" s="169"/>
      <c r="AL679" s="169"/>
      <c r="AM679" s="169"/>
      <c r="AN679" s="182"/>
      <c r="AO679" s="182"/>
      <c r="AP679" s="182"/>
      <c r="AQ679" s="241"/>
      <c r="AR679" s="241"/>
      <c r="AS679" s="171"/>
      <c r="AT679" s="171"/>
      <c r="AU679" s="184"/>
      <c r="AV679" s="184"/>
      <c r="AW679" s="184"/>
      <c r="AX679" s="185"/>
      <c r="AY679" s="185"/>
      <c r="AZ679" s="185"/>
      <c r="BA679" s="186"/>
      <c r="BB679" s="186"/>
      <c r="BC679" s="186"/>
      <c r="BD679" s="232"/>
    </row>
    <row r="680" spans="1:56" ht="15.75" customHeight="1">
      <c r="A680" s="71">
        <v>2025714</v>
      </c>
      <c r="B680" s="44" t="s">
        <v>134</v>
      </c>
      <c r="C680" s="44" t="s">
        <v>79</v>
      </c>
      <c r="D680" s="61" t="s">
        <v>56</v>
      </c>
      <c r="E680" s="44" t="s">
        <v>4</v>
      </c>
      <c r="F680" s="159" t="s">
        <v>74</v>
      </c>
      <c r="G680" s="160">
        <v>0</v>
      </c>
      <c r="H680" s="160">
        <v>232113807</v>
      </c>
      <c r="I680" s="160">
        <v>51846</v>
      </c>
      <c r="J680" s="160">
        <v>0</v>
      </c>
      <c r="K680" s="160">
        <v>0</v>
      </c>
      <c r="L680" s="161" t="s">
        <v>74</v>
      </c>
      <c r="M680" s="161"/>
      <c r="N680" s="161" t="s">
        <v>2868</v>
      </c>
      <c r="O680" s="163"/>
      <c r="P680" s="163"/>
      <c r="Q680" s="163"/>
      <c r="R680" s="165" t="s">
        <v>74</v>
      </c>
      <c r="S680" s="165"/>
      <c r="T680" s="165">
        <v>225250242</v>
      </c>
      <c r="U680" s="165">
        <v>93174</v>
      </c>
      <c r="V680" s="165"/>
      <c r="W680" s="165"/>
      <c r="X680" s="166" t="s">
        <v>74</v>
      </c>
      <c r="Y680" s="166"/>
      <c r="Z680" s="166">
        <v>251466159</v>
      </c>
      <c r="AA680" s="166">
        <v>37914</v>
      </c>
      <c r="AB680" s="166"/>
      <c r="AC680" s="166"/>
      <c r="AD680" s="181"/>
      <c r="AE680" s="181"/>
      <c r="AF680" s="181"/>
      <c r="AG680" s="181"/>
      <c r="AH680" s="181"/>
      <c r="AI680" s="181"/>
      <c r="AJ680" s="169"/>
      <c r="AK680" s="169"/>
      <c r="AL680" s="169"/>
      <c r="AM680" s="169"/>
      <c r="AN680" s="182"/>
      <c r="AO680" s="182"/>
      <c r="AP680" s="182"/>
      <c r="AQ680" s="241"/>
      <c r="AR680" s="241"/>
      <c r="AS680" s="171"/>
      <c r="AT680" s="171"/>
      <c r="AU680" s="184"/>
      <c r="AV680" s="184"/>
      <c r="AW680" s="184"/>
      <c r="AX680" s="185"/>
      <c r="AY680" s="185"/>
      <c r="AZ680" s="185"/>
      <c r="BA680" s="186"/>
      <c r="BB680" s="186"/>
      <c r="BC680" s="186"/>
      <c r="BD680" s="232"/>
    </row>
    <row r="681" spans="1:56" ht="15.75" customHeight="1">
      <c r="A681" s="71">
        <v>2025715</v>
      </c>
      <c r="B681" s="44" t="s">
        <v>134</v>
      </c>
      <c r="C681" s="44" t="s">
        <v>79</v>
      </c>
      <c r="D681" s="61" t="s">
        <v>56</v>
      </c>
      <c r="E681" s="44" t="s">
        <v>4</v>
      </c>
      <c r="F681" s="159" t="s">
        <v>136</v>
      </c>
      <c r="G681" s="160">
        <v>0</v>
      </c>
      <c r="H681" s="160">
        <v>0</v>
      </c>
      <c r="I681" s="160">
        <v>0</v>
      </c>
      <c r="J681" s="160">
        <v>0</v>
      </c>
      <c r="K681" s="160">
        <v>0</v>
      </c>
      <c r="L681" s="161" t="s">
        <v>74</v>
      </c>
      <c r="M681" s="161"/>
      <c r="N681" s="161" t="s">
        <v>2869</v>
      </c>
      <c r="O681" s="163"/>
      <c r="P681" s="163"/>
      <c r="Q681" s="163"/>
      <c r="R681" s="165" t="s">
        <v>74</v>
      </c>
      <c r="S681" s="165"/>
      <c r="T681" s="165">
        <v>225250273</v>
      </c>
      <c r="U681" s="165">
        <v>43579</v>
      </c>
      <c r="V681" s="165"/>
      <c r="W681" s="165"/>
      <c r="X681" s="166" t="s">
        <v>74</v>
      </c>
      <c r="Y681" s="166"/>
      <c r="Z681" s="166">
        <v>251519163</v>
      </c>
      <c r="AA681" s="166">
        <v>57462</v>
      </c>
      <c r="AB681" s="166"/>
      <c r="AC681" s="166"/>
      <c r="AD681" s="181"/>
      <c r="AE681" s="181"/>
      <c r="AF681" s="181"/>
      <c r="AG681" s="181"/>
      <c r="AH681" s="181"/>
      <c r="AI681" s="181"/>
      <c r="AJ681" s="169" t="s">
        <v>136</v>
      </c>
      <c r="AK681" s="169"/>
      <c r="AL681" s="169">
        <v>250411369</v>
      </c>
      <c r="AM681" s="169" t="s">
        <v>2870</v>
      </c>
      <c r="AN681" s="182"/>
      <c r="AO681" s="182"/>
      <c r="AP681" s="182"/>
      <c r="AQ681" s="241"/>
      <c r="AR681" s="241"/>
      <c r="AS681" s="171"/>
      <c r="AT681" s="171"/>
      <c r="AU681" s="184"/>
      <c r="AV681" s="184"/>
      <c r="AW681" s="184"/>
      <c r="AX681" s="185"/>
      <c r="AY681" s="185"/>
      <c r="AZ681" s="185"/>
      <c r="BA681" s="186"/>
      <c r="BB681" s="186"/>
      <c r="BC681" s="186"/>
      <c r="BD681" s="232"/>
    </row>
    <row r="682" spans="1:56" ht="15.75" customHeight="1">
      <c r="A682" s="71">
        <v>2025716</v>
      </c>
      <c r="B682" s="44" t="s">
        <v>134</v>
      </c>
      <c r="C682" s="44" t="s">
        <v>79</v>
      </c>
      <c r="D682" s="61" t="s">
        <v>56</v>
      </c>
      <c r="E682" s="44" t="s">
        <v>4</v>
      </c>
      <c r="F682" s="159">
        <v>0</v>
      </c>
      <c r="G682" s="160">
        <v>0</v>
      </c>
      <c r="H682" s="160">
        <v>0</v>
      </c>
      <c r="I682" s="160">
        <v>0</v>
      </c>
      <c r="J682" s="160">
        <v>0</v>
      </c>
      <c r="K682" s="160">
        <v>0</v>
      </c>
      <c r="L682" s="161" t="s">
        <v>136</v>
      </c>
      <c r="M682" s="161"/>
      <c r="N682" s="161" t="s">
        <v>2871</v>
      </c>
      <c r="O682" s="163"/>
      <c r="P682" s="163"/>
      <c r="Q682" s="163"/>
      <c r="R682" s="165"/>
      <c r="S682" s="165"/>
      <c r="T682" s="165"/>
      <c r="U682" s="165"/>
      <c r="V682" s="165"/>
      <c r="W682" s="165"/>
      <c r="X682" s="166" t="s">
        <v>74</v>
      </c>
      <c r="Y682" s="166"/>
      <c r="Z682" s="166">
        <v>251465721</v>
      </c>
      <c r="AA682" s="166">
        <v>83471</v>
      </c>
      <c r="AB682" s="166"/>
      <c r="AC682" s="166"/>
      <c r="AD682" s="141"/>
      <c r="AE682" s="141"/>
      <c r="AF682" s="141"/>
      <c r="AG682" s="141"/>
      <c r="AH682" s="141"/>
      <c r="AI682" s="141"/>
      <c r="AJ682" s="169"/>
      <c r="AK682" s="169"/>
      <c r="AL682" s="169"/>
      <c r="AM682" s="169"/>
      <c r="AN682" s="182"/>
      <c r="AO682" s="182"/>
      <c r="AP682" s="182"/>
      <c r="AQ682" s="241"/>
      <c r="AR682" s="241"/>
      <c r="AS682" s="171"/>
      <c r="AT682" s="171"/>
      <c r="AU682" s="184"/>
      <c r="AV682" s="184"/>
      <c r="AW682" s="184"/>
      <c r="AX682" s="185"/>
      <c r="AY682" s="185"/>
      <c r="AZ682" s="185"/>
      <c r="BA682" s="186"/>
      <c r="BB682" s="186"/>
      <c r="BC682" s="186"/>
      <c r="BD682" s="232"/>
    </row>
    <row r="683" spans="1:56" ht="15.75" customHeight="1">
      <c r="A683" s="71">
        <v>2025717</v>
      </c>
      <c r="B683" s="44" t="s">
        <v>134</v>
      </c>
      <c r="C683" s="44" t="s">
        <v>79</v>
      </c>
      <c r="D683" s="61" t="s">
        <v>56</v>
      </c>
      <c r="E683" s="44" t="s">
        <v>4</v>
      </c>
      <c r="F683" s="159" t="s">
        <v>74</v>
      </c>
      <c r="G683" s="160">
        <v>0</v>
      </c>
      <c r="H683" s="160">
        <v>231580010</v>
      </c>
      <c r="I683" s="160">
        <v>91734</v>
      </c>
      <c r="J683" s="160">
        <v>0</v>
      </c>
      <c r="K683" s="160">
        <v>0</v>
      </c>
      <c r="L683" s="161" t="s">
        <v>136</v>
      </c>
      <c r="M683" s="161"/>
      <c r="N683" s="161" t="s">
        <v>2872</v>
      </c>
      <c r="O683" s="163"/>
      <c r="P683" s="163"/>
      <c r="Q683" s="163"/>
      <c r="R683" s="165" t="s">
        <v>136</v>
      </c>
      <c r="S683" s="165"/>
      <c r="T683" s="165">
        <v>225110092</v>
      </c>
      <c r="U683" s="165">
        <v>73572</v>
      </c>
      <c r="V683" s="165"/>
      <c r="W683" s="165"/>
      <c r="X683" s="166" t="s">
        <v>136</v>
      </c>
      <c r="Y683" s="166"/>
      <c r="Z683" s="166">
        <v>250528509</v>
      </c>
      <c r="AA683" s="166"/>
      <c r="AB683" s="166"/>
      <c r="AC683" s="166"/>
      <c r="AD683" s="141"/>
      <c r="AE683" s="141"/>
      <c r="AF683" s="141"/>
      <c r="AG683" s="141"/>
      <c r="AH683" s="141"/>
      <c r="AI683" s="141"/>
      <c r="AJ683" s="169"/>
      <c r="AK683" s="169"/>
      <c r="AL683" s="169"/>
      <c r="AM683" s="169"/>
      <c r="AN683" s="182"/>
      <c r="AO683" s="182"/>
      <c r="AP683" s="182"/>
      <c r="AQ683" s="241"/>
      <c r="AR683" s="241"/>
      <c r="AS683" s="171"/>
      <c r="AT683" s="171"/>
      <c r="AU683" s="184"/>
      <c r="AV683" s="184"/>
      <c r="AW683" s="184"/>
      <c r="AX683" s="185"/>
      <c r="AY683" s="185"/>
      <c r="AZ683" s="185"/>
      <c r="BA683" s="186"/>
      <c r="BB683" s="186"/>
      <c r="BC683" s="186"/>
      <c r="BD683" s="232"/>
    </row>
    <row r="684" spans="1:56" ht="15.75" customHeight="1">
      <c r="A684" s="71">
        <v>2025719</v>
      </c>
      <c r="B684" s="44" t="s">
        <v>134</v>
      </c>
      <c r="C684" s="44" t="s">
        <v>79</v>
      </c>
      <c r="D684" s="61" t="s">
        <v>56</v>
      </c>
      <c r="E684" s="44" t="s">
        <v>4</v>
      </c>
      <c r="F684" s="159">
        <v>0</v>
      </c>
      <c r="G684" s="160">
        <v>0</v>
      </c>
      <c r="H684" s="160">
        <v>0</v>
      </c>
      <c r="I684" s="160">
        <v>0</v>
      </c>
      <c r="J684" s="160">
        <v>0</v>
      </c>
      <c r="K684" s="160">
        <v>0</v>
      </c>
      <c r="L684" s="161" t="s">
        <v>74</v>
      </c>
      <c r="M684" s="161"/>
      <c r="N684" s="161" t="s">
        <v>2873</v>
      </c>
      <c r="O684" s="163"/>
      <c r="P684" s="163"/>
      <c r="Q684" s="163"/>
      <c r="R684" s="165"/>
      <c r="S684" s="165"/>
      <c r="T684" s="165"/>
      <c r="U684" s="165"/>
      <c r="V684" s="165"/>
      <c r="W684" s="165"/>
      <c r="X684" s="166" t="s">
        <v>74</v>
      </c>
      <c r="Y684" s="166"/>
      <c r="Z684" s="166">
        <v>251466507</v>
      </c>
      <c r="AA684" s="166">
        <v>83491</v>
      </c>
      <c r="AB684" s="166"/>
      <c r="AC684" s="166"/>
      <c r="AD684" s="141"/>
      <c r="AE684" s="141"/>
      <c r="AF684" s="141"/>
      <c r="AG684" s="141"/>
      <c r="AH684" s="141"/>
      <c r="AI684" s="141"/>
      <c r="AJ684" s="169"/>
      <c r="AK684" s="169"/>
      <c r="AL684" s="169"/>
      <c r="AM684" s="169"/>
      <c r="AN684" s="182"/>
      <c r="AO684" s="182"/>
      <c r="AP684" s="182"/>
      <c r="AQ684" s="241"/>
      <c r="AR684" s="241"/>
      <c r="AS684" s="171"/>
      <c r="AT684" s="171"/>
      <c r="AU684" s="184"/>
      <c r="AV684" s="184"/>
      <c r="AW684" s="184"/>
      <c r="AX684" s="185"/>
      <c r="AY684" s="185"/>
      <c r="AZ684" s="185"/>
      <c r="BA684" s="186"/>
      <c r="BB684" s="186"/>
      <c r="BC684" s="186"/>
      <c r="BD684" s="232"/>
    </row>
    <row r="685" spans="1:56" ht="15.75" customHeight="1">
      <c r="A685" s="71">
        <v>2025720</v>
      </c>
      <c r="B685" s="44" t="s">
        <v>134</v>
      </c>
      <c r="C685" s="44" t="s">
        <v>79</v>
      </c>
      <c r="D685" s="61" t="s">
        <v>56</v>
      </c>
      <c r="E685" s="44" t="s">
        <v>4</v>
      </c>
      <c r="F685" s="159">
        <v>0</v>
      </c>
      <c r="G685" s="160">
        <v>0</v>
      </c>
      <c r="H685" s="160">
        <v>0</v>
      </c>
      <c r="I685" s="160">
        <v>0</v>
      </c>
      <c r="J685" s="160">
        <v>0</v>
      </c>
      <c r="K685" s="160">
        <v>0</v>
      </c>
      <c r="L685" s="161" t="s">
        <v>137</v>
      </c>
      <c r="M685" s="161" t="s">
        <v>26</v>
      </c>
      <c r="N685" s="161"/>
      <c r="O685" s="163"/>
      <c r="P685" s="163"/>
      <c r="Q685" s="163"/>
      <c r="R685" s="165"/>
      <c r="S685" s="165"/>
      <c r="T685" s="165"/>
      <c r="U685" s="165"/>
      <c r="V685" s="165"/>
      <c r="W685" s="165"/>
      <c r="X685" s="166" t="s">
        <v>137</v>
      </c>
      <c r="Y685" s="166" t="s">
        <v>26</v>
      </c>
      <c r="Z685" s="166"/>
      <c r="AA685" s="166"/>
      <c r="AB685" s="166"/>
      <c r="AC685" s="166"/>
      <c r="AD685" s="141"/>
      <c r="AE685" s="141"/>
      <c r="AF685" s="141"/>
      <c r="AG685" s="141"/>
      <c r="AH685" s="141"/>
      <c r="AI685" s="141"/>
      <c r="AJ685" s="169"/>
      <c r="AK685" s="169"/>
      <c r="AL685" s="169"/>
      <c r="AM685" s="169"/>
      <c r="AN685" s="182"/>
      <c r="AO685" s="182"/>
      <c r="AP685" s="182"/>
      <c r="AQ685" s="241"/>
      <c r="AR685" s="241"/>
      <c r="AS685" s="171"/>
      <c r="AT685" s="171"/>
      <c r="AU685" s="184"/>
      <c r="AV685" s="184"/>
      <c r="AW685" s="184"/>
      <c r="AX685" s="185"/>
      <c r="AY685" s="185"/>
      <c r="AZ685" s="185"/>
      <c r="BA685" s="186"/>
      <c r="BB685" s="186"/>
      <c r="BC685" s="186"/>
      <c r="BD685" s="232"/>
    </row>
    <row r="686" spans="1:56" ht="15.75" customHeight="1">
      <c r="A686" s="71">
        <v>2025721</v>
      </c>
      <c r="B686" s="44" t="s">
        <v>134</v>
      </c>
      <c r="C686" s="44" t="s">
        <v>79</v>
      </c>
      <c r="D686" s="61" t="s">
        <v>56</v>
      </c>
      <c r="E686" s="44" t="s">
        <v>4</v>
      </c>
      <c r="F686" s="159">
        <v>0</v>
      </c>
      <c r="G686" s="160">
        <v>0</v>
      </c>
      <c r="H686" s="160">
        <v>0</v>
      </c>
      <c r="I686" s="160">
        <v>0</v>
      </c>
      <c r="J686" s="160">
        <v>0</v>
      </c>
      <c r="K686" s="160">
        <v>0</v>
      </c>
      <c r="L686" s="161" t="s">
        <v>74</v>
      </c>
      <c r="M686" s="161"/>
      <c r="N686" s="161" t="s">
        <v>2874</v>
      </c>
      <c r="O686" s="163"/>
      <c r="P686" s="163"/>
      <c r="Q686" s="163"/>
      <c r="R686" s="165"/>
      <c r="S686" s="165"/>
      <c r="T686" s="165"/>
      <c r="U686" s="165"/>
      <c r="V686" s="165"/>
      <c r="W686" s="165"/>
      <c r="X686" s="166" t="s">
        <v>136</v>
      </c>
      <c r="Y686" s="166"/>
      <c r="Z686" s="166">
        <v>251068420</v>
      </c>
      <c r="AA686" s="166">
        <v>27014</v>
      </c>
      <c r="AB686" s="166"/>
      <c r="AC686" s="166"/>
      <c r="AD686" s="141"/>
      <c r="AE686" s="141"/>
      <c r="AF686" s="141"/>
      <c r="AG686" s="141"/>
      <c r="AH686" s="141"/>
      <c r="AI686" s="141"/>
      <c r="AJ686" s="169"/>
      <c r="AK686" s="169"/>
      <c r="AL686" s="169"/>
      <c r="AM686" s="169"/>
      <c r="AN686" s="182"/>
      <c r="AO686" s="182"/>
      <c r="AP686" s="182"/>
      <c r="AQ686" s="241"/>
      <c r="AR686" s="241"/>
      <c r="AS686" s="171"/>
      <c r="AT686" s="171"/>
      <c r="AU686" s="184"/>
      <c r="AV686" s="184"/>
      <c r="AW686" s="184"/>
      <c r="AX686" s="185"/>
      <c r="AY686" s="185"/>
      <c r="AZ686" s="185"/>
      <c r="BA686" s="186"/>
      <c r="BB686" s="186"/>
      <c r="BC686" s="186"/>
      <c r="BD686" s="232"/>
    </row>
    <row r="687" spans="1:56" ht="15.75" customHeight="1">
      <c r="A687" s="71">
        <v>2025722</v>
      </c>
      <c r="B687" s="44" t="s">
        <v>134</v>
      </c>
      <c r="C687" s="44" t="s">
        <v>79</v>
      </c>
      <c r="D687" s="61" t="s">
        <v>56</v>
      </c>
      <c r="E687" s="44" t="s">
        <v>4</v>
      </c>
      <c r="F687" s="159">
        <v>0</v>
      </c>
      <c r="G687" s="160">
        <v>0</v>
      </c>
      <c r="H687" s="160">
        <v>0</v>
      </c>
      <c r="I687" s="160">
        <v>0</v>
      </c>
      <c r="J687" s="160">
        <v>0</v>
      </c>
      <c r="K687" s="160">
        <v>0</v>
      </c>
      <c r="L687" s="161" t="s">
        <v>137</v>
      </c>
      <c r="M687" s="161" t="s">
        <v>26</v>
      </c>
      <c r="N687" s="161"/>
      <c r="O687" s="163"/>
      <c r="P687" s="163"/>
      <c r="Q687" s="163"/>
      <c r="R687" s="165"/>
      <c r="S687" s="165"/>
      <c r="T687" s="165"/>
      <c r="U687" s="165"/>
      <c r="V687" s="165"/>
      <c r="W687" s="165"/>
      <c r="X687" s="166" t="s">
        <v>137</v>
      </c>
      <c r="Y687" s="166" t="s">
        <v>26</v>
      </c>
      <c r="Z687" s="166"/>
      <c r="AA687" s="166"/>
      <c r="AB687" s="166"/>
      <c r="AC687" s="166"/>
      <c r="AD687" s="141"/>
      <c r="AE687" s="141"/>
      <c r="AF687" s="141"/>
      <c r="AG687" s="141"/>
      <c r="AH687" s="141"/>
      <c r="AI687" s="141"/>
      <c r="AJ687" s="169"/>
      <c r="AK687" s="169"/>
      <c r="AL687" s="169"/>
      <c r="AM687" s="169"/>
      <c r="AN687" s="182"/>
      <c r="AO687" s="182"/>
      <c r="AP687" s="182"/>
      <c r="AQ687" s="241"/>
      <c r="AR687" s="241"/>
      <c r="AS687" s="171"/>
      <c r="AT687" s="171"/>
      <c r="AU687" s="184"/>
      <c r="AV687" s="184"/>
      <c r="AW687" s="184"/>
      <c r="AX687" s="185"/>
      <c r="AY687" s="185"/>
      <c r="AZ687" s="185"/>
      <c r="BA687" s="186"/>
      <c r="BB687" s="186"/>
      <c r="BC687" s="186"/>
      <c r="BD687" s="232"/>
    </row>
    <row r="688" spans="1:56" ht="15.75" customHeight="1">
      <c r="A688" s="71">
        <v>2025723</v>
      </c>
      <c r="B688" s="44" t="s">
        <v>134</v>
      </c>
      <c r="C688" s="44" t="s">
        <v>79</v>
      </c>
      <c r="D688" s="61" t="s">
        <v>56</v>
      </c>
      <c r="E688" s="44" t="s">
        <v>4</v>
      </c>
      <c r="F688" s="159">
        <v>0</v>
      </c>
      <c r="G688" s="160">
        <v>0</v>
      </c>
      <c r="H688" s="160">
        <v>0</v>
      </c>
      <c r="I688" s="160">
        <v>0</v>
      </c>
      <c r="J688" s="160">
        <v>0</v>
      </c>
      <c r="K688" s="160">
        <v>0</v>
      </c>
      <c r="L688" s="161" t="s">
        <v>137</v>
      </c>
      <c r="M688" s="161" t="s">
        <v>26</v>
      </c>
      <c r="N688" s="161"/>
      <c r="O688" s="163"/>
      <c r="P688" s="163"/>
      <c r="Q688" s="163"/>
      <c r="R688" s="165"/>
      <c r="S688" s="165"/>
      <c r="T688" s="165"/>
      <c r="U688" s="165"/>
      <c r="V688" s="165"/>
      <c r="W688" s="165"/>
      <c r="X688" s="166" t="s">
        <v>137</v>
      </c>
      <c r="Y688" s="166" t="s">
        <v>26</v>
      </c>
      <c r="Z688" s="166"/>
      <c r="AA688" s="166"/>
      <c r="AB688" s="166"/>
      <c r="AC688" s="166"/>
      <c r="AD688" s="141"/>
      <c r="AE688" s="141"/>
      <c r="AF688" s="141"/>
      <c r="AG688" s="141"/>
      <c r="AH688" s="141"/>
      <c r="AI688" s="141"/>
      <c r="AJ688" s="169"/>
      <c r="AK688" s="169"/>
      <c r="AL688" s="169"/>
      <c r="AM688" s="169"/>
      <c r="AN688" s="182"/>
      <c r="AO688" s="182"/>
      <c r="AP688" s="182"/>
      <c r="AQ688" s="241"/>
      <c r="AR688" s="241"/>
      <c r="AS688" s="171"/>
      <c r="AT688" s="171"/>
      <c r="AU688" s="184"/>
      <c r="AV688" s="184"/>
      <c r="AW688" s="184"/>
      <c r="AX688" s="185"/>
      <c r="AY688" s="185"/>
      <c r="AZ688" s="185"/>
      <c r="BA688" s="186"/>
      <c r="BB688" s="186"/>
      <c r="BC688" s="186"/>
      <c r="BD688" s="232"/>
    </row>
    <row r="689" spans="1:56" ht="15.75" customHeight="1">
      <c r="A689" s="71">
        <v>2025724</v>
      </c>
      <c r="B689" s="44" t="s">
        <v>134</v>
      </c>
      <c r="C689" s="44" t="s">
        <v>79</v>
      </c>
      <c r="D689" s="61" t="s">
        <v>56</v>
      </c>
      <c r="E689" s="44" t="s">
        <v>4</v>
      </c>
      <c r="F689" s="159">
        <v>0</v>
      </c>
      <c r="G689" s="160">
        <v>0</v>
      </c>
      <c r="H689" s="160">
        <v>0</v>
      </c>
      <c r="I689" s="160">
        <v>0</v>
      </c>
      <c r="J689" s="160">
        <v>0</v>
      </c>
      <c r="K689" s="160">
        <v>0</v>
      </c>
      <c r="L689" s="161" t="s">
        <v>136</v>
      </c>
      <c r="M689" s="161"/>
      <c r="N689" s="161" t="s">
        <v>2875</v>
      </c>
      <c r="O689" s="163"/>
      <c r="P689" s="163"/>
      <c r="Q689" s="163"/>
      <c r="R689" s="165"/>
      <c r="S689" s="165"/>
      <c r="T689" s="165"/>
      <c r="U689" s="165"/>
      <c r="V689" s="165"/>
      <c r="W689" s="165"/>
      <c r="X689" s="166" t="s">
        <v>136</v>
      </c>
      <c r="Y689" s="166"/>
      <c r="Z689" s="166"/>
      <c r="AA689" s="166"/>
      <c r="AB689" s="166"/>
      <c r="AC689" s="166"/>
      <c r="AD689" s="141"/>
      <c r="AE689" s="141"/>
      <c r="AF689" s="141"/>
      <c r="AG689" s="141"/>
      <c r="AH689" s="141"/>
      <c r="AI689" s="141"/>
      <c r="AJ689" s="169"/>
      <c r="AK689" s="169"/>
      <c r="AL689" s="169"/>
      <c r="AM689" s="169"/>
      <c r="AN689" s="182"/>
      <c r="AO689" s="182"/>
      <c r="AP689" s="182"/>
      <c r="AQ689" s="241"/>
      <c r="AR689" s="241"/>
      <c r="AS689" s="171"/>
      <c r="AT689" s="171"/>
      <c r="AU689" s="184"/>
      <c r="AV689" s="184"/>
      <c r="AW689" s="184"/>
      <c r="AX689" s="185"/>
      <c r="AY689" s="185"/>
      <c r="AZ689" s="185"/>
      <c r="BA689" s="186"/>
      <c r="BB689" s="186"/>
      <c r="BC689" s="186"/>
      <c r="BD689" s="232"/>
    </row>
    <row r="690" spans="1:56" ht="15.75" customHeight="1">
      <c r="A690" s="71">
        <v>2025725</v>
      </c>
      <c r="B690" s="44" t="s">
        <v>134</v>
      </c>
      <c r="C690" s="44" t="s">
        <v>84</v>
      </c>
      <c r="D690" s="61" t="s">
        <v>56</v>
      </c>
      <c r="E690" s="44" t="s">
        <v>4</v>
      </c>
      <c r="F690" s="159">
        <v>0</v>
      </c>
      <c r="G690" s="160">
        <v>0</v>
      </c>
      <c r="H690" s="160">
        <v>0</v>
      </c>
      <c r="I690" s="160">
        <v>0</v>
      </c>
      <c r="J690" s="160">
        <v>0</v>
      </c>
      <c r="K690" s="160">
        <v>0</v>
      </c>
      <c r="L690" s="161" t="s">
        <v>137</v>
      </c>
      <c r="M690" s="161" t="s">
        <v>26</v>
      </c>
      <c r="N690" s="161"/>
      <c r="O690" s="163"/>
      <c r="P690" s="163"/>
      <c r="Q690" s="163"/>
      <c r="R690" s="165"/>
      <c r="S690" s="165"/>
      <c r="T690" s="165"/>
      <c r="U690" s="165"/>
      <c r="V690" s="165"/>
      <c r="W690" s="165"/>
      <c r="X690" s="166" t="s">
        <v>137</v>
      </c>
      <c r="Y690" s="166" t="s">
        <v>26</v>
      </c>
      <c r="Z690" s="166"/>
      <c r="AA690" s="166"/>
      <c r="AB690" s="166"/>
      <c r="AC690" s="166"/>
      <c r="AD690" s="141"/>
      <c r="AE690" s="141"/>
      <c r="AF690" s="141"/>
      <c r="AG690" s="141"/>
      <c r="AH690" s="141"/>
      <c r="AI690" s="141"/>
      <c r="AJ690" s="169"/>
      <c r="AK690" s="169"/>
      <c r="AL690" s="169"/>
      <c r="AM690" s="169"/>
      <c r="AN690" s="182"/>
      <c r="AO690" s="182"/>
      <c r="AP690" s="182"/>
      <c r="AQ690" s="241"/>
      <c r="AR690" s="241"/>
      <c r="AS690" s="171"/>
      <c r="AT690" s="171"/>
      <c r="AU690" s="184"/>
      <c r="AV690" s="184"/>
      <c r="AW690" s="184"/>
      <c r="AX690" s="185"/>
      <c r="AY690" s="185"/>
      <c r="AZ690" s="185"/>
      <c r="BA690" s="186"/>
      <c r="BB690" s="186"/>
      <c r="BC690" s="186"/>
      <c r="BD690" s="232"/>
    </row>
    <row r="691" spans="1:56" ht="15.75" customHeight="1">
      <c r="A691" s="71">
        <v>2025726</v>
      </c>
      <c r="B691" s="44" t="s">
        <v>134</v>
      </c>
      <c r="C691" s="44" t="s">
        <v>102</v>
      </c>
      <c r="D691" s="61" t="s">
        <v>56</v>
      </c>
      <c r="E691" s="44" t="s">
        <v>4</v>
      </c>
      <c r="F691" s="159">
        <v>0</v>
      </c>
      <c r="G691" s="160">
        <v>0</v>
      </c>
      <c r="H691" s="160">
        <v>0</v>
      </c>
      <c r="I691" s="160">
        <v>0</v>
      </c>
      <c r="J691" s="160">
        <v>0</v>
      </c>
      <c r="K691" s="160">
        <v>0</v>
      </c>
      <c r="L691" s="161" t="s">
        <v>137</v>
      </c>
      <c r="M691" s="161" t="s">
        <v>26</v>
      </c>
      <c r="N691" s="161"/>
      <c r="O691" s="163"/>
      <c r="P691" s="163"/>
      <c r="Q691" s="163"/>
      <c r="R691" s="165"/>
      <c r="S691" s="165"/>
      <c r="T691" s="165"/>
      <c r="U691" s="165"/>
      <c r="V691" s="165"/>
      <c r="W691" s="165"/>
      <c r="X691" s="166" t="s">
        <v>137</v>
      </c>
      <c r="Y691" s="166" t="s">
        <v>26</v>
      </c>
      <c r="Z691" s="166"/>
      <c r="AA691" s="166"/>
      <c r="AB691" s="166"/>
      <c r="AC691" s="166"/>
      <c r="AD691" s="141"/>
      <c r="AE691" s="141"/>
      <c r="AF691" s="141"/>
      <c r="AG691" s="141"/>
      <c r="AH691" s="141"/>
      <c r="AI691" s="141"/>
      <c r="AJ691" s="169"/>
      <c r="AK691" s="169"/>
      <c r="AL691" s="169"/>
      <c r="AM691" s="169"/>
      <c r="AN691" s="182"/>
      <c r="AO691" s="182"/>
      <c r="AP691" s="182"/>
      <c r="AQ691" s="241"/>
      <c r="AR691" s="241"/>
      <c r="AS691" s="171"/>
      <c r="AT691" s="171"/>
      <c r="AU691" s="184"/>
      <c r="AV691" s="184"/>
      <c r="AW691" s="184"/>
      <c r="AX691" s="185"/>
      <c r="AY691" s="185"/>
      <c r="AZ691" s="185"/>
      <c r="BA691" s="186"/>
      <c r="BB691" s="186"/>
      <c r="BC691" s="186"/>
      <c r="BD691" s="232"/>
    </row>
    <row r="692" spans="1:56" ht="15.75" customHeight="1">
      <c r="A692" s="71">
        <v>2025727</v>
      </c>
      <c r="B692" s="44" t="s">
        <v>134</v>
      </c>
      <c r="C692" s="44" t="s">
        <v>102</v>
      </c>
      <c r="D692" s="61" t="s">
        <v>56</v>
      </c>
      <c r="E692" s="44" t="s">
        <v>4</v>
      </c>
      <c r="F692" s="159">
        <v>0</v>
      </c>
      <c r="G692" s="160">
        <v>0</v>
      </c>
      <c r="H692" s="160">
        <v>0</v>
      </c>
      <c r="I692" s="160">
        <v>0</v>
      </c>
      <c r="J692" s="160">
        <v>0</v>
      </c>
      <c r="K692" s="160">
        <v>0</v>
      </c>
      <c r="L692" s="161" t="s">
        <v>136</v>
      </c>
      <c r="M692" s="161"/>
      <c r="N692" s="161" t="s">
        <v>2876</v>
      </c>
      <c r="O692" s="163"/>
      <c r="P692" s="163"/>
      <c r="Q692" s="163"/>
      <c r="R692" s="165" t="s">
        <v>136</v>
      </c>
      <c r="S692" s="165"/>
      <c r="T692" s="165">
        <v>225117902</v>
      </c>
      <c r="U692" s="165">
        <v>53421</v>
      </c>
      <c r="V692" s="165"/>
      <c r="W692" s="165"/>
      <c r="X692" s="166" t="s">
        <v>136</v>
      </c>
      <c r="Y692" s="166"/>
      <c r="Z692" s="166">
        <v>250544636</v>
      </c>
      <c r="AA692" s="166">
        <v>63847</v>
      </c>
      <c r="AB692" s="166"/>
      <c r="AC692" s="166"/>
      <c r="AD692" s="141"/>
      <c r="AE692" s="141"/>
      <c r="AF692" s="141"/>
      <c r="AG692" s="141"/>
      <c r="AH692" s="141"/>
      <c r="AI692" s="141"/>
      <c r="AJ692" s="169"/>
      <c r="AK692" s="169"/>
      <c r="AL692" s="169"/>
      <c r="AM692" s="169"/>
      <c r="AN692" s="182"/>
      <c r="AO692" s="182"/>
      <c r="AP692" s="182"/>
      <c r="AQ692" s="241"/>
      <c r="AR692" s="241"/>
      <c r="AS692" s="171"/>
      <c r="AT692" s="171"/>
      <c r="AU692" s="184"/>
      <c r="AV692" s="184"/>
      <c r="AW692" s="184"/>
      <c r="AX692" s="185"/>
      <c r="AY692" s="185"/>
      <c r="AZ692" s="185"/>
      <c r="BA692" s="186"/>
      <c r="BB692" s="186"/>
      <c r="BC692" s="186"/>
      <c r="BD692" s="232"/>
    </row>
    <row r="693" spans="1:56" ht="15.75" customHeight="1">
      <c r="A693" s="71">
        <v>2025728</v>
      </c>
      <c r="B693" s="44" t="s">
        <v>134</v>
      </c>
      <c r="C693" s="44" t="s">
        <v>102</v>
      </c>
      <c r="D693" s="61" t="s">
        <v>56</v>
      </c>
      <c r="E693" s="44" t="s">
        <v>4</v>
      </c>
      <c r="F693" s="159">
        <v>0</v>
      </c>
      <c r="G693" s="160">
        <v>0</v>
      </c>
      <c r="H693" s="160">
        <v>0</v>
      </c>
      <c r="I693" s="160">
        <v>0</v>
      </c>
      <c r="J693" s="160">
        <v>0</v>
      </c>
      <c r="K693" s="160">
        <v>0</v>
      </c>
      <c r="L693" s="161" t="s">
        <v>74</v>
      </c>
      <c r="M693" s="161"/>
      <c r="N693" s="161" t="s">
        <v>2877</v>
      </c>
      <c r="O693" s="163"/>
      <c r="P693" s="163"/>
      <c r="Q693" s="163"/>
      <c r="R693" s="165"/>
      <c r="S693" s="165"/>
      <c r="T693" s="165"/>
      <c r="U693" s="165"/>
      <c r="V693" s="165"/>
      <c r="W693" s="165"/>
      <c r="X693" s="166" t="s">
        <v>74</v>
      </c>
      <c r="Y693" s="166"/>
      <c r="Z693" s="166">
        <v>251566986</v>
      </c>
      <c r="AA693" s="166">
        <v>49761</v>
      </c>
      <c r="AB693" s="166"/>
      <c r="AC693" s="166"/>
      <c r="AD693" s="141"/>
      <c r="AE693" s="141"/>
      <c r="AF693" s="141"/>
      <c r="AG693" s="141"/>
      <c r="AH693" s="141"/>
      <c r="AI693" s="141"/>
      <c r="AJ693" s="169"/>
      <c r="AK693" s="169"/>
      <c r="AL693" s="169"/>
      <c r="AM693" s="169"/>
      <c r="AN693" s="182"/>
      <c r="AO693" s="182"/>
      <c r="AP693" s="182"/>
      <c r="AQ693" s="241"/>
      <c r="AR693" s="241"/>
      <c r="AS693" s="171"/>
      <c r="AT693" s="171"/>
      <c r="AU693" s="184"/>
      <c r="AV693" s="184"/>
      <c r="AW693" s="184"/>
      <c r="AX693" s="185"/>
      <c r="AY693" s="185"/>
      <c r="AZ693" s="185"/>
      <c r="BA693" s="186"/>
      <c r="BB693" s="186"/>
      <c r="BC693" s="186"/>
      <c r="BD693" s="232"/>
    </row>
    <row r="694" spans="1:56" ht="15.75" customHeight="1">
      <c r="A694" s="71">
        <v>2025729</v>
      </c>
      <c r="B694" s="44" t="s">
        <v>134</v>
      </c>
      <c r="C694" s="44" t="s">
        <v>102</v>
      </c>
      <c r="D694" s="61" t="s">
        <v>56</v>
      </c>
      <c r="E694" s="44" t="s">
        <v>4</v>
      </c>
      <c r="F694" s="159">
        <v>0</v>
      </c>
      <c r="G694" s="160">
        <v>0</v>
      </c>
      <c r="H694" s="160">
        <v>0</v>
      </c>
      <c r="I694" s="160">
        <v>0</v>
      </c>
      <c r="J694" s="160">
        <v>0</v>
      </c>
      <c r="K694" s="160">
        <v>0</v>
      </c>
      <c r="L694" s="161" t="s">
        <v>74</v>
      </c>
      <c r="M694" s="161"/>
      <c r="N694" s="161" t="s">
        <v>2878</v>
      </c>
      <c r="O694" s="163"/>
      <c r="P694" s="163"/>
      <c r="Q694" s="163"/>
      <c r="R694" s="165"/>
      <c r="S694" s="165"/>
      <c r="T694" s="165"/>
      <c r="U694" s="165"/>
      <c r="V694" s="165"/>
      <c r="W694" s="165"/>
      <c r="X694" s="166" t="s">
        <v>74</v>
      </c>
      <c r="Y694" s="166"/>
      <c r="Z694" s="166">
        <v>251516393</v>
      </c>
      <c r="AA694" s="166">
        <v>74683</v>
      </c>
      <c r="AB694" s="166"/>
      <c r="AC694" s="166"/>
      <c r="AD694" s="141"/>
      <c r="AE694" s="141"/>
      <c r="AF694" s="141"/>
      <c r="AG694" s="141"/>
      <c r="AH694" s="141"/>
      <c r="AI694" s="141"/>
      <c r="AJ694" s="169"/>
      <c r="AK694" s="169"/>
      <c r="AL694" s="169"/>
      <c r="AM694" s="169"/>
      <c r="AN694" s="182"/>
      <c r="AO694" s="182"/>
      <c r="AP694" s="182"/>
      <c r="AQ694" s="241"/>
      <c r="AR694" s="241"/>
      <c r="AS694" s="171"/>
      <c r="AT694" s="171"/>
      <c r="AU694" s="184"/>
      <c r="AV694" s="184"/>
      <c r="AW694" s="184"/>
      <c r="AX694" s="185"/>
      <c r="AY694" s="185"/>
      <c r="AZ694" s="185"/>
      <c r="BA694" s="186"/>
      <c r="BB694" s="186"/>
      <c r="BC694" s="186"/>
      <c r="BD694" s="232"/>
    </row>
    <row r="695" spans="1:56" ht="15.75" customHeight="1">
      <c r="A695" s="71">
        <v>2025730</v>
      </c>
      <c r="B695" s="44" t="s">
        <v>134</v>
      </c>
      <c r="C695" s="44" t="s">
        <v>102</v>
      </c>
      <c r="D695" s="61" t="s">
        <v>56</v>
      </c>
      <c r="E695" s="44" t="s">
        <v>4</v>
      </c>
      <c r="F695" s="159">
        <v>0</v>
      </c>
      <c r="G695" s="160">
        <v>0</v>
      </c>
      <c r="H695" s="160">
        <v>0</v>
      </c>
      <c r="I695" s="160">
        <v>0</v>
      </c>
      <c r="J695" s="160">
        <v>0</v>
      </c>
      <c r="K695" s="160">
        <v>0</v>
      </c>
      <c r="L695" s="161" t="s">
        <v>74</v>
      </c>
      <c r="M695" s="161"/>
      <c r="N695" s="161" t="s">
        <v>2879</v>
      </c>
      <c r="O695" s="163"/>
      <c r="P695" s="163"/>
      <c r="Q695" s="163"/>
      <c r="R695" s="165"/>
      <c r="S695" s="165"/>
      <c r="T695" s="165"/>
      <c r="U695" s="165"/>
      <c r="V695" s="165"/>
      <c r="W695" s="165"/>
      <c r="X695" s="166" t="s">
        <v>74</v>
      </c>
      <c r="Y695" s="166"/>
      <c r="Z695" s="166">
        <v>251532267</v>
      </c>
      <c r="AA695" s="166">
        <v>94731</v>
      </c>
      <c r="AB695" s="166"/>
      <c r="AC695" s="166"/>
      <c r="AD695" s="141"/>
      <c r="AE695" s="141"/>
      <c r="AF695" s="141"/>
      <c r="AG695" s="141"/>
      <c r="AH695" s="141"/>
      <c r="AI695" s="141"/>
      <c r="AJ695" s="169"/>
      <c r="AK695" s="169"/>
      <c r="AL695" s="169"/>
      <c r="AM695" s="169"/>
      <c r="AN695" s="182"/>
      <c r="AO695" s="182"/>
      <c r="AP695" s="182"/>
      <c r="AQ695" s="241"/>
      <c r="AR695" s="241"/>
      <c r="AS695" s="171"/>
      <c r="AT695" s="171"/>
      <c r="AU695" s="184"/>
      <c r="AV695" s="184"/>
      <c r="AW695" s="184"/>
      <c r="AX695" s="185"/>
      <c r="AY695" s="185"/>
      <c r="AZ695" s="185"/>
      <c r="BA695" s="186"/>
      <c r="BB695" s="186"/>
      <c r="BC695" s="186"/>
      <c r="BD695" s="232"/>
    </row>
    <row r="696" spans="1:56" ht="15.75" customHeight="1">
      <c r="A696" s="71">
        <v>2025731</v>
      </c>
      <c r="B696" s="44" t="s">
        <v>134</v>
      </c>
      <c r="C696" s="44" t="s">
        <v>102</v>
      </c>
      <c r="D696" s="61" t="s">
        <v>56</v>
      </c>
      <c r="E696" s="44" t="s">
        <v>4</v>
      </c>
      <c r="F696" s="159">
        <v>0</v>
      </c>
      <c r="G696" s="160">
        <v>0</v>
      </c>
      <c r="H696" s="160">
        <v>0</v>
      </c>
      <c r="I696" s="160">
        <v>0</v>
      </c>
      <c r="J696" s="160">
        <v>0</v>
      </c>
      <c r="K696" s="160">
        <v>0</v>
      </c>
      <c r="L696" s="161" t="s">
        <v>136</v>
      </c>
      <c r="M696" s="161"/>
      <c r="N696" s="161" t="s">
        <v>2880</v>
      </c>
      <c r="O696" s="163"/>
      <c r="P696" s="163"/>
      <c r="Q696" s="163"/>
      <c r="R696" s="165"/>
      <c r="S696" s="165"/>
      <c r="T696" s="165"/>
      <c r="U696" s="165"/>
      <c r="V696" s="165"/>
      <c r="W696" s="165"/>
      <c r="X696" s="166" t="s">
        <v>136</v>
      </c>
      <c r="Y696" s="166"/>
      <c r="Z696" s="166"/>
      <c r="AA696" s="166"/>
      <c r="AB696" s="166"/>
      <c r="AC696" s="166"/>
      <c r="AD696" s="141"/>
      <c r="AE696" s="141"/>
      <c r="AF696" s="141"/>
      <c r="AG696" s="141"/>
      <c r="AH696" s="141"/>
      <c r="AI696" s="141"/>
      <c r="AJ696" s="169"/>
      <c r="AK696" s="169"/>
      <c r="AL696" s="169"/>
      <c r="AM696" s="169"/>
      <c r="AN696" s="182"/>
      <c r="AO696" s="182"/>
      <c r="AP696" s="182"/>
      <c r="AQ696" s="241"/>
      <c r="AR696" s="241"/>
      <c r="AS696" s="171"/>
      <c r="AT696" s="171"/>
      <c r="AU696" s="184"/>
      <c r="AV696" s="184"/>
      <c r="AW696" s="184"/>
      <c r="AX696" s="185"/>
      <c r="AY696" s="185"/>
      <c r="AZ696" s="185"/>
      <c r="BA696" s="186"/>
      <c r="BB696" s="186"/>
      <c r="BC696" s="186"/>
      <c r="BD696" s="232"/>
    </row>
    <row r="697" spans="1:56" ht="15.75" customHeight="1">
      <c r="A697" s="71">
        <v>2025732</v>
      </c>
      <c r="B697" s="44" t="s">
        <v>134</v>
      </c>
      <c r="C697" s="44" t="s">
        <v>111</v>
      </c>
      <c r="D697" s="61" t="s">
        <v>52</v>
      </c>
      <c r="E697" s="44" t="s">
        <v>4</v>
      </c>
      <c r="F697" s="159">
        <v>0</v>
      </c>
      <c r="G697" s="160">
        <v>0</v>
      </c>
      <c r="H697" s="160">
        <v>0</v>
      </c>
      <c r="I697" s="160">
        <v>0</v>
      </c>
      <c r="J697" s="160">
        <v>0</v>
      </c>
      <c r="K697" s="160">
        <v>0</v>
      </c>
      <c r="L697" s="161" t="s">
        <v>137</v>
      </c>
      <c r="M697" s="161" t="s">
        <v>24</v>
      </c>
      <c r="N697" s="161"/>
      <c r="O697" s="163"/>
      <c r="P697" s="163"/>
      <c r="Q697" s="163"/>
      <c r="R697" s="165" t="s">
        <v>136</v>
      </c>
      <c r="S697" s="165"/>
      <c r="T697" s="165">
        <v>225121263</v>
      </c>
      <c r="U697" s="165"/>
      <c r="V697" s="165"/>
      <c r="W697" s="165"/>
      <c r="X697" s="166" t="s">
        <v>136</v>
      </c>
      <c r="Y697" s="166"/>
      <c r="Z697" s="166">
        <v>250642743</v>
      </c>
      <c r="AA697" s="166"/>
      <c r="AB697" s="166"/>
      <c r="AC697" s="166"/>
      <c r="AD697" s="141"/>
      <c r="AE697" s="141"/>
      <c r="AF697" s="141"/>
      <c r="AG697" s="141"/>
      <c r="AH697" s="141"/>
      <c r="AI697" s="141"/>
      <c r="AJ697" s="169"/>
      <c r="AK697" s="169"/>
      <c r="AL697" s="169"/>
      <c r="AM697" s="169"/>
      <c r="AN697" s="182"/>
      <c r="AO697" s="182"/>
      <c r="AP697" s="182"/>
      <c r="AQ697" s="241"/>
      <c r="AR697" s="241"/>
      <c r="AS697" s="171"/>
      <c r="AT697" s="171"/>
      <c r="AU697" s="184"/>
      <c r="AV697" s="184"/>
      <c r="AW697" s="184"/>
      <c r="AX697" s="185"/>
      <c r="AY697" s="185"/>
      <c r="AZ697" s="185"/>
      <c r="BA697" s="186"/>
      <c r="BB697" s="186"/>
      <c r="BC697" s="186"/>
      <c r="BD697" s="232"/>
    </row>
    <row r="698" spans="1:56" ht="15.75" customHeight="1">
      <c r="A698" s="71">
        <v>2025733</v>
      </c>
      <c r="B698" s="44" t="s">
        <v>134</v>
      </c>
      <c r="C698" s="44" t="s">
        <v>95</v>
      </c>
      <c r="D698" s="61" t="s">
        <v>56</v>
      </c>
      <c r="E698" s="44" t="s">
        <v>4</v>
      </c>
      <c r="F698" s="159">
        <v>0</v>
      </c>
      <c r="G698" s="160">
        <v>0</v>
      </c>
      <c r="H698" s="160">
        <v>0</v>
      </c>
      <c r="I698" s="160">
        <v>0</v>
      </c>
      <c r="J698" s="160">
        <v>0</v>
      </c>
      <c r="K698" s="160">
        <v>0</v>
      </c>
      <c r="L698" s="161" t="s">
        <v>136</v>
      </c>
      <c r="M698" s="161"/>
      <c r="N698" s="161" t="s">
        <v>2881</v>
      </c>
      <c r="O698" s="163"/>
      <c r="P698" s="163"/>
      <c r="Q698" s="163"/>
      <c r="R698" s="165" t="s">
        <v>136</v>
      </c>
      <c r="S698" s="165"/>
      <c r="T698" s="165">
        <v>225116164</v>
      </c>
      <c r="U698" s="165"/>
      <c r="V698" s="165"/>
      <c r="W698" s="165"/>
      <c r="X698" s="166" t="s">
        <v>74</v>
      </c>
      <c r="Y698" s="166"/>
      <c r="Z698" s="166">
        <v>251417573</v>
      </c>
      <c r="AA698" s="166">
        <v>89541</v>
      </c>
      <c r="AB698" s="166"/>
      <c r="AC698" s="166"/>
      <c r="AD698" s="141"/>
      <c r="AE698" s="141"/>
      <c r="AF698" s="141"/>
      <c r="AG698" s="141"/>
      <c r="AH698" s="141"/>
      <c r="AI698" s="141"/>
      <c r="AJ698" s="169"/>
      <c r="AK698" s="169"/>
      <c r="AL698" s="169"/>
      <c r="AM698" s="169"/>
      <c r="AN698" s="182"/>
      <c r="AO698" s="182"/>
      <c r="AP698" s="182"/>
      <c r="AQ698" s="241"/>
      <c r="AR698" s="241"/>
      <c r="AS698" s="171"/>
      <c r="AT698" s="171"/>
      <c r="AU698" s="184"/>
      <c r="AV698" s="184"/>
      <c r="AW698" s="184"/>
      <c r="AX698" s="185"/>
      <c r="AY698" s="185"/>
      <c r="AZ698" s="185"/>
      <c r="BA698" s="186"/>
      <c r="BB698" s="186"/>
      <c r="BC698" s="186"/>
      <c r="BD698" s="232"/>
    </row>
    <row r="699" spans="1:56" ht="15.75" customHeight="1">
      <c r="A699" s="71">
        <v>2025735</v>
      </c>
      <c r="B699" s="44" t="s">
        <v>134</v>
      </c>
      <c r="C699" s="44" t="s">
        <v>95</v>
      </c>
      <c r="D699" s="61" t="s">
        <v>56</v>
      </c>
      <c r="E699" s="44" t="s">
        <v>4</v>
      </c>
      <c r="F699" s="159" t="s">
        <v>136</v>
      </c>
      <c r="G699" s="160">
        <v>0</v>
      </c>
      <c r="H699" s="160">
        <v>231605404</v>
      </c>
      <c r="I699" s="160">
        <v>0</v>
      </c>
      <c r="J699" s="160">
        <v>0</v>
      </c>
      <c r="K699" s="160">
        <v>0</v>
      </c>
      <c r="L699" s="161" t="s">
        <v>136</v>
      </c>
      <c r="M699" s="161"/>
      <c r="N699" s="161" t="s">
        <v>2882</v>
      </c>
      <c r="O699" s="163"/>
      <c r="P699" s="163"/>
      <c r="Q699" s="163"/>
      <c r="R699" s="165" t="s">
        <v>74</v>
      </c>
      <c r="S699" s="165"/>
      <c r="T699" s="165">
        <v>225213616</v>
      </c>
      <c r="U699" s="165">
        <v>14375</v>
      </c>
      <c r="V699" s="165"/>
      <c r="W699" s="165"/>
      <c r="X699" s="166" t="s">
        <v>74</v>
      </c>
      <c r="Y699" s="166"/>
      <c r="Z699" s="166">
        <v>251425703</v>
      </c>
      <c r="AA699" s="166">
        <v>98657</v>
      </c>
      <c r="AB699" s="166"/>
      <c r="AC699" s="166"/>
      <c r="AD699" s="141"/>
      <c r="AE699" s="141"/>
      <c r="AF699" s="141"/>
      <c r="AG699" s="141"/>
      <c r="AH699" s="141"/>
      <c r="AI699" s="141"/>
      <c r="AJ699" s="169"/>
      <c r="AK699" s="169"/>
      <c r="AL699" s="169"/>
      <c r="AM699" s="169"/>
      <c r="AN699" s="182"/>
      <c r="AO699" s="182"/>
      <c r="AP699" s="182"/>
      <c r="AQ699" s="241"/>
      <c r="AR699" s="241"/>
      <c r="AS699" s="171"/>
      <c r="AT699" s="171"/>
      <c r="AU699" s="184"/>
      <c r="AV699" s="184"/>
      <c r="AW699" s="184"/>
      <c r="AX699" s="185"/>
      <c r="AY699" s="185"/>
      <c r="AZ699" s="185"/>
      <c r="BA699" s="186"/>
      <c r="BB699" s="186"/>
      <c r="BC699" s="186"/>
      <c r="BD699" s="232"/>
    </row>
    <row r="700" spans="1:56" ht="15.75" customHeight="1">
      <c r="A700" s="71">
        <v>2025736</v>
      </c>
      <c r="B700" s="44" t="s">
        <v>134</v>
      </c>
      <c r="C700" s="44" t="s">
        <v>95</v>
      </c>
      <c r="D700" s="61" t="s">
        <v>56</v>
      </c>
      <c r="E700" s="44" t="s">
        <v>4</v>
      </c>
      <c r="F700" s="159">
        <v>0</v>
      </c>
      <c r="G700" s="160">
        <v>0</v>
      </c>
      <c r="H700" s="160">
        <v>0</v>
      </c>
      <c r="I700" s="160">
        <v>0</v>
      </c>
      <c r="J700" s="160">
        <v>0</v>
      </c>
      <c r="K700" s="160">
        <v>0</v>
      </c>
      <c r="L700" s="161" t="s">
        <v>74</v>
      </c>
      <c r="M700" s="161"/>
      <c r="N700" s="161" t="s">
        <v>2883</v>
      </c>
      <c r="O700" s="163"/>
      <c r="P700" s="163"/>
      <c r="Q700" s="163"/>
      <c r="R700" s="165" t="s">
        <v>74</v>
      </c>
      <c r="S700" s="165"/>
      <c r="T700" s="165">
        <v>225213463</v>
      </c>
      <c r="U700" s="165">
        <v>91432</v>
      </c>
      <c r="V700" s="165"/>
      <c r="W700" s="165"/>
      <c r="X700" s="166" t="s">
        <v>136</v>
      </c>
      <c r="Y700" s="166"/>
      <c r="Z700" s="166">
        <v>250452014</v>
      </c>
      <c r="AA700" s="166"/>
      <c r="AB700" s="166"/>
      <c r="AC700" s="166"/>
      <c r="AD700" s="141"/>
      <c r="AE700" s="141"/>
      <c r="AF700" s="141"/>
      <c r="AG700" s="141"/>
      <c r="AH700" s="141"/>
      <c r="AI700" s="141"/>
      <c r="AJ700" s="169"/>
      <c r="AK700" s="169"/>
      <c r="AL700" s="169"/>
      <c r="AM700" s="169"/>
      <c r="AN700" s="182"/>
      <c r="AO700" s="182"/>
      <c r="AP700" s="182"/>
      <c r="AQ700" s="241"/>
      <c r="AR700" s="241"/>
      <c r="AS700" s="171"/>
      <c r="AT700" s="171"/>
      <c r="AU700" s="184"/>
      <c r="AV700" s="184"/>
      <c r="AW700" s="184"/>
      <c r="AX700" s="185"/>
      <c r="AY700" s="185"/>
      <c r="AZ700" s="185"/>
      <c r="BA700" s="186"/>
      <c r="BB700" s="186"/>
      <c r="BC700" s="186"/>
      <c r="BD700" s="232"/>
    </row>
    <row r="701" spans="1:56" ht="15.75" customHeight="1">
      <c r="A701" s="71">
        <v>2025737</v>
      </c>
      <c r="B701" s="44" t="s">
        <v>134</v>
      </c>
      <c r="C701" s="44" t="s">
        <v>111</v>
      </c>
      <c r="D701" s="61" t="s">
        <v>52</v>
      </c>
      <c r="E701" s="44" t="s">
        <v>4</v>
      </c>
      <c r="F701" s="159">
        <v>0</v>
      </c>
      <c r="G701" s="160">
        <v>0</v>
      </c>
      <c r="H701" s="160">
        <v>0</v>
      </c>
      <c r="I701" s="160">
        <v>0</v>
      </c>
      <c r="J701" s="160">
        <v>0</v>
      </c>
      <c r="K701" s="160">
        <v>0</v>
      </c>
      <c r="L701" s="161" t="s">
        <v>74</v>
      </c>
      <c r="M701" s="161"/>
      <c r="N701" s="161" t="s">
        <v>2884</v>
      </c>
      <c r="O701" s="163"/>
      <c r="P701" s="163"/>
      <c r="Q701" s="163"/>
      <c r="R701" s="165"/>
      <c r="S701" s="165"/>
      <c r="T701" s="165"/>
      <c r="U701" s="165"/>
      <c r="V701" s="165"/>
      <c r="W701" s="165"/>
      <c r="X701" s="166" t="s">
        <v>136</v>
      </c>
      <c r="Y701" s="166" t="s">
        <v>3169</v>
      </c>
      <c r="Z701" s="166"/>
      <c r="AA701" s="166"/>
      <c r="AB701" s="166"/>
      <c r="AC701" s="166"/>
      <c r="AD701" s="141"/>
      <c r="AE701" s="141"/>
      <c r="AF701" s="141"/>
      <c r="AG701" s="141"/>
      <c r="AH701" s="141"/>
      <c r="AI701" s="141"/>
      <c r="AJ701" s="169"/>
      <c r="AK701" s="169"/>
      <c r="AL701" s="169"/>
      <c r="AM701" s="169"/>
      <c r="AN701" s="182"/>
      <c r="AO701" s="182"/>
      <c r="AP701" s="182"/>
      <c r="AQ701" s="241"/>
      <c r="AR701" s="241"/>
      <c r="AS701" s="171"/>
      <c r="AT701" s="171"/>
      <c r="AU701" s="184"/>
      <c r="AV701" s="184"/>
      <c r="AW701" s="184"/>
      <c r="AX701" s="185"/>
      <c r="AY701" s="185"/>
      <c r="AZ701" s="185"/>
      <c r="BA701" s="186"/>
      <c r="BB701" s="186"/>
      <c r="BC701" s="186"/>
      <c r="BD701" s="232"/>
    </row>
    <row r="702" spans="1:56" ht="15.75" customHeight="1">
      <c r="A702" s="71">
        <v>2025738</v>
      </c>
      <c r="B702" s="44" t="s">
        <v>134</v>
      </c>
      <c r="C702" s="44" t="s">
        <v>111</v>
      </c>
      <c r="D702" s="61" t="s">
        <v>52</v>
      </c>
      <c r="E702" s="44" t="s">
        <v>4</v>
      </c>
      <c r="F702" s="159">
        <v>0</v>
      </c>
      <c r="G702" s="160">
        <v>0</v>
      </c>
      <c r="H702" s="160">
        <v>0</v>
      </c>
      <c r="I702" s="160">
        <v>0</v>
      </c>
      <c r="J702" s="160">
        <v>0</v>
      </c>
      <c r="K702" s="160">
        <v>0</v>
      </c>
      <c r="L702" s="161" t="s">
        <v>137</v>
      </c>
      <c r="M702" s="161" t="s">
        <v>26</v>
      </c>
      <c r="N702" s="161"/>
      <c r="O702" s="163"/>
      <c r="P702" s="163"/>
      <c r="Q702" s="163"/>
      <c r="R702" s="165"/>
      <c r="S702" s="165"/>
      <c r="T702" s="165"/>
      <c r="U702" s="165"/>
      <c r="V702" s="165"/>
      <c r="W702" s="165"/>
      <c r="X702" s="166" t="s">
        <v>137</v>
      </c>
      <c r="Y702" s="166" t="s">
        <v>26</v>
      </c>
      <c r="Z702" s="166"/>
      <c r="AA702" s="166"/>
      <c r="AB702" s="166"/>
      <c r="AC702" s="166"/>
      <c r="AD702" s="141"/>
      <c r="AE702" s="141"/>
      <c r="AF702" s="141"/>
      <c r="AG702" s="141"/>
      <c r="AH702" s="141"/>
      <c r="AI702" s="141"/>
      <c r="AJ702" s="169"/>
      <c r="AK702" s="169"/>
      <c r="AL702" s="169"/>
      <c r="AM702" s="169"/>
      <c r="AN702" s="182"/>
      <c r="AO702" s="182"/>
      <c r="AP702" s="182"/>
      <c r="AQ702" s="241"/>
      <c r="AR702" s="241"/>
      <c r="AS702" s="171"/>
      <c r="AT702" s="171"/>
      <c r="AU702" s="184"/>
      <c r="AV702" s="184"/>
      <c r="AW702" s="184"/>
      <c r="AX702" s="185"/>
      <c r="AY702" s="185"/>
      <c r="AZ702" s="185"/>
      <c r="BA702" s="186"/>
      <c r="BB702" s="186"/>
      <c r="BC702" s="186"/>
      <c r="BD702" s="232"/>
    </row>
    <row r="703" spans="1:56" ht="15.75" customHeight="1">
      <c r="A703" s="71">
        <v>2025739</v>
      </c>
      <c r="B703" s="44" t="s">
        <v>134</v>
      </c>
      <c r="C703" s="44" t="s">
        <v>111</v>
      </c>
      <c r="D703" s="61" t="s">
        <v>52</v>
      </c>
      <c r="E703" s="44" t="s">
        <v>4</v>
      </c>
      <c r="F703" s="159">
        <v>0</v>
      </c>
      <c r="G703" s="160">
        <v>0</v>
      </c>
      <c r="H703" s="160">
        <v>0</v>
      </c>
      <c r="I703" s="160">
        <v>0</v>
      </c>
      <c r="J703" s="160">
        <v>0</v>
      </c>
      <c r="K703" s="160">
        <v>0</v>
      </c>
      <c r="L703" s="161" t="s">
        <v>74</v>
      </c>
      <c r="M703" s="161"/>
      <c r="N703" s="161" t="s">
        <v>2885</v>
      </c>
      <c r="O703" s="163"/>
      <c r="P703" s="163"/>
      <c r="Q703" s="163"/>
      <c r="R703" s="165"/>
      <c r="S703" s="165"/>
      <c r="T703" s="165"/>
      <c r="U703" s="165"/>
      <c r="V703" s="165"/>
      <c r="W703" s="165"/>
      <c r="X703" s="166" t="s">
        <v>74</v>
      </c>
      <c r="Y703" s="166"/>
      <c r="Z703" s="166">
        <v>251443957</v>
      </c>
      <c r="AA703" s="166">
        <v>26842</v>
      </c>
      <c r="AB703" s="166"/>
      <c r="AC703" s="166"/>
      <c r="AD703" s="141"/>
      <c r="AE703" s="141"/>
      <c r="AF703" s="141"/>
      <c r="AG703" s="141"/>
      <c r="AH703" s="141"/>
      <c r="AI703" s="141"/>
      <c r="AJ703" s="169"/>
      <c r="AK703" s="169"/>
      <c r="AL703" s="169"/>
      <c r="AM703" s="169"/>
      <c r="AN703" s="182"/>
      <c r="AO703" s="182"/>
      <c r="AP703" s="182"/>
      <c r="AQ703" s="241"/>
      <c r="AR703" s="241"/>
      <c r="AS703" s="171"/>
      <c r="AT703" s="171"/>
      <c r="AU703" s="184"/>
      <c r="AV703" s="184"/>
      <c r="AW703" s="184"/>
      <c r="AX703" s="185"/>
      <c r="AY703" s="185"/>
      <c r="AZ703" s="185"/>
      <c r="BA703" s="186"/>
      <c r="BB703" s="186"/>
      <c r="BC703" s="186"/>
      <c r="BD703" s="232"/>
    </row>
    <row r="704" spans="1:56" ht="15.75" customHeight="1">
      <c r="A704" s="71">
        <v>2025740</v>
      </c>
      <c r="B704" s="44" t="s">
        <v>134</v>
      </c>
      <c r="C704" s="44" t="s">
        <v>112</v>
      </c>
      <c r="D704" s="61" t="s">
        <v>52</v>
      </c>
      <c r="E704" s="44" t="s">
        <v>4</v>
      </c>
      <c r="F704" s="159">
        <v>0</v>
      </c>
      <c r="G704" s="160">
        <v>0</v>
      </c>
      <c r="H704" s="160">
        <v>0</v>
      </c>
      <c r="I704" s="160">
        <v>0</v>
      </c>
      <c r="J704" s="160">
        <v>0</v>
      </c>
      <c r="K704" s="160">
        <v>0</v>
      </c>
      <c r="L704" s="161" t="s">
        <v>74</v>
      </c>
      <c r="M704" s="161"/>
      <c r="N704" s="161" t="s">
        <v>2886</v>
      </c>
      <c r="O704" s="163"/>
      <c r="P704" s="163"/>
      <c r="Q704" s="163"/>
      <c r="R704" s="165"/>
      <c r="S704" s="165"/>
      <c r="T704" s="165"/>
      <c r="U704" s="165"/>
      <c r="V704" s="165"/>
      <c r="W704" s="165"/>
      <c r="X704" s="166" t="s">
        <v>74</v>
      </c>
      <c r="Y704" s="166"/>
      <c r="Z704" s="166">
        <v>251474380</v>
      </c>
      <c r="AA704" s="166">
        <v>65081</v>
      </c>
      <c r="AB704" s="166"/>
      <c r="AC704" s="166"/>
      <c r="AD704" s="141"/>
      <c r="AE704" s="141"/>
      <c r="AF704" s="141"/>
      <c r="AG704" s="141"/>
      <c r="AH704" s="141"/>
      <c r="AI704" s="141"/>
      <c r="AJ704" s="169"/>
      <c r="AK704" s="169"/>
      <c r="AL704" s="169"/>
      <c r="AM704" s="169"/>
      <c r="AN704" s="182"/>
      <c r="AO704" s="182"/>
      <c r="AP704" s="182"/>
      <c r="AQ704" s="241"/>
      <c r="AR704" s="241"/>
      <c r="AS704" s="171"/>
      <c r="AT704" s="171"/>
      <c r="AU704" s="184"/>
      <c r="AV704" s="184"/>
      <c r="AW704" s="184"/>
      <c r="AX704" s="185"/>
      <c r="AY704" s="185"/>
      <c r="AZ704" s="185"/>
      <c r="BA704" s="186"/>
      <c r="BB704" s="186"/>
      <c r="BC704" s="186"/>
      <c r="BD704" s="232"/>
    </row>
    <row r="705" spans="1:56" ht="15.75" customHeight="1">
      <c r="A705" s="71">
        <v>2025741</v>
      </c>
      <c r="B705" s="44" t="s">
        <v>134</v>
      </c>
      <c r="C705" s="44" t="s">
        <v>95</v>
      </c>
      <c r="D705" s="61" t="s">
        <v>56</v>
      </c>
      <c r="E705" s="44" t="s">
        <v>4</v>
      </c>
      <c r="F705" s="159">
        <v>0</v>
      </c>
      <c r="G705" s="160">
        <v>0</v>
      </c>
      <c r="H705" s="160">
        <v>0</v>
      </c>
      <c r="I705" s="160">
        <v>0</v>
      </c>
      <c r="J705" s="160">
        <v>0</v>
      </c>
      <c r="K705" s="160">
        <v>0</v>
      </c>
      <c r="L705" s="161" t="s">
        <v>136</v>
      </c>
      <c r="M705" s="161"/>
      <c r="N705" s="161" t="s">
        <v>2887</v>
      </c>
      <c r="O705" s="163"/>
      <c r="P705" s="163"/>
      <c r="Q705" s="163"/>
      <c r="R705" s="165"/>
      <c r="S705" s="165"/>
      <c r="T705" s="165"/>
      <c r="U705" s="165"/>
      <c r="V705" s="165"/>
      <c r="W705" s="165"/>
      <c r="X705" s="166" t="s">
        <v>74</v>
      </c>
      <c r="Y705" s="166"/>
      <c r="Z705" s="166">
        <v>251434524</v>
      </c>
      <c r="AA705" s="166">
        <v>36549</v>
      </c>
      <c r="AB705" s="166"/>
      <c r="AC705" s="166"/>
      <c r="AD705" s="141"/>
      <c r="AE705" s="141"/>
      <c r="AF705" s="141"/>
      <c r="AG705" s="141"/>
      <c r="AH705" s="141"/>
      <c r="AI705" s="141"/>
      <c r="AJ705" s="169"/>
      <c r="AK705" s="169"/>
      <c r="AL705" s="169"/>
      <c r="AM705" s="169"/>
      <c r="AN705" s="182"/>
      <c r="AO705" s="182"/>
      <c r="AP705" s="182"/>
      <c r="AQ705" s="241"/>
      <c r="AR705" s="241"/>
      <c r="AS705" s="171"/>
      <c r="AT705" s="171"/>
      <c r="AU705" s="184"/>
      <c r="AV705" s="184"/>
      <c r="AW705" s="184"/>
      <c r="AX705" s="185"/>
      <c r="AY705" s="185"/>
      <c r="AZ705" s="185"/>
      <c r="BA705" s="186"/>
      <c r="BB705" s="186"/>
      <c r="BC705" s="186"/>
      <c r="BD705" s="232"/>
    </row>
    <row r="706" spans="1:56" ht="15.75" customHeight="1">
      <c r="A706" s="71">
        <v>2025743</v>
      </c>
      <c r="B706" s="44" t="s">
        <v>134</v>
      </c>
      <c r="C706" s="44" t="s">
        <v>95</v>
      </c>
      <c r="D706" s="61" t="s">
        <v>56</v>
      </c>
      <c r="E706" s="44" t="s">
        <v>4</v>
      </c>
      <c r="F706" s="159" t="s">
        <v>136</v>
      </c>
      <c r="G706" s="160">
        <v>0</v>
      </c>
      <c r="H706" s="256" t="s">
        <v>1865</v>
      </c>
      <c r="I706" s="160">
        <v>25814</v>
      </c>
      <c r="J706" s="160">
        <v>0</v>
      </c>
      <c r="K706" s="160">
        <v>0</v>
      </c>
      <c r="L706" s="161" t="s">
        <v>74</v>
      </c>
      <c r="M706" s="161"/>
      <c r="N706" s="161" t="s">
        <v>2888</v>
      </c>
      <c r="O706" s="163"/>
      <c r="P706" s="163"/>
      <c r="Q706" s="163"/>
      <c r="R706" s="165" t="s">
        <v>74</v>
      </c>
      <c r="S706" s="165"/>
      <c r="T706" s="165">
        <v>225213880</v>
      </c>
      <c r="U706" s="165">
        <v>84759</v>
      </c>
      <c r="V706" s="165"/>
      <c r="W706" s="165"/>
      <c r="X706" s="166" t="s">
        <v>74</v>
      </c>
      <c r="Y706" s="166"/>
      <c r="Z706" s="166">
        <v>251457125</v>
      </c>
      <c r="AA706" s="166">
        <v>83214</v>
      </c>
      <c r="AB706" s="166"/>
      <c r="AC706" s="166"/>
      <c r="AD706" s="141"/>
      <c r="AE706" s="141"/>
      <c r="AF706" s="141"/>
      <c r="AG706" s="141"/>
      <c r="AH706" s="141"/>
      <c r="AI706" s="141"/>
      <c r="AJ706" s="169"/>
      <c r="AK706" s="169"/>
      <c r="AL706" s="169"/>
      <c r="AM706" s="169"/>
      <c r="AN706" s="182"/>
      <c r="AO706" s="182"/>
      <c r="AP706" s="182"/>
      <c r="AQ706" s="241"/>
      <c r="AR706" s="241"/>
      <c r="AS706" s="171"/>
      <c r="AT706" s="171"/>
      <c r="AU706" s="184"/>
      <c r="AV706" s="184"/>
      <c r="AW706" s="184"/>
      <c r="AX706" s="185"/>
      <c r="AY706" s="185"/>
      <c r="AZ706" s="185"/>
      <c r="BA706" s="186"/>
      <c r="BB706" s="186"/>
      <c r="BC706" s="186"/>
      <c r="BD706" s="232"/>
    </row>
    <row r="707" spans="1:56" ht="15.75" customHeight="1">
      <c r="A707" s="71">
        <v>2025744</v>
      </c>
      <c r="B707" s="44" t="s">
        <v>134</v>
      </c>
      <c r="C707" s="44" t="s">
        <v>95</v>
      </c>
      <c r="D707" s="61" t="s">
        <v>56</v>
      </c>
      <c r="E707" s="44" t="s">
        <v>4</v>
      </c>
      <c r="F707" s="159">
        <v>0</v>
      </c>
      <c r="G707" s="160">
        <v>0</v>
      </c>
      <c r="H707" s="160">
        <v>0</v>
      </c>
      <c r="I707" s="160">
        <v>0</v>
      </c>
      <c r="J707" s="160">
        <v>0</v>
      </c>
      <c r="K707" s="160">
        <v>0</v>
      </c>
      <c r="L707" s="161" t="s">
        <v>137</v>
      </c>
      <c r="M707" s="161" t="s">
        <v>138</v>
      </c>
      <c r="N707" s="161"/>
      <c r="O707" s="163"/>
      <c r="P707" s="163"/>
      <c r="Q707" s="163"/>
      <c r="R707" s="165"/>
      <c r="S707" s="165"/>
      <c r="T707" s="165"/>
      <c r="U707" s="165"/>
      <c r="V707" s="165"/>
      <c r="W707" s="165"/>
      <c r="X707" s="166" t="s">
        <v>137</v>
      </c>
      <c r="Y707" s="166" t="s">
        <v>138</v>
      </c>
      <c r="Z707" s="166"/>
      <c r="AA707" s="166"/>
      <c r="AB707" s="166"/>
      <c r="AC707" s="166"/>
      <c r="AD707" s="141"/>
      <c r="AE707" s="141"/>
      <c r="AF707" s="141"/>
      <c r="AG707" s="141"/>
      <c r="AH707" s="141"/>
      <c r="AI707" s="141"/>
      <c r="AJ707" s="169"/>
      <c r="AK707" s="169"/>
      <c r="AL707" s="169"/>
      <c r="AM707" s="169"/>
      <c r="AN707" s="182"/>
      <c r="AO707" s="182"/>
      <c r="AP707" s="182"/>
      <c r="AQ707" s="241"/>
      <c r="AR707" s="241"/>
      <c r="AS707" s="171"/>
      <c r="AT707" s="171"/>
      <c r="AU707" s="184"/>
      <c r="AV707" s="184"/>
      <c r="AW707" s="184"/>
      <c r="AX707" s="185"/>
      <c r="AY707" s="185"/>
      <c r="AZ707" s="185"/>
      <c r="BA707" s="186"/>
      <c r="BB707" s="186"/>
      <c r="BC707" s="186"/>
      <c r="BD707" s="232"/>
    </row>
    <row r="708" spans="1:56" ht="15.75" customHeight="1">
      <c r="A708" s="71">
        <v>2025745</v>
      </c>
      <c r="B708" s="44" t="s">
        <v>134</v>
      </c>
      <c r="C708" s="44" t="s">
        <v>95</v>
      </c>
      <c r="D708" s="61" t="s">
        <v>56</v>
      </c>
      <c r="E708" s="44" t="s">
        <v>4</v>
      </c>
      <c r="F708" s="159">
        <v>0</v>
      </c>
      <c r="G708" s="160">
        <v>0</v>
      </c>
      <c r="H708" s="160">
        <v>0</v>
      </c>
      <c r="I708" s="160">
        <v>0</v>
      </c>
      <c r="J708" s="160">
        <v>0</v>
      </c>
      <c r="K708" s="160">
        <v>0</v>
      </c>
      <c r="L708" s="161" t="s">
        <v>136</v>
      </c>
      <c r="M708" s="161"/>
      <c r="N708" s="161" t="s">
        <v>2889</v>
      </c>
      <c r="O708" s="163"/>
      <c r="P708" s="163"/>
      <c r="Q708" s="163"/>
      <c r="R708" s="165" t="s">
        <v>136</v>
      </c>
      <c r="S708" s="165"/>
      <c r="T708" s="165"/>
      <c r="U708" s="165"/>
      <c r="V708" s="165"/>
      <c r="W708" s="165"/>
      <c r="X708" s="166" t="s">
        <v>136</v>
      </c>
      <c r="Y708" s="166"/>
      <c r="Z708" s="166">
        <v>251434516</v>
      </c>
      <c r="AA708" s="166">
        <v>63854</v>
      </c>
      <c r="AB708" s="166"/>
      <c r="AC708" s="166"/>
      <c r="AD708" s="141"/>
      <c r="AE708" s="141"/>
      <c r="AF708" s="141"/>
      <c r="AG708" s="141"/>
      <c r="AH708" s="141"/>
      <c r="AI708" s="141"/>
      <c r="AJ708" s="169"/>
      <c r="AK708" s="169"/>
      <c r="AL708" s="169"/>
      <c r="AM708" s="169"/>
      <c r="AN708" s="182"/>
      <c r="AO708" s="182"/>
      <c r="AP708" s="182"/>
      <c r="AQ708" s="241"/>
      <c r="AR708" s="241"/>
      <c r="AS708" s="171"/>
      <c r="AT708" s="171"/>
      <c r="AU708" s="184"/>
      <c r="AV708" s="184"/>
      <c r="AW708" s="184"/>
      <c r="AX708" s="185"/>
      <c r="AY708" s="185"/>
      <c r="AZ708" s="185"/>
      <c r="BA708" s="186"/>
      <c r="BB708" s="186"/>
      <c r="BC708" s="186"/>
      <c r="BD708" s="232"/>
    </row>
    <row r="709" spans="1:56" ht="15.75" customHeight="1">
      <c r="A709" s="71">
        <v>2025746</v>
      </c>
      <c r="B709" s="44" t="s">
        <v>134</v>
      </c>
      <c r="C709" s="44" t="s">
        <v>95</v>
      </c>
      <c r="D709" s="61" t="s">
        <v>56</v>
      </c>
      <c r="E709" s="44" t="s">
        <v>4</v>
      </c>
      <c r="F709" s="159">
        <v>0</v>
      </c>
      <c r="G709" s="160">
        <v>0</v>
      </c>
      <c r="H709" s="160">
        <v>0</v>
      </c>
      <c r="I709" s="160">
        <v>0</v>
      </c>
      <c r="J709" s="160">
        <v>0</v>
      </c>
      <c r="K709" s="160">
        <v>0</v>
      </c>
      <c r="L709" s="161" t="s">
        <v>137</v>
      </c>
      <c r="M709" s="161" t="s">
        <v>26</v>
      </c>
      <c r="N709" s="161"/>
      <c r="O709" s="163"/>
      <c r="P709" s="163"/>
      <c r="Q709" s="163"/>
      <c r="R709" s="165"/>
      <c r="S709" s="165"/>
      <c r="T709" s="165"/>
      <c r="U709" s="165"/>
      <c r="V709" s="165"/>
      <c r="W709" s="165"/>
      <c r="X709" s="166" t="s">
        <v>137</v>
      </c>
      <c r="Y709" s="166" t="s">
        <v>26</v>
      </c>
      <c r="Z709" s="166"/>
      <c r="AA709" s="166"/>
      <c r="AB709" s="166"/>
      <c r="AC709" s="166"/>
      <c r="AD709" s="141"/>
      <c r="AE709" s="141"/>
      <c r="AF709" s="141"/>
      <c r="AG709" s="141"/>
      <c r="AH709" s="141"/>
      <c r="AI709" s="141"/>
      <c r="AJ709" s="169"/>
      <c r="AK709" s="169"/>
      <c r="AL709" s="169"/>
      <c r="AM709" s="169"/>
      <c r="AN709" s="182"/>
      <c r="AO709" s="182"/>
      <c r="AP709" s="182"/>
      <c r="AQ709" s="241"/>
      <c r="AR709" s="241"/>
      <c r="AS709" s="171"/>
      <c r="AT709" s="171"/>
      <c r="AU709" s="184"/>
      <c r="AV709" s="184"/>
      <c r="AW709" s="184"/>
      <c r="AX709" s="185"/>
      <c r="AY709" s="185"/>
      <c r="AZ709" s="185"/>
      <c r="BA709" s="186"/>
      <c r="BB709" s="186"/>
      <c r="BC709" s="186"/>
      <c r="BD709" s="232"/>
    </row>
    <row r="710" spans="1:56" ht="15.75" customHeight="1">
      <c r="A710" s="71">
        <v>2025747</v>
      </c>
      <c r="B710" s="44" t="s">
        <v>134</v>
      </c>
      <c r="C710" s="44" t="s">
        <v>145</v>
      </c>
      <c r="D710" s="61" t="s">
        <v>54</v>
      </c>
      <c r="E710" s="44" t="s">
        <v>4</v>
      </c>
      <c r="F710" s="159">
        <v>0</v>
      </c>
      <c r="G710" s="160">
        <v>0</v>
      </c>
      <c r="H710" s="160">
        <v>0</v>
      </c>
      <c r="I710" s="160">
        <v>0</v>
      </c>
      <c r="J710" s="160">
        <v>0</v>
      </c>
      <c r="K710" s="160">
        <v>0</v>
      </c>
      <c r="L710" s="161" t="s">
        <v>74</v>
      </c>
      <c r="M710" s="161"/>
      <c r="N710" s="161" t="s">
        <v>2890</v>
      </c>
      <c r="O710" s="163"/>
      <c r="P710" s="163"/>
      <c r="Q710" s="163"/>
      <c r="R710" s="165"/>
      <c r="S710" s="165"/>
      <c r="T710" s="165"/>
      <c r="U710" s="165"/>
      <c r="V710" s="165"/>
      <c r="W710" s="165"/>
      <c r="X710" s="166" t="s">
        <v>74</v>
      </c>
      <c r="Y710" s="166"/>
      <c r="Z710" s="166">
        <v>251637646</v>
      </c>
      <c r="AA710" s="166">
        <v>36912</v>
      </c>
      <c r="AB710" s="166"/>
      <c r="AC710" s="166"/>
      <c r="AD710" s="141"/>
      <c r="AE710" s="141"/>
      <c r="AF710" s="141"/>
      <c r="AG710" s="141"/>
      <c r="AH710" s="141"/>
      <c r="AI710" s="141"/>
      <c r="AJ710" s="169"/>
      <c r="AK710" s="169"/>
      <c r="AL710" s="169"/>
      <c r="AM710" s="169"/>
      <c r="AN710" s="182"/>
      <c r="AO710" s="182"/>
      <c r="AP710" s="182"/>
      <c r="AQ710" s="241"/>
      <c r="AR710" s="241"/>
      <c r="AS710" s="171"/>
      <c r="AT710" s="171"/>
      <c r="AU710" s="184"/>
      <c r="AV710" s="184"/>
      <c r="AW710" s="184"/>
      <c r="AX710" s="185"/>
      <c r="AY710" s="185"/>
      <c r="AZ710" s="185"/>
      <c r="BA710" s="186"/>
      <c r="BB710" s="186"/>
      <c r="BC710" s="186"/>
      <c r="BD710" s="232"/>
    </row>
    <row r="711" spans="1:56" ht="15.75" customHeight="1">
      <c r="A711" s="71">
        <v>2025748</v>
      </c>
      <c r="B711" s="44" t="s">
        <v>134</v>
      </c>
      <c r="C711" s="44" t="s">
        <v>145</v>
      </c>
      <c r="D711" s="61" t="s">
        <v>54</v>
      </c>
      <c r="E711" s="44" t="s">
        <v>4</v>
      </c>
      <c r="F711" s="159">
        <v>0</v>
      </c>
      <c r="G711" s="160">
        <v>0</v>
      </c>
      <c r="H711" s="160">
        <v>0</v>
      </c>
      <c r="I711" s="160">
        <v>0</v>
      </c>
      <c r="J711" s="160">
        <v>0</v>
      </c>
      <c r="K711" s="160">
        <v>0</v>
      </c>
      <c r="L711" s="161" t="s">
        <v>137</v>
      </c>
      <c r="M711" s="161" t="s">
        <v>26</v>
      </c>
      <c r="N711" s="161"/>
      <c r="O711" s="163"/>
      <c r="P711" s="163"/>
      <c r="Q711" s="163"/>
      <c r="R711" s="165"/>
      <c r="S711" s="165"/>
      <c r="T711" s="165"/>
      <c r="U711" s="165"/>
      <c r="V711" s="165"/>
      <c r="W711" s="165"/>
      <c r="X711" s="166" t="s">
        <v>137</v>
      </c>
      <c r="Y711" s="166" t="s">
        <v>26</v>
      </c>
      <c r="Z711" s="166"/>
      <c r="AA711" s="166"/>
      <c r="AB711" s="166"/>
      <c r="AC711" s="166"/>
      <c r="AD711" s="141"/>
      <c r="AE711" s="141"/>
      <c r="AF711" s="141"/>
      <c r="AG711" s="141"/>
      <c r="AH711" s="141"/>
      <c r="AI711" s="141"/>
      <c r="AJ711" s="169"/>
      <c r="AK711" s="169"/>
      <c r="AL711" s="169"/>
      <c r="AM711" s="169"/>
      <c r="AN711" s="182"/>
      <c r="AO711" s="182"/>
      <c r="AP711" s="182"/>
      <c r="AQ711" s="241"/>
      <c r="AR711" s="241"/>
      <c r="AS711" s="171"/>
      <c r="AT711" s="171"/>
      <c r="AU711" s="184"/>
      <c r="AV711" s="184"/>
      <c r="AW711" s="184"/>
      <c r="AX711" s="185"/>
      <c r="AY711" s="185"/>
      <c r="AZ711" s="185"/>
      <c r="BA711" s="186"/>
      <c r="BB711" s="186"/>
      <c r="BC711" s="186"/>
      <c r="BD711" s="232"/>
    </row>
    <row r="712" spans="1:56" ht="15.75" customHeight="1">
      <c r="A712" s="71">
        <v>2025749</v>
      </c>
      <c r="B712" s="44" t="s">
        <v>134</v>
      </c>
      <c r="C712" s="44" t="s">
        <v>145</v>
      </c>
      <c r="D712" s="61" t="s">
        <v>54</v>
      </c>
      <c r="E712" s="44" t="s">
        <v>4</v>
      </c>
      <c r="F712" s="159">
        <v>0</v>
      </c>
      <c r="G712" s="160">
        <v>0</v>
      </c>
      <c r="H712" s="160">
        <v>0</v>
      </c>
      <c r="I712" s="160">
        <v>0</v>
      </c>
      <c r="J712" s="160">
        <v>0</v>
      </c>
      <c r="K712" s="160">
        <v>0</v>
      </c>
      <c r="L712" s="161" t="s">
        <v>74</v>
      </c>
      <c r="M712" s="161"/>
      <c r="N712" s="161" t="s">
        <v>2891</v>
      </c>
      <c r="O712" s="163"/>
      <c r="P712" s="163"/>
      <c r="Q712" s="163"/>
      <c r="R712" s="165"/>
      <c r="S712" s="165"/>
      <c r="T712" s="165"/>
      <c r="U712" s="165"/>
      <c r="V712" s="165"/>
      <c r="W712" s="165"/>
      <c r="X712" s="166" t="s">
        <v>136</v>
      </c>
      <c r="Y712" s="166"/>
      <c r="Z712" s="166"/>
      <c r="AA712" s="166"/>
      <c r="AB712" s="166"/>
      <c r="AC712" s="166"/>
      <c r="AD712" s="141"/>
      <c r="AE712" s="141"/>
      <c r="AF712" s="141"/>
      <c r="AG712" s="141"/>
      <c r="AH712" s="141"/>
      <c r="AI712" s="141"/>
      <c r="AJ712" s="169"/>
      <c r="AK712" s="169"/>
      <c r="AL712" s="169"/>
      <c r="AM712" s="169"/>
      <c r="AN712" s="182"/>
      <c r="AO712" s="182"/>
      <c r="AP712" s="182"/>
      <c r="AQ712" s="241"/>
      <c r="AR712" s="241"/>
      <c r="AS712" s="171"/>
      <c r="AT712" s="171"/>
      <c r="AU712" s="184"/>
      <c r="AV712" s="184"/>
      <c r="AW712" s="184"/>
      <c r="AX712" s="185"/>
      <c r="AY712" s="185"/>
      <c r="AZ712" s="185"/>
      <c r="BA712" s="186"/>
      <c r="BB712" s="186"/>
      <c r="BC712" s="186"/>
      <c r="BD712" s="232"/>
    </row>
    <row r="713" spans="1:56" ht="15.75" customHeight="1">
      <c r="A713" s="71">
        <v>2025750</v>
      </c>
      <c r="B713" s="44" t="s">
        <v>134</v>
      </c>
      <c r="C713" s="44" t="s">
        <v>145</v>
      </c>
      <c r="D713" s="61" t="s">
        <v>54</v>
      </c>
      <c r="E713" s="44" t="s">
        <v>4</v>
      </c>
      <c r="F713" s="159">
        <v>0</v>
      </c>
      <c r="G713" s="160">
        <v>0</v>
      </c>
      <c r="H713" s="160">
        <v>0</v>
      </c>
      <c r="I713" s="160">
        <v>0</v>
      </c>
      <c r="J713" s="160">
        <v>0</v>
      </c>
      <c r="K713" s="160">
        <v>0</v>
      </c>
      <c r="L713" s="161" t="s">
        <v>136</v>
      </c>
      <c r="M713" s="161"/>
      <c r="N713" s="161" t="s">
        <v>2892</v>
      </c>
      <c r="O713" s="163"/>
      <c r="P713" s="163"/>
      <c r="Q713" s="163"/>
      <c r="R713" s="165"/>
      <c r="S713" s="165"/>
      <c r="T713" s="165"/>
      <c r="U713" s="165"/>
      <c r="V713" s="165"/>
      <c r="W713" s="165"/>
      <c r="X713" s="166" t="s">
        <v>74</v>
      </c>
      <c r="Y713" s="166"/>
      <c r="Z713" s="166">
        <v>251638952</v>
      </c>
      <c r="AA713" s="166">
        <v>36912</v>
      </c>
      <c r="AB713" s="166"/>
      <c r="AC713" s="166"/>
      <c r="AD713" s="141"/>
      <c r="AE713" s="141"/>
      <c r="AF713" s="141"/>
      <c r="AG713" s="141"/>
      <c r="AH713" s="141"/>
      <c r="AI713" s="141"/>
      <c r="AJ713" s="169"/>
      <c r="AK713" s="169"/>
      <c r="AL713" s="169"/>
      <c r="AM713" s="169"/>
      <c r="AN713" s="182"/>
      <c r="AO713" s="182"/>
      <c r="AP713" s="182"/>
      <c r="AQ713" s="241"/>
      <c r="AR713" s="241"/>
      <c r="AS713" s="171"/>
      <c r="AT713" s="171"/>
      <c r="AU713" s="184"/>
      <c r="AV713" s="184"/>
      <c r="AW713" s="184"/>
      <c r="AX713" s="185"/>
      <c r="AY713" s="185"/>
      <c r="AZ713" s="185"/>
      <c r="BA713" s="186"/>
      <c r="BB713" s="186"/>
      <c r="BC713" s="186"/>
      <c r="BD713" s="232"/>
    </row>
    <row r="714" spans="1:56" ht="15.75" customHeight="1">
      <c r="A714" s="71">
        <v>2025751</v>
      </c>
      <c r="B714" s="44" t="s">
        <v>134</v>
      </c>
      <c r="C714" s="44" t="s">
        <v>145</v>
      </c>
      <c r="D714" s="61" t="s">
        <v>54</v>
      </c>
      <c r="E714" s="44" t="s">
        <v>4</v>
      </c>
      <c r="F714" s="159">
        <v>0</v>
      </c>
      <c r="G714" s="160">
        <v>0</v>
      </c>
      <c r="H714" s="160">
        <v>0</v>
      </c>
      <c r="I714" s="160">
        <v>0</v>
      </c>
      <c r="J714" s="160">
        <v>0</v>
      </c>
      <c r="K714" s="160">
        <v>0</v>
      </c>
      <c r="L714" s="161" t="s">
        <v>74</v>
      </c>
      <c r="M714" s="161"/>
      <c r="N714" s="161" t="s">
        <v>2893</v>
      </c>
      <c r="O714" s="163"/>
      <c r="P714" s="163"/>
      <c r="Q714" s="163"/>
      <c r="R714" s="165"/>
      <c r="S714" s="165"/>
      <c r="T714" s="165"/>
      <c r="U714" s="165"/>
      <c r="V714" s="165"/>
      <c r="W714" s="165"/>
      <c r="X714" s="166" t="s">
        <v>74</v>
      </c>
      <c r="Y714" s="166"/>
      <c r="Z714" s="166">
        <v>251635848</v>
      </c>
      <c r="AA714" s="166">
        <v>36912</v>
      </c>
      <c r="AB714" s="166"/>
      <c r="AC714" s="166"/>
      <c r="AD714" s="141"/>
      <c r="AE714" s="141"/>
      <c r="AF714" s="141"/>
      <c r="AG714" s="141"/>
      <c r="AH714" s="141"/>
      <c r="AI714" s="141"/>
      <c r="AJ714" s="169"/>
      <c r="AK714" s="169"/>
      <c r="AL714" s="169"/>
      <c r="AM714" s="169"/>
      <c r="AN714" s="182"/>
      <c r="AO714" s="182"/>
      <c r="AP714" s="182"/>
      <c r="AQ714" s="241"/>
      <c r="AR714" s="241"/>
      <c r="AS714" s="171"/>
      <c r="AT714" s="171"/>
      <c r="AU714" s="184"/>
      <c r="AV714" s="184"/>
      <c r="AW714" s="184"/>
      <c r="AX714" s="185"/>
      <c r="AY714" s="185"/>
      <c r="AZ714" s="185"/>
      <c r="BA714" s="186"/>
      <c r="BB714" s="186"/>
      <c r="BC714" s="186"/>
      <c r="BD714" s="232"/>
    </row>
    <row r="715" spans="1:56" ht="15.75" customHeight="1">
      <c r="A715" s="71">
        <v>2025752</v>
      </c>
      <c r="B715" s="44" t="s">
        <v>134</v>
      </c>
      <c r="C715" s="44" t="s">
        <v>145</v>
      </c>
      <c r="D715" s="61" t="s">
        <v>54</v>
      </c>
      <c r="E715" s="44" t="s">
        <v>4</v>
      </c>
      <c r="F715" s="159">
        <v>0</v>
      </c>
      <c r="G715" s="160">
        <v>0</v>
      </c>
      <c r="H715" s="160">
        <v>0</v>
      </c>
      <c r="I715" s="160">
        <v>0</v>
      </c>
      <c r="J715" s="160">
        <v>0</v>
      </c>
      <c r="K715" s="160">
        <v>0</v>
      </c>
      <c r="L715" s="161" t="s">
        <v>74</v>
      </c>
      <c r="M715" s="161"/>
      <c r="N715" s="161" t="s">
        <v>2894</v>
      </c>
      <c r="O715" s="163"/>
      <c r="P715" s="163"/>
      <c r="Q715" s="163"/>
      <c r="R715" s="165"/>
      <c r="S715" s="165"/>
      <c r="T715" s="165"/>
      <c r="U715" s="165"/>
      <c r="V715" s="165"/>
      <c r="W715" s="165"/>
      <c r="X715" s="166" t="s">
        <v>74</v>
      </c>
      <c r="Y715" s="166"/>
      <c r="Z715" s="166">
        <v>251637859</v>
      </c>
      <c r="AA715" s="166">
        <v>36912</v>
      </c>
      <c r="AB715" s="166"/>
      <c r="AC715" s="166"/>
      <c r="AD715" s="141"/>
      <c r="AE715" s="141"/>
      <c r="AF715" s="141"/>
      <c r="AG715" s="141"/>
      <c r="AH715" s="141"/>
      <c r="AI715" s="141"/>
      <c r="AJ715" s="169"/>
      <c r="AK715" s="169"/>
      <c r="AL715" s="169"/>
      <c r="AM715" s="169"/>
      <c r="AN715" s="182"/>
      <c r="AO715" s="182"/>
      <c r="AP715" s="182"/>
      <c r="AQ715" s="241"/>
      <c r="AR715" s="241"/>
      <c r="AS715" s="171"/>
      <c r="AT715" s="171"/>
      <c r="AU715" s="184"/>
      <c r="AV715" s="184"/>
      <c r="AW715" s="184"/>
      <c r="AX715" s="185"/>
      <c r="AY715" s="185"/>
      <c r="AZ715" s="185"/>
      <c r="BA715" s="186"/>
      <c r="BB715" s="186"/>
      <c r="BC715" s="186"/>
      <c r="BD715" s="232"/>
    </row>
    <row r="716" spans="1:56" ht="15.75" customHeight="1">
      <c r="A716" s="71">
        <v>2025754</v>
      </c>
      <c r="B716" s="44" t="s">
        <v>134</v>
      </c>
      <c r="C716" s="44" t="s">
        <v>87</v>
      </c>
      <c r="D716" s="61" t="s">
        <v>52</v>
      </c>
      <c r="E716" s="44" t="s">
        <v>4</v>
      </c>
      <c r="F716" s="159">
        <v>0</v>
      </c>
      <c r="G716" s="160">
        <v>0</v>
      </c>
      <c r="H716" s="160">
        <v>0</v>
      </c>
      <c r="I716" s="160">
        <v>0</v>
      </c>
      <c r="J716" s="160">
        <v>0</v>
      </c>
      <c r="K716" s="160">
        <v>0</v>
      </c>
      <c r="L716" s="161" t="s">
        <v>137</v>
      </c>
      <c r="M716" s="161" t="s">
        <v>26</v>
      </c>
      <c r="N716" s="161"/>
      <c r="O716" s="163"/>
      <c r="P716" s="163"/>
      <c r="Q716" s="163"/>
      <c r="R716" s="165"/>
      <c r="S716" s="165"/>
      <c r="T716" s="165"/>
      <c r="U716" s="165"/>
      <c r="V716" s="165"/>
      <c r="W716" s="165"/>
      <c r="X716" s="166" t="s">
        <v>137</v>
      </c>
      <c r="Y716" s="166" t="s">
        <v>26</v>
      </c>
      <c r="Z716" s="166"/>
      <c r="AA716" s="166"/>
      <c r="AB716" s="166"/>
      <c r="AC716" s="166"/>
      <c r="AD716" s="141"/>
      <c r="AE716" s="141"/>
      <c r="AF716" s="141"/>
      <c r="AG716" s="141"/>
      <c r="AH716" s="141"/>
      <c r="AI716" s="141"/>
      <c r="AJ716" s="169"/>
      <c r="AK716" s="169"/>
      <c r="AL716" s="169"/>
      <c r="AM716" s="169"/>
      <c r="AN716" s="182"/>
      <c r="AO716" s="182"/>
      <c r="AP716" s="182"/>
      <c r="AQ716" s="241"/>
      <c r="AR716" s="241"/>
      <c r="AS716" s="171"/>
      <c r="AT716" s="171"/>
      <c r="AU716" s="184"/>
      <c r="AV716" s="184"/>
      <c r="AW716" s="184"/>
      <c r="AX716" s="185"/>
      <c r="AY716" s="185"/>
      <c r="AZ716" s="185"/>
      <c r="BA716" s="186"/>
      <c r="BB716" s="186"/>
      <c r="BC716" s="186"/>
      <c r="BD716" s="232"/>
    </row>
    <row r="717" spans="1:56" ht="15.75" customHeight="1">
      <c r="A717" s="71">
        <v>2025755</v>
      </c>
      <c r="B717" s="44" t="s">
        <v>134</v>
      </c>
      <c r="C717" s="44" t="s">
        <v>87</v>
      </c>
      <c r="D717" s="61" t="s">
        <v>52</v>
      </c>
      <c r="E717" s="44" t="s">
        <v>4</v>
      </c>
      <c r="F717" s="159">
        <v>0</v>
      </c>
      <c r="G717" s="160">
        <v>0</v>
      </c>
      <c r="H717" s="160">
        <v>0</v>
      </c>
      <c r="I717" s="160">
        <v>0</v>
      </c>
      <c r="J717" s="160">
        <v>0</v>
      </c>
      <c r="K717" s="160">
        <v>0</v>
      </c>
      <c r="L717" s="161" t="s">
        <v>137</v>
      </c>
      <c r="M717" s="161" t="s">
        <v>26</v>
      </c>
      <c r="N717" s="161"/>
      <c r="O717" s="163"/>
      <c r="P717" s="163"/>
      <c r="Q717" s="163"/>
      <c r="R717" s="165"/>
      <c r="S717" s="165"/>
      <c r="T717" s="165"/>
      <c r="U717" s="165"/>
      <c r="V717" s="165"/>
      <c r="W717" s="165"/>
      <c r="X717" s="166" t="s">
        <v>137</v>
      </c>
      <c r="Y717" s="166" t="s">
        <v>26</v>
      </c>
      <c r="Z717" s="166"/>
      <c r="AA717" s="166"/>
      <c r="AB717" s="166"/>
      <c r="AC717" s="166"/>
      <c r="AD717" s="141"/>
      <c r="AE717" s="141"/>
      <c r="AF717" s="141"/>
      <c r="AG717" s="141"/>
      <c r="AH717" s="141"/>
      <c r="AI717" s="141"/>
      <c r="AJ717" s="169"/>
      <c r="AK717" s="169"/>
      <c r="AL717" s="169"/>
      <c r="AM717" s="169"/>
      <c r="AN717" s="182"/>
      <c r="AO717" s="182"/>
      <c r="AP717" s="182"/>
      <c r="AQ717" s="241"/>
      <c r="AR717" s="241"/>
      <c r="AS717" s="171"/>
      <c r="AT717" s="171"/>
      <c r="AU717" s="184"/>
      <c r="AV717" s="184"/>
      <c r="AW717" s="184"/>
      <c r="AX717" s="185"/>
      <c r="AY717" s="185"/>
      <c r="AZ717" s="185"/>
      <c r="BA717" s="186"/>
      <c r="BB717" s="186"/>
      <c r="BC717" s="186"/>
      <c r="BD717" s="232"/>
    </row>
    <row r="718" spans="1:56" ht="15.75" customHeight="1">
      <c r="A718" s="71">
        <v>2025756</v>
      </c>
      <c r="B718" s="44" t="s">
        <v>134</v>
      </c>
      <c r="C718" s="44" t="s">
        <v>87</v>
      </c>
      <c r="D718" s="61" t="s">
        <v>52</v>
      </c>
      <c r="E718" s="44" t="s">
        <v>4</v>
      </c>
      <c r="F718" s="159">
        <v>0</v>
      </c>
      <c r="G718" s="160">
        <v>0</v>
      </c>
      <c r="H718" s="160">
        <v>0</v>
      </c>
      <c r="I718" s="160">
        <v>0</v>
      </c>
      <c r="J718" s="160">
        <v>0</v>
      </c>
      <c r="K718" s="160">
        <v>0</v>
      </c>
      <c r="L718" s="161" t="s">
        <v>136</v>
      </c>
      <c r="M718" s="161"/>
      <c r="N718" s="161" t="s">
        <v>2895</v>
      </c>
      <c r="O718" s="163"/>
      <c r="P718" s="163"/>
      <c r="Q718" s="163"/>
      <c r="R718" s="165" t="s">
        <v>136</v>
      </c>
      <c r="S718" s="165"/>
      <c r="T718" s="165">
        <v>225122269</v>
      </c>
      <c r="U718" s="165">
        <v>63942</v>
      </c>
      <c r="V718" s="165"/>
      <c r="W718" s="165"/>
      <c r="X718" s="166" t="s">
        <v>136</v>
      </c>
      <c r="Y718" s="166"/>
      <c r="Z718" s="166">
        <v>250674009</v>
      </c>
      <c r="AA718" s="166" t="s">
        <v>2896</v>
      </c>
      <c r="AB718" s="166"/>
      <c r="AC718" s="166"/>
      <c r="AD718" s="141"/>
      <c r="AE718" s="141"/>
      <c r="AF718" s="141"/>
      <c r="AG718" s="141"/>
      <c r="AH718" s="141"/>
      <c r="AI718" s="141"/>
      <c r="AJ718" s="169"/>
      <c r="AK718" s="169"/>
      <c r="AL718" s="169"/>
      <c r="AM718" s="169"/>
      <c r="AN718" s="182"/>
      <c r="AO718" s="182"/>
      <c r="AP718" s="182"/>
      <c r="AQ718" s="241"/>
      <c r="AR718" s="241"/>
      <c r="AS718" s="171"/>
      <c r="AT718" s="171"/>
      <c r="AU718" s="184"/>
      <c r="AV718" s="184"/>
      <c r="AW718" s="184"/>
      <c r="AX718" s="185"/>
      <c r="AY718" s="185"/>
      <c r="AZ718" s="185"/>
      <c r="BA718" s="186"/>
      <c r="BB718" s="186"/>
      <c r="BC718" s="186"/>
      <c r="BD718" s="232"/>
    </row>
    <row r="719" spans="1:56" ht="15.75" customHeight="1">
      <c r="A719" s="71">
        <v>2025757</v>
      </c>
      <c r="B719" s="44" t="s">
        <v>134</v>
      </c>
      <c r="C719" s="44" t="s">
        <v>87</v>
      </c>
      <c r="D719" s="61" t="s">
        <v>52</v>
      </c>
      <c r="E719" s="44" t="s">
        <v>4</v>
      </c>
      <c r="F719" s="159">
        <v>0</v>
      </c>
      <c r="G719" s="160">
        <v>0</v>
      </c>
      <c r="H719" s="160">
        <v>0</v>
      </c>
      <c r="I719" s="160">
        <v>0</v>
      </c>
      <c r="J719" s="160">
        <v>0</v>
      </c>
      <c r="K719" s="160">
        <v>0</v>
      </c>
      <c r="L719" s="161" t="s">
        <v>136</v>
      </c>
      <c r="M719" s="161"/>
      <c r="N719" s="161" t="s">
        <v>2897</v>
      </c>
      <c r="O719" s="163"/>
      <c r="P719" s="163"/>
      <c r="Q719" s="163"/>
      <c r="R719" s="165"/>
      <c r="S719" s="165"/>
      <c r="T719" s="165"/>
      <c r="U719" s="165"/>
      <c r="V719" s="165"/>
      <c r="W719" s="165"/>
      <c r="X719" s="166" t="s">
        <v>136</v>
      </c>
      <c r="Y719" s="166"/>
      <c r="Z719" s="166">
        <v>250694417</v>
      </c>
      <c r="AA719" s="166">
        <v>19326</v>
      </c>
      <c r="AB719" s="166"/>
      <c r="AC719" s="166"/>
      <c r="AD719" s="141"/>
      <c r="AE719" s="141"/>
      <c r="AF719" s="141"/>
      <c r="AG719" s="141"/>
      <c r="AH719" s="141"/>
      <c r="AI719" s="141"/>
      <c r="AJ719" s="169"/>
      <c r="AK719" s="169"/>
      <c r="AL719" s="169"/>
      <c r="AM719" s="169"/>
      <c r="AN719" s="182"/>
      <c r="AO719" s="182"/>
      <c r="AP719" s="182"/>
      <c r="AQ719" s="241"/>
      <c r="AR719" s="241"/>
      <c r="AS719" s="171"/>
      <c r="AT719" s="171"/>
      <c r="AU719" s="184"/>
      <c r="AV719" s="184"/>
      <c r="AW719" s="184"/>
      <c r="AX719" s="185"/>
      <c r="AY719" s="185"/>
      <c r="AZ719" s="185"/>
      <c r="BA719" s="186"/>
      <c r="BB719" s="186"/>
      <c r="BC719" s="186"/>
      <c r="BD719" s="232"/>
    </row>
    <row r="720" spans="1:56" ht="15.75" customHeight="1">
      <c r="A720" s="71">
        <v>2025758</v>
      </c>
      <c r="B720" s="44" t="s">
        <v>134</v>
      </c>
      <c r="C720" s="44" t="s">
        <v>87</v>
      </c>
      <c r="D720" s="61" t="s">
        <v>52</v>
      </c>
      <c r="E720" s="44" t="s">
        <v>4</v>
      </c>
      <c r="F720" s="159">
        <v>0</v>
      </c>
      <c r="G720" s="160">
        <v>0</v>
      </c>
      <c r="H720" s="160">
        <v>0</v>
      </c>
      <c r="I720" s="160">
        <v>0</v>
      </c>
      <c r="J720" s="160">
        <v>0</v>
      </c>
      <c r="K720" s="160">
        <v>0</v>
      </c>
      <c r="L720" s="161" t="s">
        <v>137</v>
      </c>
      <c r="M720" s="161" t="s">
        <v>26</v>
      </c>
      <c r="N720" s="161"/>
      <c r="O720" s="163"/>
      <c r="P720" s="163"/>
      <c r="Q720" s="163"/>
      <c r="R720" s="165"/>
      <c r="S720" s="165"/>
      <c r="T720" s="165"/>
      <c r="U720" s="165"/>
      <c r="V720" s="165"/>
      <c r="W720" s="165"/>
      <c r="X720" s="166" t="s">
        <v>137</v>
      </c>
      <c r="Y720" s="166" t="s">
        <v>26</v>
      </c>
      <c r="Z720" s="166"/>
      <c r="AA720" s="166"/>
      <c r="AB720" s="166"/>
      <c r="AC720" s="166"/>
      <c r="AD720" s="141"/>
      <c r="AE720" s="141"/>
      <c r="AF720" s="141"/>
      <c r="AG720" s="141"/>
      <c r="AH720" s="141"/>
      <c r="AI720" s="141"/>
      <c r="AJ720" s="169"/>
      <c r="AK720" s="169"/>
      <c r="AL720" s="169"/>
      <c r="AM720" s="169"/>
      <c r="AN720" s="182"/>
      <c r="AO720" s="182"/>
      <c r="AP720" s="182"/>
      <c r="AQ720" s="241"/>
      <c r="AR720" s="241"/>
      <c r="AS720" s="171"/>
      <c r="AT720" s="171"/>
      <c r="AU720" s="184"/>
      <c r="AV720" s="184"/>
      <c r="AW720" s="184"/>
      <c r="AX720" s="185"/>
      <c r="AY720" s="185"/>
      <c r="AZ720" s="185"/>
      <c r="BA720" s="186"/>
      <c r="BB720" s="186"/>
      <c r="BC720" s="186"/>
      <c r="BD720" s="232"/>
    </row>
    <row r="721" spans="1:56" ht="15.75" customHeight="1">
      <c r="A721" s="71">
        <v>2025759</v>
      </c>
      <c r="B721" s="44" t="s">
        <v>134</v>
      </c>
      <c r="C721" s="44" t="s">
        <v>87</v>
      </c>
      <c r="D721" s="61" t="s">
        <v>52</v>
      </c>
      <c r="E721" s="44" t="s">
        <v>4</v>
      </c>
      <c r="F721" s="159">
        <v>0</v>
      </c>
      <c r="G721" s="160">
        <v>0</v>
      </c>
      <c r="H721" s="160">
        <v>0</v>
      </c>
      <c r="I721" s="160">
        <v>0</v>
      </c>
      <c r="J721" s="160">
        <v>0</v>
      </c>
      <c r="K721" s="160">
        <v>0</v>
      </c>
      <c r="L721" s="161" t="s">
        <v>74</v>
      </c>
      <c r="M721" s="161"/>
      <c r="N721" s="161" t="s">
        <v>2898</v>
      </c>
      <c r="O721" s="163"/>
      <c r="P721" s="163"/>
      <c r="Q721" s="163"/>
      <c r="R721" s="165"/>
      <c r="S721" s="165"/>
      <c r="T721" s="165"/>
      <c r="U721" s="165"/>
      <c r="V721" s="165"/>
      <c r="W721" s="165"/>
      <c r="X721" s="166" t="s">
        <v>74</v>
      </c>
      <c r="Y721" s="166"/>
      <c r="Z721" s="166">
        <v>251472094</v>
      </c>
      <c r="AA721" s="166">
        <v>87254</v>
      </c>
      <c r="AB721" s="166"/>
      <c r="AC721" s="166"/>
      <c r="AD721" s="141"/>
      <c r="AE721" s="141"/>
      <c r="AF721" s="141"/>
      <c r="AG721" s="141"/>
      <c r="AH721" s="141"/>
      <c r="AI721" s="141"/>
      <c r="AJ721" s="169"/>
      <c r="AK721" s="169"/>
      <c r="AL721" s="169"/>
      <c r="AM721" s="169"/>
      <c r="AN721" s="182"/>
      <c r="AO721" s="182"/>
      <c r="AP721" s="182"/>
      <c r="AQ721" s="241"/>
      <c r="AR721" s="241"/>
      <c r="AS721" s="171"/>
      <c r="AT721" s="171"/>
      <c r="AU721" s="184"/>
      <c r="AV721" s="184"/>
      <c r="AW721" s="184"/>
      <c r="AX721" s="185"/>
      <c r="AY721" s="185"/>
      <c r="AZ721" s="185"/>
      <c r="BA721" s="186"/>
      <c r="BB721" s="186"/>
      <c r="BC721" s="186"/>
      <c r="BD721" s="232"/>
    </row>
    <row r="722" spans="1:56" ht="15.75" customHeight="1">
      <c r="A722" s="71">
        <v>2025760</v>
      </c>
      <c r="B722" s="44" t="s">
        <v>134</v>
      </c>
      <c r="C722" s="44" t="s">
        <v>87</v>
      </c>
      <c r="D722" s="61" t="s">
        <v>52</v>
      </c>
      <c r="E722" s="44" t="s">
        <v>4</v>
      </c>
      <c r="F722" s="159">
        <v>0</v>
      </c>
      <c r="G722" s="160">
        <v>0</v>
      </c>
      <c r="H722" s="160">
        <v>0</v>
      </c>
      <c r="I722" s="160">
        <v>0</v>
      </c>
      <c r="J722" s="160">
        <v>0</v>
      </c>
      <c r="K722" s="160">
        <v>0</v>
      </c>
      <c r="L722" s="161" t="s">
        <v>137</v>
      </c>
      <c r="M722" s="161" t="s">
        <v>26</v>
      </c>
      <c r="N722" s="161"/>
      <c r="O722" s="163"/>
      <c r="P722" s="163"/>
      <c r="Q722" s="163"/>
      <c r="R722" s="165"/>
      <c r="S722" s="165"/>
      <c r="T722" s="165"/>
      <c r="U722" s="165"/>
      <c r="V722" s="165"/>
      <c r="W722" s="165"/>
      <c r="X722" s="166" t="s">
        <v>137</v>
      </c>
      <c r="Y722" s="166" t="s">
        <v>26</v>
      </c>
      <c r="Z722" s="166"/>
      <c r="AA722" s="166"/>
      <c r="AB722" s="166"/>
      <c r="AC722" s="166"/>
      <c r="AD722" s="141"/>
      <c r="AE722" s="141"/>
      <c r="AF722" s="141"/>
      <c r="AG722" s="141"/>
      <c r="AH722" s="141"/>
      <c r="AI722" s="141"/>
      <c r="AJ722" s="169"/>
      <c r="AK722" s="169"/>
      <c r="AL722" s="169"/>
      <c r="AM722" s="169"/>
      <c r="AN722" s="182"/>
      <c r="AO722" s="182"/>
      <c r="AP722" s="182"/>
      <c r="AQ722" s="241"/>
      <c r="AR722" s="241"/>
      <c r="AS722" s="171"/>
      <c r="AT722" s="171"/>
      <c r="AU722" s="184"/>
      <c r="AV722" s="184"/>
      <c r="AW722" s="184"/>
      <c r="AX722" s="185"/>
      <c r="AY722" s="185"/>
      <c r="AZ722" s="185"/>
      <c r="BA722" s="186"/>
      <c r="BB722" s="186"/>
      <c r="BC722" s="186"/>
      <c r="BD722" s="232"/>
    </row>
    <row r="723" spans="1:56" ht="15.75" customHeight="1">
      <c r="A723" s="71">
        <v>2025761</v>
      </c>
      <c r="B723" s="44" t="s">
        <v>134</v>
      </c>
      <c r="C723" s="44" t="s">
        <v>87</v>
      </c>
      <c r="D723" s="61" t="s">
        <v>52</v>
      </c>
      <c r="E723" s="44" t="s">
        <v>4</v>
      </c>
      <c r="F723" s="159">
        <v>0</v>
      </c>
      <c r="G723" s="160">
        <v>0</v>
      </c>
      <c r="H723" s="160">
        <v>0</v>
      </c>
      <c r="I723" s="160">
        <v>0</v>
      </c>
      <c r="J723" s="160">
        <v>0</v>
      </c>
      <c r="K723" s="160">
        <v>0</v>
      </c>
      <c r="L723" s="161" t="s">
        <v>137</v>
      </c>
      <c r="M723" s="161" t="s">
        <v>26</v>
      </c>
      <c r="N723" s="161"/>
      <c r="O723" s="163"/>
      <c r="P723" s="163"/>
      <c r="Q723" s="163"/>
      <c r="R723" s="165"/>
      <c r="S723" s="165"/>
      <c r="T723" s="165"/>
      <c r="U723" s="165"/>
      <c r="V723" s="165"/>
      <c r="W723" s="165"/>
      <c r="X723" s="166" t="s">
        <v>137</v>
      </c>
      <c r="Y723" s="166" t="s">
        <v>26</v>
      </c>
      <c r="Z723" s="166"/>
      <c r="AA723" s="166"/>
      <c r="AB723" s="166"/>
      <c r="AC723" s="166"/>
      <c r="AD723" s="141"/>
      <c r="AE723" s="141"/>
      <c r="AF723" s="141"/>
      <c r="AG723" s="141"/>
      <c r="AH723" s="141"/>
      <c r="AI723" s="141"/>
      <c r="AJ723" s="169"/>
      <c r="AK723" s="169"/>
      <c r="AL723" s="169"/>
      <c r="AM723" s="169"/>
      <c r="AN723" s="182"/>
      <c r="AO723" s="182"/>
      <c r="AP723" s="182"/>
      <c r="AQ723" s="241"/>
      <c r="AR723" s="241"/>
      <c r="AS723" s="171"/>
      <c r="AT723" s="171"/>
      <c r="AU723" s="184"/>
      <c r="AV723" s="184"/>
      <c r="AW723" s="184"/>
      <c r="AX723" s="185"/>
      <c r="AY723" s="185"/>
      <c r="AZ723" s="185"/>
      <c r="BA723" s="186"/>
      <c r="BB723" s="186"/>
      <c r="BC723" s="186"/>
      <c r="BD723" s="232"/>
    </row>
    <row r="724" spans="1:56" ht="15.75" customHeight="1">
      <c r="A724" s="71">
        <v>2025762</v>
      </c>
      <c r="B724" s="44" t="s">
        <v>134</v>
      </c>
      <c r="C724" s="44" t="s">
        <v>87</v>
      </c>
      <c r="D724" s="61" t="s">
        <v>52</v>
      </c>
      <c r="E724" s="44" t="s">
        <v>4</v>
      </c>
      <c r="F724" s="159">
        <v>0</v>
      </c>
      <c r="G724" s="160">
        <v>0</v>
      </c>
      <c r="H724" s="160">
        <v>0</v>
      </c>
      <c r="I724" s="160">
        <v>0</v>
      </c>
      <c r="J724" s="160">
        <v>0</v>
      </c>
      <c r="K724" s="160">
        <v>0</v>
      </c>
      <c r="L724" s="161" t="s">
        <v>74</v>
      </c>
      <c r="M724" s="161"/>
      <c r="N724" s="161" t="s">
        <v>2899</v>
      </c>
      <c r="O724" s="163"/>
      <c r="P724" s="163"/>
      <c r="Q724" s="163"/>
      <c r="R724" s="165"/>
      <c r="S724" s="165"/>
      <c r="T724" s="165"/>
      <c r="U724" s="165"/>
      <c r="V724" s="165"/>
      <c r="W724" s="165"/>
      <c r="X724" s="166" t="s">
        <v>74</v>
      </c>
      <c r="Y724" s="166"/>
      <c r="Z724" s="166">
        <v>251471950</v>
      </c>
      <c r="AA724" s="166">
        <v>26514</v>
      </c>
      <c r="AB724" s="166"/>
      <c r="AC724" s="166"/>
      <c r="AD724" s="141"/>
      <c r="AE724" s="141"/>
      <c r="AF724" s="141"/>
      <c r="AG724" s="141"/>
      <c r="AH724" s="141"/>
      <c r="AI724" s="141"/>
      <c r="AJ724" s="169"/>
      <c r="AK724" s="169"/>
      <c r="AL724" s="169"/>
      <c r="AM724" s="169"/>
      <c r="AN724" s="182"/>
      <c r="AO724" s="182"/>
      <c r="AP724" s="182"/>
      <c r="AQ724" s="241"/>
      <c r="AR724" s="241"/>
      <c r="AS724" s="171"/>
      <c r="AT724" s="171"/>
      <c r="AU724" s="184"/>
      <c r="AV724" s="184"/>
      <c r="AW724" s="184"/>
      <c r="AX724" s="185"/>
      <c r="AY724" s="185"/>
      <c r="AZ724" s="185"/>
      <c r="BA724" s="186"/>
      <c r="BB724" s="186"/>
      <c r="BC724" s="186"/>
      <c r="BD724" s="232"/>
    </row>
    <row r="725" spans="1:56" ht="15.75" customHeight="1">
      <c r="A725" s="71">
        <v>2025763</v>
      </c>
      <c r="B725" s="44" t="s">
        <v>134</v>
      </c>
      <c r="C725" s="44" t="s">
        <v>76</v>
      </c>
      <c r="D725" s="61" t="s">
        <v>56</v>
      </c>
      <c r="E725" s="44" t="s">
        <v>4</v>
      </c>
      <c r="F725" s="159"/>
      <c r="G725" s="160">
        <v>0</v>
      </c>
      <c r="H725" s="160">
        <v>0</v>
      </c>
      <c r="I725" s="160">
        <v>0</v>
      </c>
      <c r="J725" s="160">
        <v>0</v>
      </c>
      <c r="K725" s="160">
        <v>0</v>
      </c>
      <c r="L725" s="161" t="s">
        <v>136</v>
      </c>
      <c r="M725" s="161"/>
      <c r="N725" s="161" t="s">
        <v>2900</v>
      </c>
      <c r="O725" s="163"/>
      <c r="P725" s="163"/>
      <c r="Q725" s="163"/>
      <c r="R725" s="165"/>
      <c r="S725" s="165"/>
      <c r="T725" s="165"/>
      <c r="U725" s="165"/>
      <c r="V725" s="165"/>
      <c r="W725" s="165"/>
      <c r="X725" s="166" t="s">
        <v>74</v>
      </c>
      <c r="Y725" s="166"/>
      <c r="Z725" s="166">
        <v>251534278</v>
      </c>
      <c r="AA725" s="166">
        <v>85932</v>
      </c>
      <c r="AB725" s="166"/>
      <c r="AC725" s="166"/>
      <c r="AD725" s="141"/>
      <c r="AE725" s="141"/>
      <c r="AF725" s="141"/>
      <c r="AG725" s="141"/>
      <c r="AH725" s="141"/>
      <c r="AI725" s="141"/>
      <c r="AJ725" s="169"/>
      <c r="AK725" s="169"/>
      <c r="AL725" s="169"/>
      <c r="AM725" s="169"/>
      <c r="AN725" s="182"/>
      <c r="AO725" s="182"/>
      <c r="AP725" s="182"/>
      <c r="AQ725" s="241"/>
      <c r="AR725" s="241"/>
      <c r="AS725" s="171"/>
      <c r="AT725" s="171"/>
      <c r="AU725" s="184"/>
      <c r="AV725" s="184"/>
      <c r="AW725" s="184"/>
      <c r="AX725" s="185"/>
      <c r="AY725" s="185"/>
      <c r="AZ725" s="185"/>
      <c r="BA725" s="186"/>
      <c r="BB725" s="186"/>
      <c r="BC725" s="186"/>
      <c r="BD725" s="232"/>
    </row>
    <row r="726" spans="1:56" ht="15.75" customHeight="1">
      <c r="A726" s="71">
        <v>2025764</v>
      </c>
      <c r="B726" s="44" t="s">
        <v>134</v>
      </c>
      <c r="C726" s="44" t="s">
        <v>76</v>
      </c>
      <c r="D726" s="61" t="s">
        <v>56</v>
      </c>
      <c r="E726" s="44" t="s">
        <v>4</v>
      </c>
      <c r="F726" s="159" t="s">
        <v>136</v>
      </c>
      <c r="G726" s="160">
        <v>0</v>
      </c>
      <c r="H726" s="160">
        <v>231654634</v>
      </c>
      <c r="I726" s="160">
        <v>39401</v>
      </c>
      <c r="J726" s="160">
        <v>0</v>
      </c>
      <c r="K726" s="160">
        <v>0</v>
      </c>
      <c r="L726" s="161" t="s">
        <v>74</v>
      </c>
      <c r="M726" s="161"/>
      <c r="N726" s="161" t="s">
        <v>2901</v>
      </c>
      <c r="O726" s="163"/>
      <c r="P726" s="163"/>
      <c r="Q726" s="163"/>
      <c r="R726" s="165"/>
      <c r="S726" s="165"/>
      <c r="T726" s="165"/>
      <c r="U726" s="165"/>
      <c r="V726" s="165"/>
      <c r="W726" s="165"/>
      <c r="X726" s="166" t="s">
        <v>136</v>
      </c>
      <c r="Y726" s="166"/>
      <c r="Z726" s="166">
        <v>250804417</v>
      </c>
      <c r="AA726" s="166">
        <v>19736</v>
      </c>
      <c r="AB726" s="166"/>
      <c r="AC726" s="166"/>
      <c r="AD726" s="141"/>
      <c r="AE726" s="141"/>
      <c r="AF726" s="141"/>
      <c r="AG726" s="141"/>
      <c r="AH726" s="141"/>
      <c r="AI726" s="141"/>
      <c r="AJ726" s="169"/>
      <c r="AK726" s="169"/>
      <c r="AL726" s="169"/>
      <c r="AM726" s="169"/>
      <c r="AN726" s="182"/>
      <c r="AO726" s="182"/>
      <c r="AP726" s="182"/>
      <c r="AQ726" s="241"/>
      <c r="AR726" s="241"/>
      <c r="AS726" s="171"/>
      <c r="AT726" s="171"/>
      <c r="AU726" s="184"/>
      <c r="AV726" s="184"/>
      <c r="AW726" s="184"/>
      <c r="AX726" s="185"/>
      <c r="AY726" s="185"/>
      <c r="AZ726" s="185"/>
      <c r="BA726" s="186"/>
      <c r="BB726" s="186"/>
      <c r="BC726" s="186"/>
      <c r="BD726" s="232"/>
    </row>
    <row r="727" spans="1:56" ht="15.75" customHeight="1">
      <c r="A727" s="71">
        <v>2025765</v>
      </c>
      <c r="B727" s="44" t="s">
        <v>134</v>
      </c>
      <c r="C727" s="44" t="s">
        <v>76</v>
      </c>
      <c r="D727" s="61" t="s">
        <v>56</v>
      </c>
      <c r="E727" s="44" t="s">
        <v>4</v>
      </c>
      <c r="F727" s="159" t="s">
        <v>136</v>
      </c>
      <c r="G727" s="160">
        <v>0</v>
      </c>
      <c r="H727" s="160">
        <v>231639694</v>
      </c>
      <c r="I727" s="160">
        <v>0</v>
      </c>
      <c r="J727" s="160">
        <v>0</v>
      </c>
      <c r="K727" s="160">
        <v>0</v>
      </c>
      <c r="L727" s="161" t="s">
        <v>136</v>
      </c>
      <c r="M727" s="161"/>
      <c r="N727" s="161" t="s">
        <v>2902</v>
      </c>
      <c r="O727" s="163"/>
      <c r="P727" s="163"/>
      <c r="Q727" s="163"/>
      <c r="R727" s="165" t="s">
        <v>136</v>
      </c>
      <c r="S727" s="165"/>
      <c r="T727" s="165">
        <v>225120997</v>
      </c>
      <c r="U727" s="202" t="s">
        <v>2903</v>
      </c>
      <c r="V727" s="165"/>
      <c r="W727" s="165"/>
      <c r="X727" s="166" t="s">
        <v>136</v>
      </c>
      <c r="Y727" s="166"/>
      <c r="Z727" s="166">
        <v>250652714</v>
      </c>
      <c r="AA727" s="166">
        <v>16037</v>
      </c>
      <c r="AB727" s="166"/>
      <c r="AC727" s="166"/>
      <c r="AD727" s="141"/>
      <c r="AE727" s="141"/>
      <c r="AF727" s="141"/>
      <c r="AG727" s="141"/>
      <c r="AH727" s="141"/>
      <c r="AI727" s="141"/>
      <c r="AJ727" s="169"/>
      <c r="AK727" s="169"/>
      <c r="AL727" s="169"/>
      <c r="AM727" s="169"/>
      <c r="AN727" s="182"/>
      <c r="AO727" s="182"/>
      <c r="AP727" s="182"/>
      <c r="AQ727" s="241"/>
      <c r="AR727" s="241"/>
      <c r="AS727" s="171"/>
      <c r="AT727" s="171"/>
      <c r="AU727" s="184"/>
      <c r="AV727" s="184"/>
      <c r="AW727" s="184"/>
      <c r="AX727" s="185"/>
      <c r="AY727" s="185"/>
      <c r="AZ727" s="185"/>
      <c r="BA727" s="186"/>
      <c r="BB727" s="186"/>
      <c r="BC727" s="186"/>
      <c r="BD727" s="232"/>
    </row>
    <row r="728" spans="1:56" ht="15.75" customHeight="1">
      <c r="A728" s="71">
        <v>2025766</v>
      </c>
      <c r="B728" s="44" t="s">
        <v>134</v>
      </c>
      <c r="C728" s="44" t="s">
        <v>76</v>
      </c>
      <c r="D728" s="61" t="s">
        <v>56</v>
      </c>
      <c r="E728" s="44" t="s">
        <v>4</v>
      </c>
      <c r="F728" s="159" t="s">
        <v>74</v>
      </c>
      <c r="G728" s="160">
        <v>0</v>
      </c>
      <c r="H728" s="160">
        <v>232109680</v>
      </c>
      <c r="I728" s="160">
        <v>64939</v>
      </c>
      <c r="J728" s="160">
        <v>0</v>
      </c>
      <c r="K728" s="160">
        <v>0</v>
      </c>
      <c r="L728" s="161" t="s">
        <v>74</v>
      </c>
      <c r="M728" s="161"/>
      <c r="N728" s="161" t="s">
        <v>2904</v>
      </c>
      <c r="O728" s="163"/>
      <c r="P728" s="163"/>
      <c r="Q728" s="163"/>
      <c r="R728" s="165"/>
      <c r="S728" s="165"/>
      <c r="T728" s="165"/>
      <c r="U728" s="165"/>
      <c r="V728" s="165"/>
      <c r="W728" s="165"/>
      <c r="X728" s="166" t="s">
        <v>74</v>
      </c>
      <c r="Y728" s="166"/>
      <c r="Z728" s="166">
        <v>251533514</v>
      </c>
      <c r="AA728" s="166">
        <v>93781</v>
      </c>
      <c r="AB728" s="166"/>
      <c r="AC728" s="166"/>
      <c r="AD728" s="141"/>
      <c r="AE728" s="141"/>
      <c r="AF728" s="141"/>
      <c r="AG728" s="141"/>
      <c r="AH728" s="141"/>
      <c r="AI728" s="141"/>
      <c r="AJ728" s="169"/>
      <c r="AK728" s="169"/>
      <c r="AL728" s="169"/>
      <c r="AM728" s="169"/>
      <c r="AN728" s="182"/>
      <c r="AO728" s="182"/>
      <c r="AP728" s="182"/>
      <c r="AQ728" s="241"/>
      <c r="AR728" s="241"/>
      <c r="AS728" s="171"/>
      <c r="AT728" s="171"/>
      <c r="AU728" s="184"/>
      <c r="AV728" s="184"/>
      <c r="AW728" s="184"/>
      <c r="AX728" s="185"/>
      <c r="AY728" s="185"/>
      <c r="AZ728" s="185"/>
      <c r="BA728" s="186"/>
      <c r="BB728" s="186"/>
      <c r="BC728" s="186"/>
      <c r="BD728" s="232"/>
    </row>
    <row r="729" spans="1:56" ht="15.75" customHeight="1">
      <c r="A729" s="71">
        <v>2025767</v>
      </c>
      <c r="B729" s="44" t="s">
        <v>134</v>
      </c>
      <c r="C729" s="44" t="s">
        <v>76</v>
      </c>
      <c r="D729" s="61" t="s">
        <v>56</v>
      </c>
      <c r="E729" s="44" t="s">
        <v>4</v>
      </c>
      <c r="F729" s="159">
        <v>0</v>
      </c>
      <c r="G729" s="160">
        <v>0</v>
      </c>
      <c r="H729" s="160">
        <v>0</v>
      </c>
      <c r="I729" s="160">
        <v>0</v>
      </c>
      <c r="J729" s="160">
        <v>0</v>
      </c>
      <c r="K729" s="160">
        <v>0</v>
      </c>
      <c r="L729" s="161" t="s">
        <v>74</v>
      </c>
      <c r="M729" s="161"/>
      <c r="N729" s="161" t="s">
        <v>2905</v>
      </c>
      <c r="O729" s="163"/>
      <c r="P729" s="163"/>
      <c r="Q729" s="163"/>
      <c r="R729" s="165"/>
      <c r="S729" s="165"/>
      <c r="T729" s="165"/>
      <c r="U729" s="165"/>
      <c r="V729" s="165"/>
      <c r="W729" s="165"/>
      <c r="X729" s="166" t="s">
        <v>74</v>
      </c>
      <c r="Y729" s="166"/>
      <c r="Z729" s="166">
        <v>251533832</v>
      </c>
      <c r="AA729" s="166">
        <v>39172</v>
      </c>
      <c r="AB729" s="166"/>
      <c r="AC729" s="166"/>
      <c r="AD729" s="141"/>
      <c r="AE729" s="141"/>
      <c r="AF729" s="141"/>
      <c r="AG729" s="141"/>
      <c r="AH729" s="141"/>
      <c r="AI729" s="141"/>
      <c r="AJ729" s="169"/>
      <c r="AK729" s="169"/>
      <c r="AL729" s="169"/>
      <c r="AM729" s="169"/>
      <c r="AN729" s="182"/>
      <c r="AO729" s="182"/>
      <c r="AP729" s="182"/>
      <c r="AQ729" s="241"/>
      <c r="AR729" s="241"/>
      <c r="AS729" s="171"/>
      <c r="AT729" s="171"/>
      <c r="AU729" s="184"/>
      <c r="AV729" s="184"/>
      <c r="AW729" s="184"/>
      <c r="AX729" s="185"/>
      <c r="AY729" s="185"/>
      <c r="AZ729" s="185"/>
      <c r="BA729" s="186"/>
      <c r="BB729" s="186"/>
      <c r="BC729" s="186"/>
      <c r="BD729" s="232"/>
    </row>
    <row r="730" spans="1:56" ht="15.75" customHeight="1">
      <c r="A730" s="71">
        <v>2025768</v>
      </c>
      <c r="B730" s="44" t="s">
        <v>134</v>
      </c>
      <c r="C730" s="44" t="s">
        <v>101</v>
      </c>
      <c r="D730" s="61" t="s">
        <v>54</v>
      </c>
      <c r="E730" s="44" t="s">
        <v>4</v>
      </c>
      <c r="F730" s="159">
        <v>0</v>
      </c>
      <c r="G730" s="160">
        <v>0</v>
      </c>
      <c r="H730" s="160">
        <v>0</v>
      </c>
      <c r="I730" s="160">
        <v>0</v>
      </c>
      <c r="J730" s="160">
        <v>0</v>
      </c>
      <c r="K730" s="160">
        <v>0</v>
      </c>
      <c r="L730" s="161" t="s">
        <v>137</v>
      </c>
      <c r="M730" s="161" t="s">
        <v>26</v>
      </c>
      <c r="N730" s="161"/>
      <c r="O730" s="163"/>
      <c r="P730" s="163"/>
      <c r="Q730" s="163"/>
      <c r="R730" s="165"/>
      <c r="S730" s="165"/>
      <c r="T730" s="165"/>
      <c r="U730" s="165"/>
      <c r="V730" s="165"/>
      <c r="W730" s="165"/>
      <c r="X730" s="166" t="s">
        <v>137</v>
      </c>
      <c r="Y730" s="166" t="s">
        <v>26</v>
      </c>
      <c r="Z730" s="166"/>
      <c r="AA730" s="166"/>
      <c r="AB730" s="166"/>
      <c r="AC730" s="166"/>
      <c r="AD730" s="141"/>
      <c r="AE730" s="141"/>
      <c r="AF730" s="141"/>
      <c r="AG730" s="141"/>
      <c r="AH730" s="141"/>
      <c r="AI730" s="141"/>
      <c r="AJ730" s="169"/>
      <c r="AK730" s="169"/>
      <c r="AL730" s="169"/>
      <c r="AM730" s="169"/>
      <c r="AN730" s="182"/>
      <c r="AO730" s="182"/>
      <c r="AP730" s="182"/>
      <c r="AQ730" s="241"/>
      <c r="AR730" s="241"/>
      <c r="AS730" s="171"/>
      <c r="AT730" s="171"/>
      <c r="AU730" s="184"/>
      <c r="AV730" s="184"/>
      <c r="AW730" s="184"/>
      <c r="AX730" s="185"/>
      <c r="AY730" s="185"/>
      <c r="AZ730" s="185"/>
      <c r="BA730" s="186"/>
      <c r="BB730" s="186"/>
      <c r="BC730" s="186"/>
      <c r="BD730" s="232"/>
    </row>
    <row r="731" spans="1:56" ht="15.75" customHeight="1">
      <c r="A731" s="71">
        <v>2025769</v>
      </c>
      <c r="B731" s="44" t="s">
        <v>134</v>
      </c>
      <c r="C731" s="44" t="s">
        <v>101</v>
      </c>
      <c r="D731" s="61" t="s">
        <v>54</v>
      </c>
      <c r="E731" s="44" t="s">
        <v>4</v>
      </c>
      <c r="F731" s="159">
        <v>0</v>
      </c>
      <c r="G731" s="160">
        <v>0</v>
      </c>
      <c r="H731" s="160">
        <v>0</v>
      </c>
      <c r="I731" s="160">
        <v>0</v>
      </c>
      <c r="J731" s="160">
        <v>0</v>
      </c>
      <c r="K731" s="160">
        <v>0</v>
      </c>
      <c r="L731" s="161" t="s">
        <v>137</v>
      </c>
      <c r="M731" s="161" t="s">
        <v>26</v>
      </c>
      <c r="N731" s="161"/>
      <c r="O731" s="163"/>
      <c r="P731" s="163"/>
      <c r="Q731" s="163"/>
      <c r="R731" s="165"/>
      <c r="S731" s="165"/>
      <c r="T731" s="165"/>
      <c r="U731" s="165"/>
      <c r="V731" s="165"/>
      <c r="W731" s="165"/>
      <c r="X731" s="166" t="s">
        <v>137</v>
      </c>
      <c r="Y731" s="166" t="s">
        <v>26</v>
      </c>
      <c r="Z731" s="166"/>
      <c r="AA731" s="166"/>
      <c r="AB731" s="166"/>
      <c r="AC731" s="166"/>
      <c r="AD731" s="141"/>
      <c r="AE731" s="141"/>
      <c r="AF731" s="141"/>
      <c r="AG731" s="141"/>
      <c r="AH731" s="141"/>
      <c r="AI731" s="141"/>
      <c r="AJ731" s="169"/>
      <c r="AK731" s="169"/>
      <c r="AL731" s="169"/>
      <c r="AM731" s="169"/>
      <c r="AN731" s="182"/>
      <c r="AO731" s="182"/>
      <c r="AP731" s="182"/>
      <c r="AQ731" s="241"/>
      <c r="AR731" s="241"/>
      <c r="AS731" s="171"/>
      <c r="AT731" s="171"/>
      <c r="AU731" s="184"/>
      <c r="AV731" s="184"/>
      <c r="AW731" s="184"/>
      <c r="AX731" s="185"/>
      <c r="AY731" s="185"/>
      <c r="AZ731" s="185"/>
      <c r="BA731" s="186"/>
      <c r="BB731" s="186"/>
      <c r="BC731" s="186"/>
      <c r="BD731" s="232"/>
    </row>
    <row r="732" spans="1:56" ht="15.75" customHeight="1">
      <c r="A732" s="71">
        <v>2025770</v>
      </c>
      <c r="B732" s="44" t="s">
        <v>134</v>
      </c>
      <c r="C732" s="44" t="s">
        <v>101</v>
      </c>
      <c r="D732" s="61" t="s">
        <v>54</v>
      </c>
      <c r="E732" s="44" t="s">
        <v>4</v>
      </c>
      <c r="F732" s="159">
        <v>0</v>
      </c>
      <c r="G732" s="160">
        <v>0</v>
      </c>
      <c r="H732" s="160">
        <v>0</v>
      </c>
      <c r="I732" s="160">
        <v>0</v>
      </c>
      <c r="J732" s="160">
        <v>0</v>
      </c>
      <c r="K732" s="160">
        <v>0</v>
      </c>
      <c r="L732" s="161" t="s">
        <v>74</v>
      </c>
      <c r="M732" s="161"/>
      <c r="N732" s="161" t="s">
        <v>2906</v>
      </c>
      <c r="O732" s="163"/>
      <c r="P732" s="163"/>
      <c r="Q732" s="163"/>
      <c r="R732" s="165"/>
      <c r="S732" s="165"/>
      <c r="T732" s="165"/>
      <c r="U732" s="165"/>
      <c r="V732" s="165"/>
      <c r="W732" s="165"/>
      <c r="X732" s="166" t="s">
        <v>74</v>
      </c>
      <c r="Y732" s="166"/>
      <c r="Z732" s="166">
        <v>251559653</v>
      </c>
      <c r="AA732" s="166">
        <v>36912</v>
      </c>
      <c r="AB732" s="166"/>
      <c r="AC732" s="166"/>
      <c r="AD732" s="141"/>
      <c r="AE732" s="141"/>
      <c r="AF732" s="141"/>
      <c r="AG732" s="141"/>
      <c r="AH732" s="141"/>
      <c r="AI732" s="141"/>
      <c r="AJ732" s="169"/>
      <c r="AK732" s="169"/>
      <c r="AL732" s="169"/>
      <c r="AM732" s="169"/>
      <c r="AN732" s="182"/>
      <c r="AO732" s="182"/>
      <c r="AP732" s="182"/>
      <c r="AQ732" s="241"/>
      <c r="AR732" s="241"/>
      <c r="AS732" s="171"/>
      <c r="AT732" s="171"/>
      <c r="AU732" s="184"/>
      <c r="AV732" s="184"/>
      <c r="AW732" s="184"/>
      <c r="AX732" s="185"/>
      <c r="AY732" s="185"/>
      <c r="AZ732" s="185"/>
      <c r="BA732" s="186"/>
      <c r="BB732" s="186"/>
      <c r="BC732" s="186"/>
      <c r="BD732" s="232"/>
    </row>
    <row r="733" spans="1:56" ht="15.75" customHeight="1">
      <c r="A733" s="71">
        <v>2025771</v>
      </c>
      <c r="B733" s="44" t="s">
        <v>134</v>
      </c>
      <c r="C733" s="44" t="s">
        <v>101</v>
      </c>
      <c r="D733" s="61" t="s">
        <v>54</v>
      </c>
      <c r="E733" s="44" t="s">
        <v>4</v>
      </c>
      <c r="F733" s="159">
        <v>0</v>
      </c>
      <c r="G733" s="160">
        <v>0</v>
      </c>
      <c r="H733" s="160">
        <v>0</v>
      </c>
      <c r="I733" s="160">
        <v>0</v>
      </c>
      <c r="J733" s="160">
        <v>0</v>
      </c>
      <c r="K733" s="160">
        <v>0</v>
      </c>
      <c r="L733" s="161" t="s">
        <v>74</v>
      </c>
      <c r="M733" s="161"/>
      <c r="N733" s="161" t="s">
        <v>2907</v>
      </c>
      <c r="O733" s="163"/>
      <c r="P733" s="163"/>
      <c r="Q733" s="163"/>
      <c r="R733" s="165" t="s">
        <v>136</v>
      </c>
      <c r="S733" s="165"/>
      <c r="T733" s="165">
        <v>225175364</v>
      </c>
      <c r="U733" s="165" t="s">
        <v>2908</v>
      </c>
      <c r="V733" s="165"/>
      <c r="W733" s="165"/>
      <c r="X733" s="166" t="s">
        <v>74</v>
      </c>
      <c r="Y733" s="166"/>
      <c r="Z733" s="166">
        <v>251481832</v>
      </c>
      <c r="AA733" s="166">
        <v>12153</v>
      </c>
      <c r="AB733" s="166"/>
      <c r="AC733" s="166"/>
      <c r="AD733" s="141"/>
      <c r="AE733" s="141"/>
      <c r="AF733" s="141"/>
      <c r="AG733" s="141"/>
      <c r="AH733" s="141"/>
      <c r="AI733" s="141"/>
      <c r="AJ733" s="169"/>
      <c r="AK733" s="169"/>
      <c r="AL733" s="169"/>
      <c r="AM733" s="169"/>
      <c r="AN733" s="182"/>
      <c r="AO733" s="182"/>
      <c r="AP733" s="182"/>
      <c r="AQ733" s="241"/>
      <c r="AR733" s="241"/>
      <c r="AS733" s="171"/>
      <c r="AT733" s="171"/>
      <c r="AU733" s="184"/>
      <c r="AV733" s="184"/>
      <c r="AW733" s="184"/>
      <c r="AX733" s="185"/>
      <c r="AY733" s="185"/>
      <c r="AZ733" s="185"/>
      <c r="BA733" s="186"/>
      <c r="BB733" s="186"/>
      <c r="BC733" s="186"/>
      <c r="BD733" s="232"/>
    </row>
    <row r="734" spans="1:56" ht="15.75" customHeight="1">
      <c r="A734" s="71">
        <v>2025772</v>
      </c>
      <c r="B734" s="44" t="s">
        <v>134</v>
      </c>
      <c r="C734" s="44" t="s">
        <v>101</v>
      </c>
      <c r="D734" s="61" t="s">
        <v>54</v>
      </c>
      <c r="E734" s="44" t="s">
        <v>4</v>
      </c>
      <c r="F734" s="159">
        <v>0</v>
      </c>
      <c r="G734" s="160">
        <v>0</v>
      </c>
      <c r="H734" s="160">
        <v>0</v>
      </c>
      <c r="I734" s="160">
        <v>0</v>
      </c>
      <c r="J734" s="160">
        <v>0</v>
      </c>
      <c r="K734" s="160">
        <v>0</v>
      </c>
      <c r="L734" s="161" t="s">
        <v>74</v>
      </c>
      <c r="M734" s="161"/>
      <c r="N734" s="161" t="s">
        <v>2909</v>
      </c>
      <c r="O734" s="163"/>
      <c r="P734" s="163"/>
      <c r="Q734" s="163"/>
      <c r="R734" s="165"/>
      <c r="S734" s="165"/>
      <c r="T734" s="165"/>
      <c r="U734" s="165"/>
      <c r="V734" s="165"/>
      <c r="W734" s="165"/>
      <c r="X734" s="166" t="s">
        <v>74</v>
      </c>
      <c r="Y734" s="166"/>
      <c r="Z734" s="166">
        <v>251483649</v>
      </c>
      <c r="AA734" s="166">
        <v>12153</v>
      </c>
      <c r="AB734" s="166"/>
      <c r="AC734" s="166"/>
      <c r="AD734" s="141"/>
      <c r="AE734" s="141"/>
      <c r="AF734" s="141"/>
      <c r="AG734" s="141"/>
      <c r="AH734" s="141"/>
      <c r="AI734" s="141"/>
      <c r="AJ734" s="169"/>
      <c r="AK734" s="169"/>
      <c r="AL734" s="169"/>
      <c r="AM734" s="169"/>
      <c r="AN734" s="182"/>
      <c r="AO734" s="182"/>
      <c r="AP734" s="182"/>
      <c r="AQ734" s="241"/>
      <c r="AR734" s="241"/>
      <c r="AS734" s="171"/>
      <c r="AT734" s="171"/>
      <c r="AU734" s="184"/>
      <c r="AV734" s="184"/>
      <c r="AW734" s="184"/>
      <c r="AX734" s="185"/>
      <c r="AY734" s="185"/>
      <c r="AZ734" s="185"/>
      <c r="BA734" s="186"/>
      <c r="BB734" s="186"/>
      <c r="BC734" s="186"/>
      <c r="BD734" s="232"/>
    </row>
    <row r="735" spans="1:56" ht="15.75" customHeight="1">
      <c r="A735" s="71">
        <v>2025773</v>
      </c>
      <c r="B735" s="44" t="s">
        <v>134</v>
      </c>
      <c r="C735" s="44" t="s">
        <v>101</v>
      </c>
      <c r="D735" s="61" t="s">
        <v>54</v>
      </c>
      <c r="E735" s="44" t="s">
        <v>4</v>
      </c>
      <c r="F735" s="159">
        <v>0</v>
      </c>
      <c r="G735" s="160">
        <v>0</v>
      </c>
      <c r="H735" s="160">
        <v>0</v>
      </c>
      <c r="I735" s="160">
        <v>0</v>
      </c>
      <c r="J735" s="160">
        <v>0</v>
      </c>
      <c r="K735" s="160">
        <v>0</v>
      </c>
      <c r="L735" s="161" t="s">
        <v>137</v>
      </c>
      <c r="M735" s="161" t="s">
        <v>26</v>
      </c>
      <c r="N735" s="161"/>
      <c r="O735" s="163"/>
      <c r="P735" s="163"/>
      <c r="Q735" s="163"/>
      <c r="R735" s="165"/>
      <c r="S735" s="165"/>
      <c r="T735" s="165"/>
      <c r="U735" s="165"/>
      <c r="V735" s="165"/>
      <c r="W735" s="165"/>
      <c r="X735" s="166" t="s">
        <v>137</v>
      </c>
      <c r="Y735" s="166" t="s">
        <v>26</v>
      </c>
      <c r="Z735" s="166"/>
      <c r="AA735" s="166"/>
      <c r="AB735" s="166"/>
      <c r="AC735" s="166"/>
      <c r="AD735" s="141"/>
      <c r="AE735" s="141"/>
      <c r="AF735" s="141"/>
      <c r="AG735" s="141"/>
      <c r="AH735" s="141"/>
      <c r="AI735" s="141"/>
      <c r="AJ735" s="169"/>
      <c r="AK735" s="169"/>
      <c r="AL735" s="169"/>
      <c r="AM735" s="169"/>
      <c r="AN735" s="182"/>
      <c r="AO735" s="182"/>
      <c r="AP735" s="182"/>
      <c r="AQ735" s="241"/>
      <c r="AR735" s="241"/>
      <c r="AS735" s="171"/>
      <c r="AT735" s="171"/>
      <c r="AU735" s="184"/>
      <c r="AV735" s="184"/>
      <c r="AW735" s="184"/>
      <c r="AX735" s="185"/>
      <c r="AY735" s="185"/>
      <c r="AZ735" s="185"/>
      <c r="BA735" s="186"/>
      <c r="BB735" s="186"/>
      <c r="BC735" s="186"/>
      <c r="BD735" s="232"/>
    </row>
    <row r="736" spans="1:56" ht="15.75" customHeight="1">
      <c r="A736" s="71">
        <v>2025774</v>
      </c>
      <c r="B736" s="44" t="s">
        <v>134</v>
      </c>
      <c r="C736" s="44" t="s">
        <v>101</v>
      </c>
      <c r="D736" s="61" t="s">
        <v>54</v>
      </c>
      <c r="E736" s="44" t="s">
        <v>4</v>
      </c>
      <c r="F736" s="159">
        <v>0</v>
      </c>
      <c r="G736" s="160">
        <v>0</v>
      </c>
      <c r="H736" s="160">
        <v>0</v>
      </c>
      <c r="I736" s="160">
        <v>0</v>
      </c>
      <c r="J736" s="160">
        <v>0</v>
      </c>
      <c r="K736" s="160">
        <v>0</v>
      </c>
      <c r="L736" s="161" t="s">
        <v>137</v>
      </c>
      <c r="M736" s="161" t="s">
        <v>26</v>
      </c>
      <c r="N736" s="161"/>
      <c r="O736" s="163"/>
      <c r="P736" s="163"/>
      <c r="Q736" s="163"/>
      <c r="R736" s="165"/>
      <c r="S736" s="165"/>
      <c r="T736" s="165"/>
      <c r="U736" s="165"/>
      <c r="V736" s="165"/>
      <c r="W736" s="165"/>
      <c r="X736" s="166" t="s">
        <v>137</v>
      </c>
      <c r="Y736" s="166" t="s">
        <v>26</v>
      </c>
      <c r="Z736" s="166"/>
      <c r="AA736" s="166"/>
      <c r="AB736" s="166"/>
      <c r="AC736" s="166"/>
      <c r="AD736" s="141"/>
      <c r="AE736" s="141"/>
      <c r="AF736" s="141"/>
      <c r="AG736" s="141"/>
      <c r="AH736" s="141"/>
      <c r="AI736" s="141"/>
      <c r="AJ736" s="169"/>
      <c r="AK736" s="169"/>
      <c r="AL736" s="169"/>
      <c r="AM736" s="169"/>
      <c r="AN736" s="182"/>
      <c r="AO736" s="182"/>
      <c r="AP736" s="182"/>
      <c r="AQ736" s="241"/>
      <c r="AR736" s="241"/>
      <c r="AS736" s="171"/>
      <c r="AT736" s="171"/>
      <c r="AU736" s="184"/>
      <c r="AV736" s="184"/>
      <c r="AW736" s="184"/>
      <c r="AX736" s="185"/>
      <c r="AY736" s="185"/>
      <c r="AZ736" s="185"/>
      <c r="BA736" s="186"/>
      <c r="BB736" s="186"/>
      <c r="BC736" s="186"/>
      <c r="BD736" s="232"/>
    </row>
    <row r="737" spans="1:56" ht="15.75" customHeight="1">
      <c r="A737" s="71">
        <v>2025775</v>
      </c>
      <c r="B737" s="44" t="s">
        <v>134</v>
      </c>
      <c r="C737" s="44" t="s">
        <v>101</v>
      </c>
      <c r="D737" s="61" t="s">
        <v>54</v>
      </c>
      <c r="E737" s="44" t="s">
        <v>4</v>
      </c>
      <c r="F737" s="159">
        <v>0</v>
      </c>
      <c r="G737" s="160">
        <v>0</v>
      </c>
      <c r="H737" s="160">
        <v>0</v>
      </c>
      <c r="I737" s="160">
        <v>0</v>
      </c>
      <c r="J737" s="160">
        <v>0</v>
      </c>
      <c r="K737" s="160">
        <v>0</v>
      </c>
      <c r="L737" s="161" t="s">
        <v>137</v>
      </c>
      <c r="M737" s="161" t="s">
        <v>26</v>
      </c>
      <c r="N737" s="161"/>
      <c r="O737" s="163"/>
      <c r="P737" s="163"/>
      <c r="Q737" s="163"/>
      <c r="R737" s="165"/>
      <c r="S737" s="165"/>
      <c r="T737" s="165"/>
      <c r="U737" s="165"/>
      <c r="V737" s="165"/>
      <c r="W737" s="165"/>
      <c r="X737" s="166" t="s">
        <v>137</v>
      </c>
      <c r="Y737" s="166" t="s">
        <v>26</v>
      </c>
      <c r="Z737" s="166"/>
      <c r="AA737" s="166"/>
      <c r="AB737" s="166"/>
      <c r="AC737" s="166"/>
      <c r="AD737" s="141"/>
      <c r="AE737" s="141"/>
      <c r="AF737" s="141"/>
      <c r="AG737" s="141"/>
      <c r="AH737" s="141"/>
      <c r="AI737" s="141"/>
      <c r="AJ737" s="169"/>
      <c r="AK737" s="169"/>
      <c r="AL737" s="169"/>
      <c r="AM737" s="169"/>
      <c r="AN737" s="182"/>
      <c r="AO737" s="182"/>
      <c r="AP737" s="182"/>
      <c r="AQ737" s="241"/>
      <c r="AR737" s="241"/>
      <c r="AS737" s="171"/>
      <c r="AT737" s="171"/>
      <c r="AU737" s="184"/>
      <c r="AV737" s="184"/>
      <c r="AW737" s="184"/>
      <c r="AX737" s="185"/>
      <c r="AY737" s="185"/>
      <c r="AZ737" s="185"/>
      <c r="BA737" s="186"/>
      <c r="BB737" s="186"/>
      <c r="BC737" s="186"/>
      <c r="BD737" s="232"/>
    </row>
    <row r="738" spans="1:56" ht="15.75" customHeight="1">
      <c r="A738" s="71">
        <v>2025776</v>
      </c>
      <c r="B738" s="44" t="s">
        <v>134</v>
      </c>
      <c r="C738" s="44" t="s">
        <v>101</v>
      </c>
      <c r="D738" s="61" t="s">
        <v>54</v>
      </c>
      <c r="E738" s="44" t="s">
        <v>4</v>
      </c>
      <c r="F738" s="159">
        <v>0</v>
      </c>
      <c r="G738" s="160">
        <v>0</v>
      </c>
      <c r="H738" s="160">
        <v>0</v>
      </c>
      <c r="I738" s="160">
        <v>0</v>
      </c>
      <c r="J738" s="160">
        <v>0</v>
      </c>
      <c r="K738" s="160">
        <v>0</v>
      </c>
      <c r="L738" s="161" t="s">
        <v>137</v>
      </c>
      <c r="M738" s="161" t="s">
        <v>26</v>
      </c>
      <c r="N738" s="161"/>
      <c r="O738" s="163"/>
      <c r="P738" s="163"/>
      <c r="Q738" s="163"/>
      <c r="R738" s="165"/>
      <c r="S738" s="165"/>
      <c r="T738" s="165"/>
      <c r="U738" s="165"/>
      <c r="V738" s="165"/>
      <c r="W738" s="165"/>
      <c r="X738" s="166" t="s">
        <v>137</v>
      </c>
      <c r="Y738" s="166" t="s">
        <v>26</v>
      </c>
      <c r="Z738" s="166"/>
      <c r="AA738" s="166"/>
      <c r="AB738" s="166"/>
      <c r="AC738" s="166"/>
      <c r="AD738" s="141"/>
      <c r="AE738" s="141"/>
      <c r="AF738" s="141"/>
      <c r="AG738" s="141"/>
      <c r="AH738" s="141"/>
      <c r="AI738" s="141"/>
      <c r="AJ738" s="169"/>
      <c r="AK738" s="169"/>
      <c r="AL738" s="169"/>
      <c r="AM738" s="169"/>
      <c r="AN738" s="182"/>
      <c r="AO738" s="182"/>
      <c r="AP738" s="182"/>
      <c r="AQ738" s="241"/>
      <c r="AR738" s="241"/>
      <c r="AS738" s="171"/>
      <c r="AT738" s="171"/>
      <c r="AU738" s="184"/>
      <c r="AV738" s="184"/>
      <c r="AW738" s="184"/>
      <c r="AX738" s="185"/>
      <c r="AY738" s="185"/>
      <c r="AZ738" s="185"/>
      <c r="BA738" s="186"/>
      <c r="BB738" s="186"/>
      <c r="BC738" s="186"/>
      <c r="BD738" s="232"/>
    </row>
    <row r="739" spans="1:56" ht="15.75" customHeight="1">
      <c r="A739" s="71">
        <v>2025777</v>
      </c>
      <c r="B739" s="44" t="s">
        <v>134</v>
      </c>
      <c r="C739" s="44" t="s">
        <v>101</v>
      </c>
      <c r="D739" s="61" t="s">
        <v>54</v>
      </c>
      <c r="E739" s="44" t="s">
        <v>4</v>
      </c>
      <c r="F739" s="159">
        <v>0</v>
      </c>
      <c r="G739" s="160">
        <v>0</v>
      </c>
      <c r="H739" s="160">
        <v>0</v>
      </c>
      <c r="I739" s="160">
        <v>0</v>
      </c>
      <c r="J739" s="160">
        <v>0</v>
      </c>
      <c r="K739" s="160">
        <v>0</v>
      </c>
      <c r="L739" s="161" t="s">
        <v>136</v>
      </c>
      <c r="M739" s="161"/>
      <c r="N739" s="161" t="s">
        <v>2910</v>
      </c>
      <c r="O739" s="163"/>
      <c r="P739" s="163"/>
      <c r="Q739" s="163"/>
      <c r="R739" s="165"/>
      <c r="S739" s="165"/>
      <c r="T739" s="165"/>
      <c r="U739" s="165"/>
      <c r="V739" s="165"/>
      <c r="W739" s="165"/>
      <c r="X739" s="166" t="s">
        <v>136</v>
      </c>
      <c r="Y739" s="166"/>
      <c r="Z739" s="166">
        <v>250768321</v>
      </c>
      <c r="AA739" s="166">
        <v>36912</v>
      </c>
      <c r="AB739" s="166"/>
      <c r="AC739" s="166"/>
      <c r="AD739" s="141"/>
      <c r="AE739" s="141"/>
      <c r="AF739" s="141"/>
      <c r="AG739" s="141"/>
      <c r="AH739" s="141"/>
      <c r="AI739" s="141"/>
      <c r="AJ739" s="169"/>
      <c r="AK739" s="169"/>
      <c r="AL739" s="169"/>
      <c r="AM739" s="169"/>
      <c r="AN739" s="182"/>
      <c r="AO739" s="182"/>
      <c r="AP739" s="182"/>
      <c r="AQ739" s="241"/>
      <c r="AR739" s="241"/>
      <c r="AS739" s="171"/>
      <c r="AT739" s="171"/>
      <c r="AU739" s="184"/>
      <c r="AV739" s="184"/>
      <c r="AW739" s="184"/>
      <c r="AX739" s="185"/>
      <c r="AY739" s="185"/>
      <c r="AZ739" s="185"/>
      <c r="BA739" s="186"/>
      <c r="BB739" s="186"/>
      <c r="BC739" s="186"/>
      <c r="BD739" s="232"/>
    </row>
    <row r="740" spans="1:56" ht="15.75" customHeight="1">
      <c r="A740" s="71">
        <v>2025778</v>
      </c>
      <c r="B740" s="44" t="s">
        <v>134</v>
      </c>
      <c r="C740" s="44" t="s">
        <v>101</v>
      </c>
      <c r="D740" s="61" t="s">
        <v>54</v>
      </c>
      <c r="E740" s="44" t="s">
        <v>4</v>
      </c>
      <c r="F740" s="159">
        <v>0</v>
      </c>
      <c r="G740" s="160">
        <v>0</v>
      </c>
      <c r="H740" s="160">
        <v>0</v>
      </c>
      <c r="I740" s="160">
        <v>0</v>
      </c>
      <c r="J740" s="160">
        <v>0</v>
      </c>
      <c r="K740" s="160">
        <v>0</v>
      </c>
      <c r="L740" s="161" t="s">
        <v>137</v>
      </c>
      <c r="M740" s="161" t="s">
        <v>26</v>
      </c>
      <c r="N740" s="161"/>
      <c r="O740" s="163"/>
      <c r="P740" s="163"/>
      <c r="Q740" s="163"/>
      <c r="R740" s="165"/>
      <c r="S740" s="165"/>
      <c r="T740" s="165"/>
      <c r="U740" s="165"/>
      <c r="V740" s="165"/>
      <c r="W740" s="165"/>
      <c r="X740" s="166" t="s">
        <v>137</v>
      </c>
      <c r="Y740" s="166" t="s">
        <v>26</v>
      </c>
      <c r="Z740" s="166"/>
      <c r="AA740" s="166"/>
      <c r="AB740" s="166"/>
      <c r="AC740" s="166"/>
      <c r="AD740" s="141"/>
      <c r="AE740" s="141"/>
      <c r="AF740" s="141"/>
      <c r="AG740" s="141"/>
      <c r="AH740" s="141"/>
      <c r="AI740" s="141"/>
      <c r="AJ740" s="169"/>
      <c r="AK740" s="169"/>
      <c r="AL740" s="169"/>
      <c r="AM740" s="169"/>
      <c r="AN740" s="182"/>
      <c r="AO740" s="182"/>
      <c r="AP740" s="182"/>
      <c r="AQ740" s="241"/>
      <c r="AR740" s="241"/>
      <c r="AS740" s="171"/>
      <c r="AT740" s="171"/>
      <c r="AU740" s="184"/>
      <c r="AV740" s="184"/>
      <c r="AW740" s="184"/>
      <c r="AX740" s="185"/>
      <c r="AY740" s="185"/>
      <c r="AZ740" s="185"/>
      <c r="BA740" s="186"/>
      <c r="BB740" s="186"/>
      <c r="BC740" s="186"/>
      <c r="BD740" s="232"/>
    </row>
    <row r="741" spans="1:56" ht="15.75" customHeight="1">
      <c r="A741" s="71">
        <v>2025779</v>
      </c>
      <c r="B741" s="44" t="s">
        <v>134</v>
      </c>
      <c r="C741" s="44" t="s">
        <v>95</v>
      </c>
      <c r="D741" s="61" t="s">
        <v>56</v>
      </c>
      <c r="E741" s="44" t="s">
        <v>4</v>
      </c>
      <c r="F741" s="159">
        <v>0</v>
      </c>
      <c r="G741" s="160">
        <v>0</v>
      </c>
      <c r="H741" s="160">
        <v>0</v>
      </c>
      <c r="I741" s="160">
        <v>0</v>
      </c>
      <c r="J741" s="160">
        <v>0</v>
      </c>
      <c r="K741" s="160">
        <v>0</v>
      </c>
      <c r="L741" s="161" t="s">
        <v>137</v>
      </c>
      <c r="M741" s="161" t="s">
        <v>26</v>
      </c>
      <c r="N741" s="161"/>
      <c r="O741" s="163"/>
      <c r="P741" s="163"/>
      <c r="Q741" s="163"/>
      <c r="R741" s="165"/>
      <c r="S741" s="165"/>
      <c r="T741" s="165"/>
      <c r="U741" s="165"/>
      <c r="V741" s="165"/>
      <c r="W741" s="165"/>
      <c r="X741" s="166" t="s">
        <v>137</v>
      </c>
      <c r="Y741" s="166" t="s">
        <v>26</v>
      </c>
      <c r="Z741" s="166"/>
      <c r="AA741" s="166"/>
      <c r="AB741" s="166"/>
      <c r="AC741" s="166"/>
      <c r="AD741" s="141"/>
      <c r="AE741" s="141"/>
      <c r="AF741" s="141"/>
      <c r="AG741" s="141"/>
      <c r="AH741" s="141"/>
      <c r="AI741" s="141"/>
      <c r="AJ741" s="169"/>
      <c r="AK741" s="169"/>
      <c r="AL741" s="169"/>
      <c r="AM741" s="169"/>
      <c r="AN741" s="182"/>
      <c r="AO741" s="182"/>
      <c r="AP741" s="182"/>
      <c r="AQ741" s="241"/>
      <c r="AR741" s="241"/>
      <c r="AS741" s="171"/>
      <c r="AT741" s="171"/>
      <c r="AU741" s="184"/>
      <c r="AV741" s="184"/>
      <c r="AW741" s="184"/>
      <c r="AX741" s="185"/>
      <c r="AY741" s="185"/>
      <c r="AZ741" s="185"/>
      <c r="BA741" s="186"/>
      <c r="BB741" s="186"/>
      <c r="BC741" s="186"/>
      <c r="BD741" s="232"/>
    </row>
    <row r="742" spans="1:56" ht="15.75" customHeight="1">
      <c r="A742" s="71">
        <v>2025780</v>
      </c>
      <c r="B742" s="44" t="s">
        <v>134</v>
      </c>
      <c r="C742" s="44" t="s">
        <v>101</v>
      </c>
      <c r="D742" s="61" t="s">
        <v>54</v>
      </c>
      <c r="E742" s="44" t="s">
        <v>4</v>
      </c>
      <c r="F742" s="159">
        <v>0</v>
      </c>
      <c r="G742" s="160">
        <v>0</v>
      </c>
      <c r="H742" s="160">
        <v>0</v>
      </c>
      <c r="I742" s="160">
        <v>0</v>
      </c>
      <c r="J742" s="160">
        <v>0</v>
      </c>
      <c r="K742" s="160">
        <v>0</v>
      </c>
      <c r="L742" s="161" t="s">
        <v>74</v>
      </c>
      <c r="M742" s="161"/>
      <c r="N742" s="161" t="s">
        <v>2911</v>
      </c>
      <c r="O742" s="163"/>
      <c r="P742" s="163"/>
      <c r="Q742" s="163"/>
      <c r="R742" s="165"/>
      <c r="S742" s="165"/>
      <c r="T742" s="165"/>
      <c r="U742" s="165"/>
      <c r="V742" s="165"/>
      <c r="W742" s="165"/>
      <c r="X742" s="166" t="s">
        <v>74</v>
      </c>
      <c r="Y742" s="166"/>
      <c r="Z742" s="166">
        <v>251482952</v>
      </c>
      <c r="AA742" s="166">
        <v>12153</v>
      </c>
      <c r="AB742" s="166"/>
      <c r="AC742" s="166"/>
      <c r="AD742" s="141"/>
      <c r="AE742" s="141"/>
      <c r="AF742" s="141"/>
      <c r="AG742" s="141"/>
      <c r="AH742" s="141"/>
      <c r="AI742" s="141"/>
      <c r="AJ742" s="169"/>
      <c r="AK742" s="169"/>
      <c r="AL742" s="169"/>
      <c r="AM742" s="169"/>
      <c r="AN742" s="182"/>
      <c r="AO742" s="182"/>
      <c r="AP742" s="182"/>
      <c r="AQ742" s="241"/>
      <c r="AR742" s="241"/>
      <c r="AS742" s="171"/>
      <c r="AT742" s="171"/>
      <c r="AU742" s="184"/>
      <c r="AV742" s="184"/>
      <c r="AW742" s="184"/>
      <c r="AX742" s="185"/>
      <c r="AY742" s="185"/>
      <c r="AZ742" s="185"/>
      <c r="BA742" s="186"/>
      <c r="BB742" s="186"/>
      <c r="BC742" s="186"/>
      <c r="BD742" s="232"/>
    </row>
    <row r="743" spans="1:56" ht="15.75" customHeight="1">
      <c r="A743" s="71">
        <v>2025781</v>
      </c>
      <c r="B743" s="44" t="s">
        <v>134</v>
      </c>
      <c r="C743" s="44" t="s">
        <v>101</v>
      </c>
      <c r="D743" s="61" t="s">
        <v>54</v>
      </c>
      <c r="E743" s="44" t="s">
        <v>4</v>
      </c>
      <c r="F743" s="159">
        <v>0</v>
      </c>
      <c r="G743" s="160">
        <v>0</v>
      </c>
      <c r="H743" s="160">
        <v>0</v>
      </c>
      <c r="I743" s="160">
        <v>0</v>
      </c>
      <c r="J743" s="160">
        <v>0</v>
      </c>
      <c r="K743" s="160">
        <v>0</v>
      </c>
      <c r="L743" s="161" t="s">
        <v>137</v>
      </c>
      <c r="M743" s="161" t="s">
        <v>26</v>
      </c>
      <c r="N743" s="161"/>
      <c r="O743" s="163"/>
      <c r="P743" s="163"/>
      <c r="Q743" s="163"/>
      <c r="R743" s="165"/>
      <c r="S743" s="165"/>
      <c r="T743" s="165"/>
      <c r="U743" s="165"/>
      <c r="V743" s="165"/>
      <c r="W743" s="165"/>
      <c r="X743" s="166" t="s">
        <v>137</v>
      </c>
      <c r="Y743" s="166" t="s">
        <v>26</v>
      </c>
      <c r="Z743" s="166"/>
      <c r="AA743" s="166"/>
      <c r="AB743" s="166"/>
      <c r="AC743" s="166"/>
      <c r="AD743" s="141"/>
      <c r="AE743" s="141"/>
      <c r="AF743" s="141"/>
      <c r="AG743" s="141"/>
      <c r="AH743" s="141"/>
      <c r="AI743" s="141"/>
      <c r="AJ743" s="169"/>
      <c r="AK743" s="169"/>
      <c r="AL743" s="169"/>
      <c r="AM743" s="169"/>
      <c r="AN743" s="182"/>
      <c r="AO743" s="182"/>
      <c r="AP743" s="182"/>
      <c r="AQ743" s="241"/>
      <c r="AR743" s="241"/>
      <c r="AS743" s="171"/>
      <c r="AT743" s="171"/>
      <c r="AU743" s="184"/>
      <c r="AV743" s="184"/>
      <c r="AW743" s="184"/>
      <c r="AX743" s="185"/>
      <c r="AY743" s="185"/>
      <c r="AZ743" s="185"/>
      <c r="BA743" s="186"/>
      <c r="BB743" s="186"/>
      <c r="BC743" s="186"/>
      <c r="BD743" s="232"/>
    </row>
    <row r="744" spans="1:56" ht="15.75" customHeight="1">
      <c r="A744" s="71">
        <v>2025782</v>
      </c>
      <c r="B744" s="44" t="s">
        <v>134</v>
      </c>
      <c r="C744" s="44" t="s">
        <v>101</v>
      </c>
      <c r="D744" s="61" t="s">
        <v>54</v>
      </c>
      <c r="E744" s="44" t="s">
        <v>4</v>
      </c>
      <c r="F744" s="159">
        <v>0</v>
      </c>
      <c r="G744" s="160">
        <v>0</v>
      </c>
      <c r="H744" s="160">
        <v>0</v>
      </c>
      <c r="I744" s="160">
        <v>0</v>
      </c>
      <c r="J744" s="160">
        <v>0</v>
      </c>
      <c r="K744" s="160">
        <v>0</v>
      </c>
      <c r="L744" s="161" t="s">
        <v>74</v>
      </c>
      <c r="M744" s="161"/>
      <c r="N744" s="161" t="s">
        <v>2912</v>
      </c>
      <c r="O744" s="163"/>
      <c r="P744" s="163"/>
      <c r="Q744" s="163"/>
      <c r="R744" s="165"/>
      <c r="S744" s="165"/>
      <c r="T744" s="165"/>
      <c r="U744" s="165"/>
      <c r="V744" s="165"/>
      <c r="W744" s="165"/>
      <c r="X744" s="166" t="s">
        <v>74</v>
      </c>
      <c r="Y744" s="166"/>
      <c r="Z744" s="166">
        <v>251482650</v>
      </c>
      <c r="AA744" s="166">
        <v>12153</v>
      </c>
      <c r="AB744" s="166"/>
      <c r="AC744" s="166"/>
      <c r="AD744" s="141"/>
      <c r="AE744" s="141"/>
      <c r="AF744" s="141"/>
      <c r="AG744" s="141"/>
      <c r="AH744" s="141"/>
      <c r="AI744" s="141"/>
      <c r="AJ744" s="169"/>
      <c r="AK744" s="169"/>
      <c r="AL744" s="169"/>
      <c r="AM744" s="169"/>
      <c r="AN744" s="182"/>
      <c r="AO744" s="182"/>
      <c r="AP744" s="182"/>
      <c r="AQ744" s="241"/>
      <c r="AR744" s="241"/>
      <c r="AS744" s="171"/>
      <c r="AT744" s="171"/>
      <c r="AU744" s="184"/>
      <c r="AV744" s="184"/>
      <c r="AW744" s="184"/>
      <c r="AX744" s="185"/>
      <c r="AY744" s="185"/>
      <c r="AZ744" s="185"/>
      <c r="BA744" s="186"/>
      <c r="BB744" s="186"/>
      <c r="BC744" s="186"/>
      <c r="BD744" s="232"/>
    </row>
    <row r="745" spans="1:56" ht="15.75" customHeight="1">
      <c r="A745" s="71">
        <v>2025783</v>
      </c>
      <c r="B745" s="44" t="s">
        <v>134</v>
      </c>
      <c r="C745" s="44" t="s">
        <v>101</v>
      </c>
      <c r="D745" s="61" t="s">
        <v>54</v>
      </c>
      <c r="E745" s="44" t="s">
        <v>4</v>
      </c>
      <c r="F745" s="159">
        <v>0</v>
      </c>
      <c r="G745" s="160">
        <v>0</v>
      </c>
      <c r="H745" s="160">
        <v>0</v>
      </c>
      <c r="I745" s="160">
        <v>0</v>
      </c>
      <c r="J745" s="160">
        <v>0</v>
      </c>
      <c r="K745" s="160">
        <v>0</v>
      </c>
      <c r="L745" s="161" t="s">
        <v>74</v>
      </c>
      <c r="M745" s="161"/>
      <c r="N745" s="161" t="s">
        <v>2913</v>
      </c>
      <c r="O745" s="163"/>
      <c r="P745" s="163"/>
      <c r="Q745" s="163"/>
      <c r="R745" s="165"/>
      <c r="S745" s="165"/>
      <c r="T745" s="165"/>
      <c r="U745" s="165"/>
      <c r="V745" s="165"/>
      <c r="W745" s="165"/>
      <c r="X745" s="166" t="s">
        <v>136</v>
      </c>
      <c r="Y745" s="166"/>
      <c r="Z745" s="166"/>
      <c r="AA745" s="166"/>
      <c r="AB745" s="166"/>
      <c r="AC745" s="166"/>
      <c r="AD745" s="141"/>
      <c r="AE745" s="141"/>
      <c r="AF745" s="141"/>
      <c r="AG745" s="141"/>
      <c r="AH745" s="141"/>
      <c r="AI745" s="141"/>
      <c r="AJ745" s="169"/>
      <c r="AK745" s="169"/>
      <c r="AL745" s="169"/>
      <c r="AM745" s="169"/>
      <c r="AN745" s="182"/>
      <c r="AO745" s="182"/>
      <c r="AP745" s="182"/>
      <c r="AQ745" s="241"/>
      <c r="AR745" s="241"/>
      <c r="AS745" s="171"/>
      <c r="AT745" s="171"/>
      <c r="AU745" s="184"/>
      <c r="AV745" s="184"/>
      <c r="AW745" s="184"/>
      <c r="AX745" s="185"/>
      <c r="AY745" s="185"/>
      <c r="AZ745" s="185"/>
      <c r="BA745" s="186"/>
      <c r="BB745" s="186"/>
      <c r="BC745" s="186"/>
      <c r="BD745" s="232"/>
    </row>
    <row r="746" spans="1:56" ht="15.75" customHeight="1">
      <c r="A746" s="71">
        <v>2025784</v>
      </c>
      <c r="B746" s="44" t="s">
        <v>134</v>
      </c>
      <c r="C746" s="44" t="s">
        <v>101</v>
      </c>
      <c r="D746" s="61" t="s">
        <v>54</v>
      </c>
      <c r="E746" s="44" t="s">
        <v>4</v>
      </c>
      <c r="F746" s="159">
        <v>0</v>
      </c>
      <c r="G746" s="160">
        <v>0</v>
      </c>
      <c r="H746" s="160">
        <v>0</v>
      </c>
      <c r="I746" s="160">
        <v>0</v>
      </c>
      <c r="J746" s="160">
        <v>0</v>
      </c>
      <c r="K746" s="160">
        <v>0</v>
      </c>
      <c r="L746" s="161" t="s">
        <v>74</v>
      </c>
      <c r="M746" s="161"/>
      <c r="N746" s="161" t="s">
        <v>2914</v>
      </c>
      <c r="O746" s="163"/>
      <c r="P746" s="163"/>
      <c r="Q746" s="163"/>
      <c r="R746" s="165"/>
      <c r="S746" s="165"/>
      <c r="T746" s="165"/>
      <c r="U746" s="165"/>
      <c r="V746" s="165"/>
      <c r="W746" s="165"/>
      <c r="X746" s="166" t="s">
        <v>74</v>
      </c>
      <c r="Y746" s="166"/>
      <c r="Z746" s="166">
        <v>251559297</v>
      </c>
      <c r="AA746" s="166">
        <v>36912</v>
      </c>
      <c r="AB746" s="166"/>
      <c r="AC746" s="166"/>
      <c r="AD746" s="141"/>
      <c r="AE746" s="141"/>
      <c r="AF746" s="141"/>
      <c r="AG746" s="141"/>
      <c r="AH746" s="141"/>
      <c r="AI746" s="141"/>
      <c r="AJ746" s="169"/>
      <c r="AK746" s="169"/>
      <c r="AL746" s="169"/>
      <c r="AM746" s="169"/>
      <c r="AN746" s="182"/>
      <c r="AO746" s="182"/>
      <c r="AP746" s="182"/>
      <c r="AQ746" s="241"/>
      <c r="AR746" s="241"/>
      <c r="AS746" s="171"/>
      <c r="AT746" s="171"/>
      <c r="AU746" s="184"/>
      <c r="AV746" s="184"/>
      <c r="AW746" s="184"/>
      <c r="AX746" s="185"/>
      <c r="AY746" s="185"/>
      <c r="AZ746" s="185"/>
      <c r="BA746" s="186"/>
      <c r="BB746" s="186"/>
      <c r="BC746" s="186"/>
      <c r="BD746" s="232"/>
    </row>
    <row r="747" spans="1:56" ht="15.75" customHeight="1">
      <c r="A747" s="71">
        <v>2025785</v>
      </c>
      <c r="B747" s="44" t="s">
        <v>134</v>
      </c>
      <c r="C747" s="44" t="s">
        <v>101</v>
      </c>
      <c r="D747" s="61" t="s">
        <v>54</v>
      </c>
      <c r="E747" s="44" t="s">
        <v>4</v>
      </c>
      <c r="F747" s="159">
        <v>0</v>
      </c>
      <c r="G747" s="160">
        <v>0</v>
      </c>
      <c r="H747" s="160">
        <v>0</v>
      </c>
      <c r="I747" s="160">
        <v>0</v>
      </c>
      <c r="J747" s="160">
        <v>0</v>
      </c>
      <c r="K747" s="160">
        <v>0</v>
      </c>
      <c r="L747" s="161" t="s">
        <v>74</v>
      </c>
      <c r="M747" s="161"/>
      <c r="N747" s="161" t="s">
        <v>2915</v>
      </c>
      <c r="O747" s="163"/>
      <c r="P747" s="163"/>
      <c r="Q747" s="163"/>
      <c r="R747" s="165"/>
      <c r="S747" s="165"/>
      <c r="T747" s="165"/>
      <c r="U747" s="165"/>
      <c r="V747" s="165"/>
      <c r="W747" s="165"/>
      <c r="X747" s="166" t="s">
        <v>136</v>
      </c>
      <c r="Y747" s="166"/>
      <c r="Z747" s="166">
        <v>250106043</v>
      </c>
      <c r="AA747" s="166"/>
      <c r="AB747" s="166"/>
      <c r="AC747" s="166"/>
      <c r="AD747" s="141"/>
      <c r="AE747" s="141"/>
      <c r="AF747" s="141"/>
      <c r="AG747" s="141"/>
      <c r="AH747" s="141"/>
      <c r="AI747" s="141"/>
      <c r="AJ747" s="169"/>
      <c r="AK747" s="169"/>
      <c r="AL747" s="169"/>
      <c r="AM747" s="169"/>
      <c r="AN747" s="182"/>
      <c r="AO747" s="182"/>
      <c r="AP747" s="182"/>
      <c r="AQ747" s="241"/>
      <c r="AR747" s="241"/>
      <c r="AS747" s="171"/>
      <c r="AT747" s="171"/>
      <c r="AU747" s="184"/>
      <c r="AV747" s="184"/>
      <c r="AW747" s="184"/>
      <c r="AX747" s="185"/>
      <c r="AY747" s="185"/>
      <c r="AZ747" s="185"/>
      <c r="BA747" s="186"/>
      <c r="BB747" s="186"/>
      <c r="BC747" s="186"/>
      <c r="BD747" s="232"/>
    </row>
    <row r="748" spans="1:56" ht="15.75" customHeight="1">
      <c r="A748" s="71">
        <v>2025786</v>
      </c>
      <c r="B748" s="44" t="s">
        <v>134</v>
      </c>
      <c r="C748" s="44" t="s">
        <v>101</v>
      </c>
      <c r="D748" s="61" t="s">
        <v>54</v>
      </c>
      <c r="E748" s="44" t="s">
        <v>4</v>
      </c>
      <c r="F748" s="159">
        <v>0</v>
      </c>
      <c r="G748" s="160">
        <v>0</v>
      </c>
      <c r="H748" s="160">
        <v>0</v>
      </c>
      <c r="I748" s="160">
        <v>0</v>
      </c>
      <c r="J748" s="160">
        <v>0</v>
      </c>
      <c r="K748" s="160">
        <v>0</v>
      </c>
      <c r="L748" s="161" t="s">
        <v>74</v>
      </c>
      <c r="M748" s="161"/>
      <c r="N748" s="161" t="s">
        <v>2916</v>
      </c>
      <c r="O748" s="163"/>
      <c r="P748" s="163"/>
      <c r="Q748" s="163"/>
      <c r="R748" s="165"/>
      <c r="S748" s="165"/>
      <c r="T748" s="165"/>
      <c r="U748" s="165"/>
      <c r="V748" s="165"/>
      <c r="W748" s="165"/>
      <c r="X748" s="166" t="s">
        <v>74</v>
      </c>
      <c r="Y748" s="166"/>
      <c r="Z748" s="166">
        <v>251561186</v>
      </c>
      <c r="AA748" s="166">
        <v>36912</v>
      </c>
      <c r="AB748" s="166"/>
      <c r="AC748" s="166"/>
      <c r="AD748" s="141"/>
      <c r="AE748" s="141"/>
      <c r="AF748" s="141"/>
      <c r="AG748" s="141"/>
      <c r="AH748" s="141"/>
      <c r="AI748" s="141"/>
      <c r="AJ748" s="169"/>
      <c r="AK748" s="169"/>
      <c r="AL748" s="169"/>
      <c r="AM748" s="169"/>
      <c r="AN748" s="182"/>
      <c r="AO748" s="182"/>
      <c r="AP748" s="182"/>
      <c r="AQ748" s="241"/>
      <c r="AR748" s="241"/>
      <c r="AS748" s="171"/>
      <c r="AT748" s="171"/>
      <c r="AU748" s="184"/>
      <c r="AV748" s="184"/>
      <c r="AW748" s="184"/>
      <c r="AX748" s="185"/>
      <c r="AY748" s="185"/>
      <c r="AZ748" s="185"/>
      <c r="BA748" s="186"/>
      <c r="BB748" s="186"/>
      <c r="BC748" s="186"/>
      <c r="BD748" s="232"/>
    </row>
    <row r="749" spans="1:56" ht="15.75" customHeight="1">
      <c r="A749" s="71">
        <v>2025787</v>
      </c>
      <c r="B749" s="44" t="s">
        <v>134</v>
      </c>
      <c r="C749" s="44" t="s">
        <v>95</v>
      </c>
      <c r="D749" s="61" t="s">
        <v>56</v>
      </c>
      <c r="E749" s="44" t="s">
        <v>4</v>
      </c>
      <c r="F749" s="159">
        <v>0</v>
      </c>
      <c r="G749" s="160">
        <v>0</v>
      </c>
      <c r="H749" s="160">
        <v>0</v>
      </c>
      <c r="I749" s="160">
        <v>0</v>
      </c>
      <c r="J749" s="160">
        <v>0</v>
      </c>
      <c r="K749" s="160">
        <v>0</v>
      </c>
      <c r="L749" s="161" t="s">
        <v>137</v>
      </c>
      <c r="M749" s="161" t="s">
        <v>26</v>
      </c>
      <c r="N749" s="161"/>
      <c r="O749" s="163"/>
      <c r="P749" s="163"/>
      <c r="Q749" s="163"/>
      <c r="R749" s="165"/>
      <c r="S749" s="165"/>
      <c r="T749" s="165"/>
      <c r="U749" s="165"/>
      <c r="V749" s="165"/>
      <c r="W749" s="165"/>
      <c r="X749" s="166" t="s">
        <v>137</v>
      </c>
      <c r="Y749" s="166" t="s">
        <v>26</v>
      </c>
      <c r="Z749" s="166"/>
      <c r="AA749" s="166"/>
      <c r="AB749" s="166"/>
      <c r="AC749" s="166"/>
      <c r="AD749" s="141"/>
      <c r="AE749" s="141"/>
      <c r="AF749" s="141"/>
      <c r="AG749" s="141"/>
      <c r="AH749" s="141"/>
      <c r="AI749" s="141"/>
      <c r="AJ749" s="169"/>
      <c r="AK749" s="169"/>
      <c r="AL749" s="169"/>
      <c r="AM749" s="169"/>
      <c r="AN749" s="182"/>
      <c r="AO749" s="182"/>
      <c r="AP749" s="182"/>
      <c r="AQ749" s="241"/>
      <c r="AR749" s="241"/>
      <c r="AS749" s="171"/>
      <c r="AT749" s="171"/>
      <c r="AU749" s="184"/>
      <c r="AV749" s="184"/>
      <c r="AW749" s="184"/>
      <c r="AX749" s="185"/>
      <c r="AY749" s="185"/>
      <c r="AZ749" s="185"/>
      <c r="BA749" s="186"/>
      <c r="BB749" s="186"/>
      <c r="BC749" s="186"/>
      <c r="BD749" s="232"/>
    </row>
    <row r="750" spans="1:56" ht="15.75" customHeight="1">
      <c r="A750" s="71">
        <v>2025788</v>
      </c>
      <c r="B750" s="44" t="s">
        <v>134</v>
      </c>
      <c r="C750" s="44" t="s">
        <v>101</v>
      </c>
      <c r="D750" s="61" t="s">
        <v>54</v>
      </c>
      <c r="E750" s="44" t="s">
        <v>4</v>
      </c>
      <c r="F750" s="159" t="s">
        <v>136</v>
      </c>
      <c r="G750" s="160">
        <v>0</v>
      </c>
      <c r="H750" s="160">
        <v>231574142</v>
      </c>
      <c r="I750" s="160">
        <v>50804</v>
      </c>
      <c r="J750" s="160">
        <v>0</v>
      </c>
      <c r="K750" s="160">
        <v>0</v>
      </c>
      <c r="L750" s="161" t="s">
        <v>136</v>
      </c>
      <c r="M750" s="161"/>
      <c r="N750" s="161" t="s">
        <v>2917</v>
      </c>
      <c r="O750" s="163"/>
      <c r="P750" s="163"/>
      <c r="Q750" s="163"/>
      <c r="R750" s="165" t="s">
        <v>136</v>
      </c>
      <c r="S750" s="165"/>
      <c r="T750" s="165">
        <v>225108363</v>
      </c>
      <c r="U750" s="165" t="s">
        <v>2918</v>
      </c>
      <c r="V750" s="165"/>
      <c r="W750" s="165"/>
      <c r="X750" s="166" t="s">
        <v>136</v>
      </c>
      <c r="Y750" s="166"/>
      <c r="Z750" s="166">
        <v>250523698</v>
      </c>
      <c r="AA750" s="166"/>
      <c r="AB750" s="166"/>
      <c r="AC750" s="166"/>
      <c r="AD750" s="141"/>
      <c r="AE750" s="141"/>
      <c r="AF750" s="141"/>
      <c r="AG750" s="141"/>
      <c r="AH750" s="141"/>
      <c r="AI750" s="141"/>
      <c r="AJ750" s="169"/>
      <c r="AK750" s="169"/>
      <c r="AL750" s="169"/>
      <c r="AM750" s="169"/>
      <c r="AN750" s="182"/>
      <c r="AO750" s="182"/>
      <c r="AP750" s="182"/>
      <c r="AQ750" s="241"/>
      <c r="AR750" s="241"/>
      <c r="AS750" s="171"/>
      <c r="AT750" s="171"/>
      <c r="AU750" s="184"/>
      <c r="AV750" s="184"/>
      <c r="AW750" s="184"/>
      <c r="AX750" s="185"/>
      <c r="AY750" s="185"/>
      <c r="AZ750" s="185"/>
      <c r="BA750" s="186"/>
      <c r="BB750" s="186"/>
      <c r="BC750" s="186"/>
      <c r="BD750" s="232"/>
    </row>
    <row r="751" spans="1:56" ht="15.75" customHeight="1">
      <c r="A751" s="71">
        <v>2025789</v>
      </c>
      <c r="B751" s="44" t="s">
        <v>134</v>
      </c>
      <c r="C751" s="44" t="s">
        <v>101</v>
      </c>
      <c r="D751" s="61" t="s">
        <v>54</v>
      </c>
      <c r="E751" s="44" t="s">
        <v>4</v>
      </c>
      <c r="F751" s="159" t="s">
        <v>136</v>
      </c>
      <c r="G751" s="160">
        <v>0</v>
      </c>
      <c r="H751" s="160">
        <v>231621736</v>
      </c>
      <c r="I751" s="160">
        <v>94051</v>
      </c>
      <c r="J751" s="160">
        <v>0</v>
      </c>
      <c r="K751" s="160">
        <v>0</v>
      </c>
      <c r="L751" s="161" t="s">
        <v>136</v>
      </c>
      <c r="M751" s="161"/>
      <c r="N751" s="161" t="s">
        <v>2919</v>
      </c>
      <c r="O751" s="163"/>
      <c r="P751" s="163"/>
      <c r="Q751" s="163"/>
      <c r="R751" s="165" t="s">
        <v>136</v>
      </c>
      <c r="S751" s="165"/>
      <c r="T751" s="165">
        <v>225154638</v>
      </c>
      <c r="U751" s="165">
        <v>69218</v>
      </c>
      <c r="V751" s="165"/>
      <c r="W751" s="165"/>
      <c r="X751" s="166" t="s">
        <v>74</v>
      </c>
      <c r="Y751" s="166"/>
      <c r="Z751" s="166">
        <v>251541568</v>
      </c>
      <c r="AA751" s="166">
        <v>36192</v>
      </c>
      <c r="AB751" s="166"/>
      <c r="AC751" s="166"/>
      <c r="AD751" s="141"/>
      <c r="AE751" s="141"/>
      <c r="AF751" s="141"/>
      <c r="AG751" s="141"/>
      <c r="AH751" s="141"/>
      <c r="AI751" s="141"/>
      <c r="AJ751" s="169"/>
      <c r="AK751" s="169"/>
      <c r="AL751" s="169"/>
      <c r="AM751" s="169"/>
      <c r="AN751" s="182"/>
      <c r="AO751" s="182"/>
      <c r="AP751" s="182"/>
      <c r="AQ751" s="241"/>
      <c r="AR751" s="241"/>
      <c r="AS751" s="171"/>
      <c r="AT751" s="171"/>
      <c r="AU751" s="184"/>
      <c r="AV751" s="184"/>
      <c r="AW751" s="184"/>
      <c r="AX751" s="185"/>
      <c r="AY751" s="185"/>
      <c r="AZ751" s="185"/>
      <c r="BA751" s="186"/>
      <c r="BB751" s="186"/>
      <c r="BC751" s="186"/>
      <c r="BD751" s="232"/>
    </row>
    <row r="752" spans="1:56" ht="15.75" customHeight="1">
      <c r="A752" s="71">
        <v>2025790</v>
      </c>
      <c r="B752" s="44" t="s">
        <v>134</v>
      </c>
      <c r="C752" s="44" t="s">
        <v>101</v>
      </c>
      <c r="D752" s="61" t="s">
        <v>54</v>
      </c>
      <c r="E752" s="44" t="s">
        <v>4</v>
      </c>
      <c r="F752" s="159">
        <v>0</v>
      </c>
      <c r="G752" s="160">
        <v>0</v>
      </c>
      <c r="H752" s="160">
        <v>0</v>
      </c>
      <c r="I752" s="160">
        <v>0</v>
      </c>
      <c r="J752" s="160">
        <v>0</v>
      </c>
      <c r="K752" s="160">
        <v>0</v>
      </c>
      <c r="L752" s="161" t="s">
        <v>74</v>
      </c>
      <c r="M752" s="161"/>
      <c r="N752" s="161" t="s">
        <v>2920</v>
      </c>
      <c r="O752" s="163"/>
      <c r="P752" s="163"/>
      <c r="Q752" s="163"/>
      <c r="R752" s="165"/>
      <c r="S752" s="165"/>
      <c r="T752" s="165"/>
      <c r="U752" s="165"/>
      <c r="V752" s="165"/>
      <c r="W752" s="165"/>
      <c r="X752" s="166" t="s">
        <v>74</v>
      </c>
      <c r="Y752" s="166"/>
      <c r="Z752" s="166">
        <v>251482448</v>
      </c>
      <c r="AA752" s="166">
        <v>12153</v>
      </c>
      <c r="AB752" s="166"/>
      <c r="AC752" s="166"/>
      <c r="AD752" s="141"/>
      <c r="AE752" s="141"/>
      <c r="AF752" s="141"/>
      <c r="AG752" s="141"/>
      <c r="AH752" s="141"/>
      <c r="AI752" s="141"/>
      <c r="AJ752" s="169"/>
      <c r="AK752" s="169"/>
      <c r="AL752" s="169"/>
      <c r="AM752" s="169"/>
      <c r="AN752" s="182"/>
      <c r="AO752" s="182"/>
      <c r="AP752" s="182"/>
      <c r="AQ752" s="241"/>
      <c r="AR752" s="241"/>
      <c r="AS752" s="171"/>
      <c r="AT752" s="171"/>
      <c r="AU752" s="184"/>
      <c r="AV752" s="184"/>
      <c r="AW752" s="184"/>
      <c r="AX752" s="185"/>
      <c r="AY752" s="185"/>
      <c r="AZ752" s="185"/>
      <c r="BA752" s="186"/>
      <c r="BB752" s="186"/>
      <c r="BC752" s="186"/>
      <c r="BD752" s="232"/>
    </row>
    <row r="753" spans="1:56" ht="15.75" customHeight="1">
      <c r="A753" s="71">
        <v>2025791</v>
      </c>
      <c r="B753" s="44" t="s">
        <v>134</v>
      </c>
      <c r="C753" s="44" t="s">
        <v>101</v>
      </c>
      <c r="D753" s="61" t="s">
        <v>54</v>
      </c>
      <c r="E753" s="44" t="s">
        <v>4</v>
      </c>
      <c r="F753" s="159">
        <v>0</v>
      </c>
      <c r="G753" s="160">
        <v>0</v>
      </c>
      <c r="H753" s="160">
        <v>0</v>
      </c>
      <c r="I753" s="160">
        <v>0</v>
      </c>
      <c r="J753" s="160">
        <v>0</v>
      </c>
      <c r="K753" s="160">
        <v>0</v>
      </c>
      <c r="L753" s="161" t="s">
        <v>74</v>
      </c>
      <c r="M753" s="161"/>
      <c r="N753" s="161" t="s">
        <v>2921</v>
      </c>
      <c r="O753" s="163"/>
      <c r="P753" s="163"/>
      <c r="Q753" s="163"/>
      <c r="R753" s="165"/>
      <c r="S753" s="165"/>
      <c r="T753" s="165"/>
      <c r="U753" s="165"/>
      <c r="V753" s="165"/>
      <c r="W753" s="165"/>
      <c r="X753" s="166" t="s">
        <v>74</v>
      </c>
      <c r="Y753" s="166"/>
      <c r="Z753" s="166">
        <v>251560996</v>
      </c>
      <c r="AA753" s="166">
        <v>36912</v>
      </c>
      <c r="AB753" s="166"/>
      <c r="AC753" s="166"/>
      <c r="AD753" s="141"/>
      <c r="AE753" s="141"/>
      <c r="AF753" s="141"/>
      <c r="AG753" s="141"/>
      <c r="AH753" s="141"/>
      <c r="AI753" s="141"/>
      <c r="AJ753" s="169"/>
      <c r="AK753" s="169"/>
      <c r="AL753" s="169"/>
      <c r="AM753" s="169"/>
      <c r="AN753" s="182"/>
      <c r="AO753" s="182"/>
      <c r="AP753" s="182"/>
      <c r="AQ753" s="241"/>
      <c r="AR753" s="241"/>
      <c r="AS753" s="171"/>
      <c r="AT753" s="171"/>
      <c r="AU753" s="184"/>
      <c r="AV753" s="184"/>
      <c r="AW753" s="184"/>
      <c r="AX753" s="185"/>
      <c r="AY753" s="185"/>
      <c r="AZ753" s="185"/>
      <c r="BA753" s="186"/>
      <c r="BB753" s="186"/>
      <c r="BC753" s="186"/>
      <c r="BD753" s="232"/>
    </row>
    <row r="754" spans="1:56" ht="15.75" customHeight="1">
      <c r="A754" s="71">
        <v>2025792</v>
      </c>
      <c r="B754" s="44" t="s">
        <v>134</v>
      </c>
      <c r="C754" s="44" t="s">
        <v>101</v>
      </c>
      <c r="D754" s="61" t="s">
        <v>54</v>
      </c>
      <c r="E754" s="44" t="s">
        <v>4</v>
      </c>
      <c r="F754" s="159" t="s">
        <v>136</v>
      </c>
      <c r="G754" s="160">
        <v>0</v>
      </c>
      <c r="H754" s="160">
        <v>231638930</v>
      </c>
      <c r="I754" s="160">
        <v>36702</v>
      </c>
      <c r="J754" s="160">
        <v>0</v>
      </c>
      <c r="K754" s="160">
        <v>0</v>
      </c>
      <c r="L754" s="161" t="s">
        <v>136</v>
      </c>
      <c r="M754" s="161"/>
      <c r="N754" s="161" t="s">
        <v>2922</v>
      </c>
      <c r="O754" s="163"/>
      <c r="P754" s="163"/>
      <c r="Q754" s="163"/>
      <c r="R754" s="165" t="s">
        <v>136</v>
      </c>
      <c r="S754" s="165"/>
      <c r="T754" s="165">
        <v>225142365</v>
      </c>
      <c r="U754" s="165">
        <v>86293</v>
      </c>
      <c r="V754" s="165"/>
      <c r="W754" s="165"/>
      <c r="X754" s="166" t="s">
        <v>136</v>
      </c>
      <c r="Y754" s="166"/>
      <c r="Z754" s="166">
        <v>250840049</v>
      </c>
      <c r="AA754" s="166">
        <v>52961</v>
      </c>
      <c r="AB754" s="166"/>
      <c r="AC754" s="166"/>
      <c r="AD754" s="141"/>
      <c r="AE754" s="141"/>
      <c r="AF754" s="141"/>
      <c r="AG754" s="141"/>
      <c r="AH754" s="141"/>
      <c r="AI754" s="141"/>
      <c r="AJ754" s="169"/>
      <c r="AK754" s="169"/>
      <c r="AL754" s="169"/>
      <c r="AM754" s="169"/>
      <c r="AN754" s="182"/>
      <c r="AO754" s="182"/>
      <c r="AP754" s="182"/>
      <c r="AQ754" s="241"/>
      <c r="AR754" s="241"/>
      <c r="AS754" s="171"/>
      <c r="AT754" s="171"/>
      <c r="AU754" s="184"/>
      <c r="AV754" s="184"/>
      <c r="AW754" s="184"/>
      <c r="AX754" s="185"/>
      <c r="AY754" s="185"/>
      <c r="AZ754" s="185"/>
      <c r="BA754" s="186"/>
      <c r="BB754" s="186"/>
      <c r="BC754" s="186"/>
      <c r="BD754" s="232"/>
    </row>
    <row r="755" spans="1:56" ht="15.75" customHeight="1">
      <c r="A755" s="71">
        <v>2025793</v>
      </c>
      <c r="B755" s="44" t="s">
        <v>134</v>
      </c>
      <c r="C755" s="44" t="s">
        <v>101</v>
      </c>
      <c r="D755" s="61" t="s">
        <v>54</v>
      </c>
      <c r="E755" s="44" t="s">
        <v>4</v>
      </c>
      <c r="F755" s="159">
        <v>0</v>
      </c>
      <c r="G755" s="160">
        <v>0</v>
      </c>
      <c r="H755" s="160">
        <v>0</v>
      </c>
      <c r="I755" s="160">
        <v>0</v>
      </c>
      <c r="J755" s="160">
        <v>0</v>
      </c>
      <c r="K755" s="160">
        <v>0</v>
      </c>
      <c r="L755" s="161" t="s">
        <v>74</v>
      </c>
      <c r="M755" s="161"/>
      <c r="N755" s="161" t="s">
        <v>2923</v>
      </c>
      <c r="O755" s="163"/>
      <c r="P755" s="163"/>
      <c r="Q755" s="163"/>
      <c r="R755" s="165" t="s">
        <v>136</v>
      </c>
      <c r="S755" s="165"/>
      <c r="T755" s="165">
        <v>224256804</v>
      </c>
      <c r="U755" s="165"/>
      <c r="V755" s="165"/>
      <c r="W755" s="165"/>
      <c r="X755" s="166" t="s">
        <v>136</v>
      </c>
      <c r="Y755" s="166"/>
      <c r="Z755" s="166">
        <v>250753502</v>
      </c>
      <c r="AA755" s="166">
        <v>36912</v>
      </c>
      <c r="AB755" s="166"/>
      <c r="AC755" s="166"/>
      <c r="AD755" s="141"/>
      <c r="AE755" s="141"/>
      <c r="AF755" s="141"/>
      <c r="AG755" s="141"/>
      <c r="AH755" s="141"/>
      <c r="AI755" s="141"/>
      <c r="AJ755" s="169"/>
      <c r="AK755" s="169"/>
      <c r="AL755" s="169"/>
      <c r="AM755" s="169"/>
      <c r="AN755" s="182"/>
      <c r="AO755" s="182"/>
      <c r="AP755" s="182"/>
      <c r="AQ755" s="241"/>
      <c r="AR755" s="241"/>
      <c r="AS755" s="171"/>
      <c r="AT755" s="171"/>
      <c r="AU755" s="184"/>
      <c r="AV755" s="184"/>
      <c r="AW755" s="184"/>
      <c r="AX755" s="185"/>
      <c r="AY755" s="185"/>
      <c r="AZ755" s="185"/>
      <c r="BA755" s="186"/>
      <c r="BB755" s="186"/>
      <c r="BC755" s="186"/>
      <c r="BD755" s="232"/>
    </row>
    <row r="756" spans="1:56" ht="15.75" customHeight="1">
      <c r="A756" s="71">
        <v>2025794</v>
      </c>
      <c r="B756" s="44" t="s">
        <v>134</v>
      </c>
      <c r="C756" s="44" t="s">
        <v>101</v>
      </c>
      <c r="D756" s="61" t="s">
        <v>54</v>
      </c>
      <c r="E756" s="44" t="s">
        <v>4</v>
      </c>
      <c r="F756" s="159">
        <v>0</v>
      </c>
      <c r="G756" s="160">
        <v>0</v>
      </c>
      <c r="H756" s="160">
        <v>0</v>
      </c>
      <c r="I756" s="160">
        <v>0</v>
      </c>
      <c r="J756" s="160">
        <v>0</v>
      </c>
      <c r="K756" s="160">
        <v>0</v>
      </c>
      <c r="L756" s="161" t="s">
        <v>74</v>
      </c>
      <c r="M756" s="161"/>
      <c r="N756" s="161" t="s">
        <v>2924</v>
      </c>
      <c r="O756" s="163"/>
      <c r="P756" s="163"/>
      <c r="Q756" s="163"/>
      <c r="R756" s="165"/>
      <c r="S756" s="165"/>
      <c r="T756" s="165"/>
      <c r="U756" s="165"/>
      <c r="V756" s="165"/>
      <c r="W756" s="165"/>
      <c r="X756" s="166" t="s">
        <v>74</v>
      </c>
      <c r="Y756" s="166"/>
      <c r="Z756" s="166">
        <v>251569004</v>
      </c>
      <c r="AA756" s="166">
        <v>36912</v>
      </c>
      <c r="AB756" s="166"/>
      <c r="AC756" s="166"/>
      <c r="AD756" s="141"/>
      <c r="AE756" s="141"/>
      <c r="AF756" s="141"/>
      <c r="AG756" s="141"/>
      <c r="AH756" s="141"/>
      <c r="AI756" s="141"/>
      <c r="AJ756" s="169"/>
      <c r="AK756" s="169"/>
      <c r="AL756" s="169"/>
      <c r="AM756" s="169"/>
      <c r="AN756" s="182"/>
      <c r="AO756" s="182"/>
      <c r="AP756" s="182"/>
      <c r="AQ756" s="241"/>
      <c r="AR756" s="241"/>
      <c r="AS756" s="171"/>
      <c r="AT756" s="171"/>
      <c r="AU756" s="184"/>
      <c r="AV756" s="184"/>
      <c r="AW756" s="184"/>
      <c r="AX756" s="185"/>
      <c r="AY756" s="185"/>
      <c r="AZ756" s="185"/>
      <c r="BA756" s="186"/>
      <c r="BB756" s="186"/>
      <c r="BC756" s="186"/>
      <c r="BD756" s="232"/>
    </row>
    <row r="757" spans="1:56" ht="15.75" customHeight="1">
      <c r="A757" s="71">
        <v>2025795</v>
      </c>
      <c r="B757" s="44" t="s">
        <v>134</v>
      </c>
      <c r="C757" s="44" t="s">
        <v>101</v>
      </c>
      <c r="D757" s="61" t="s">
        <v>54</v>
      </c>
      <c r="E757" s="44" t="s">
        <v>4</v>
      </c>
      <c r="F757" s="159" t="s">
        <v>74</v>
      </c>
      <c r="G757" s="160">
        <v>0</v>
      </c>
      <c r="H757" s="160">
        <v>231578881</v>
      </c>
      <c r="I757" s="160">
        <v>60289</v>
      </c>
      <c r="J757" s="160">
        <v>0</v>
      </c>
      <c r="K757" s="160">
        <v>0</v>
      </c>
      <c r="L757" s="161" t="s">
        <v>74</v>
      </c>
      <c r="M757" s="161"/>
      <c r="N757" s="161" t="s">
        <v>2925</v>
      </c>
      <c r="O757" s="163"/>
      <c r="P757" s="163"/>
      <c r="Q757" s="163"/>
      <c r="R757" s="165"/>
      <c r="S757" s="165"/>
      <c r="T757" s="165"/>
      <c r="U757" s="165"/>
      <c r="V757" s="165"/>
      <c r="W757" s="165"/>
      <c r="X757" s="166" t="s">
        <v>74</v>
      </c>
      <c r="Y757" s="166"/>
      <c r="Z757" s="166">
        <v>251482804</v>
      </c>
      <c r="AA757" s="166">
        <v>60289</v>
      </c>
      <c r="AB757" s="166"/>
      <c r="AC757" s="166"/>
      <c r="AD757" s="141"/>
      <c r="AE757" s="141"/>
      <c r="AF757" s="141"/>
      <c r="AG757" s="141"/>
      <c r="AH757" s="141"/>
      <c r="AI757" s="141"/>
      <c r="AJ757" s="169"/>
      <c r="AK757" s="169"/>
      <c r="AL757" s="169"/>
      <c r="AM757" s="169"/>
      <c r="AN757" s="182"/>
      <c r="AO757" s="182"/>
      <c r="AP757" s="182"/>
      <c r="AQ757" s="241"/>
      <c r="AR757" s="241"/>
      <c r="AS757" s="171"/>
      <c r="AT757" s="171"/>
      <c r="AU757" s="184"/>
      <c r="AV757" s="184"/>
      <c r="AW757" s="184"/>
      <c r="AX757" s="185"/>
      <c r="AY757" s="185"/>
      <c r="AZ757" s="185"/>
      <c r="BA757" s="186"/>
      <c r="BB757" s="186"/>
      <c r="BC757" s="186"/>
      <c r="BD757" s="232"/>
    </row>
    <row r="758" spans="1:56" ht="15.75" customHeight="1">
      <c r="A758" s="71">
        <v>2025796</v>
      </c>
      <c r="B758" s="44" t="s">
        <v>134</v>
      </c>
      <c r="C758" s="44" t="s">
        <v>106</v>
      </c>
      <c r="D758" s="61" t="s">
        <v>58</v>
      </c>
      <c r="E758" s="44" t="s">
        <v>50</v>
      </c>
      <c r="F758" s="159" t="s">
        <v>74</v>
      </c>
      <c r="G758" s="160">
        <v>0</v>
      </c>
      <c r="H758" s="160">
        <v>232133611</v>
      </c>
      <c r="I758" s="160">
        <v>65157</v>
      </c>
      <c r="J758" s="160">
        <v>0</v>
      </c>
      <c r="K758" s="160">
        <v>0</v>
      </c>
      <c r="L758" s="161" t="s">
        <v>137</v>
      </c>
      <c r="M758" s="161" t="s">
        <v>2514</v>
      </c>
      <c r="N758" s="161"/>
      <c r="O758" s="163"/>
      <c r="P758" s="163"/>
      <c r="Q758" s="163"/>
      <c r="R758" s="165" t="s">
        <v>137</v>
      </c>
      <c r="S758" s="165" t="s">
        <v>2514</v>
      </c>
      <c r="T758" s="165"/>
      <c r="U758" s="165"/>
      <c r="V758" s="165"/>
      <c r="W758" s="165"/>
      <c r="X758" s="166" t="s">
        <v>74</v>
      </c>
      <c r="Y758" s="166"/>
      <c r="Z758" s="166">
        <v>251618226</v>
      </c>
      <c r="AA758" s="166">
        <v>24976</v>
      </c>
      <c r="AB758" s="166"/>
      <c r="AC758" s="166"/>
      <c r="AD758" s="141"/>
      <c r="AE758" s="141"/>
      <c r="AF758" s="141"/>
      <c r="AG758" s="141"/>
      <c r="AH758" s="141"/>
      <c r="AI758" s="141"/>
      <c r="AJ758" s="169" t="s">
        <v>74</v>
      </c>
      <c r="AK758" s="169"/>
      <c r="AL758" s="169">
        <v>250898683</v>
      </c>
      <c r="AM758" s="169">
        <v>67924</v>
      </c>
      <c r="AN758" s="182"/>
      <c r="AO758" s="182"/>
      <c r="AP758" s="182"/>
      <c r="AQ758" s="241"/>
      <c r="AR758" s="241"/>
      <c r="AS758" s="171"/>
      <c r="AT758" s="171"/>
      <c r="AU758" s="184"/>
      <c r="AV758" s="184"/>
      <c r="AW758" s="184"/>
      <c r="AX758" s="185"/>
      <c r="AY758" s="185"/>
      <c r="AZ758" s="185"/>
      <c r="BA758" s="186"/>
      <c r="BB758" s="186"/>
      <c r="BC758" s="186"/>
      <c r="BD758" s="232"/>
    </row>
    <row r="759" spans="1:56" ht="15.75" customHeight="1">
      <c r="A759" s="71">
        <v>2025797</v>
      </c>
      <c r="B759" s="44" t="s">
        <v>134</v>
      </c>
      <c r="C759" s="44" t="s">
        <v>106</v>
      </c>
      <c r="D759" s="61" t="s">
        <v>58</v>
      </c>
      <c r="E759" s="44" t="s">
        <v>50</v>
      </c>
      <c r="F759" s="159" t="s">
        <v>136</v>
      </c>
      <c r="G759" s="160">
        <v>0</v>
      </c>
      <c r="H759" s="160">
        <v>231823444</v>
      </c>
      <c r="I759" s="160">
        <v>28274</v>
      </c>
      <c r="J759" s="160">
        <v>0</v>
      </c>
      <c r="K759" s="160">
        <v>0</v>
      </c>
      <c r="L759" s="161" t="s">
        <v>137</v>
      </c>
      <c r="M759" s="161" t="s">
        <v>2514</v>
      </c>
      <c r="N759" s="161"/>
      <c r="O759" s="163"/>
      <c r="P759" s="163"/>
      <c r="Q759" s="163"/>
      <c r="R759" s="165" t="s">
        <v>137</v>
      </c>
      <c r="S759" s="165" t="s">
        <v>2514</v>
      </c>
      <c r="T759" s="165"/>
      <c r="U759" s="165"/>
      <c r="V759" s="165"/>
      <c r="W759" s="165"/>
      <c r="X759" s="166" t="s">
        <v>74</v>
      </c>
      <c r="Y759" s="166"/>
      <c r="Z759" s="166">
        <v>251618811</v>
      </c>
      <c r="AA759" s="166">
        <v>62169</v>
      </c>
      <c r="AB759" s="166"/>
      <c r="AC759" s="166"/>
      <c r="AD759" s="141"/>
      <c r="AE759" s="141"/>
      <c r="AF759" s="141"/>
      <c r="AG759" s="141"/>
      <c r="AH759" s="141"/>
      <c r="AI759" s="141"/>
      <c r="AJ759" s="169" t="s">
        <v>74</v>
      </c>
      <c r="AK759" s="169"/>
      <c r="AL759" s="169">
        <v>250903652</v>
      </c>
      <c r="AM759" s="169">
        <v>96126</v>
      </c>
      <c r="AN759" s="182"/>
      <c r="AO759" s="182"/>
      <c r="AP759" s="182"/>
      <c r="AQ759" s="241"/>
      <c r="AR759" s="241"/>
      <c r="AS759" s="171"/>
      <c r="AT759" s="171"/>
      <c r="AU759" s="184"/>
      <c r="AV759" s="184"/>
      <c r="AW759" s="184"/>
      <c r="AX759" s="185"/>
      <c r="AY759" s="185"/>
      <c r="AZ759" s="185"/>
      <c r="BA759" s="186"/>
      <c r="BB759" s="186"/>
      <c r="BC759" s="186"/>
      <c r="BD759" s="232"/>
    </row>
    <row r="760" spans="1:56" ht="15.75" customHeight="1">
      <c r="A760" s="71">
        <v>2025798</v>
      </c>
      <c r="B760" s="44" t="s">
        <v>134</v>
      </c>
      <c r="C760" s="44" t="s">
        <v>106</v>
      </c>
      <c r="D760" s="61" t="s">
        <v>58</v>
      </c>
      <c r="E760" s="44" t="s">
        <v>50</v>
      </c>
      <c r="F760" s="159" t="s">
        <v>137</v>
      </c>
      <c r="G760" s="160" t="s">
        <v>539</v>
      </c>
      <c r="H760" s="160">
        <v>0</v>
      </c>
      <c r="I760" s="160">
        <v>0</v>
      </c>
      <c r="J760" s="160">
        <v>0</v>
      </c>
      <c r="K760" s="160">
        <v>0</v>
      </c>
      <c r="L760" s="161" t="s">
        <v>137</v>
      </c>
      <c r="M760" s="161" t="s">
        <v>2514</v>
      </c>
      <c r="N760" s="161"/>
      <c r="O760" s="163"/>
      <c r="P760" s="163"/>
      <c r="Q760" s="163"/>
      <c r="R760" s="165" t="s">
        <v>137</v>
      </c>
      <c r="S760" s="165" t="s">
        <v>2514</v>
      </c>
      <c r="T760" s="165"/>
      <c r="U760" s="165"/>
      <c r="V760" s="165"/>
      <c r="W760" s="165"/>
      <c r="X760" s="166" t="s">
        <v>74</v>
      </c>
      <c r="Y760" s="166"/>
      <c r="Z760" s="166">
        <v>251618455</v>
      </c>
      <c r="AA760" s="166">
        <v>70869</v>
      </c>
      <c r="AB760" s="166"/>
      <c r="AC760" s="166"/>
      <c r="AD760" s="141"/>
      <c r="AE760" s="141"/>
      <c r="AF760" s="141"/>
      <c r="AG760" s="141"/>
      <c r="AH760" s="141"/>
      <c r="AI760" s="141"/>
      <c r="AJ760" s="169" t="s">
        <v>74</v>
      </c>
      <c r="AK760" s="169"/>
      <c r="AL760" s="169">
        <v>250903415</v>
      </c>
      <c r="AM760" s="169">
        <v>68097</v>
      </c>
      <c r="AN760" s="182"/>
      <c r="AO760" s="182"/>
      <c r="AP760" s="182"/>
      <c r="AQ760" s="241"/>
      <c r="AR760" s="241"/>
      <c r="AS760" s="171"/>
      <c r="AT760" s="171"/>
      <c r="AU760" s="184"/>
      <c r="AV760" s="184"/>
      <c r="AW760" s="184"/>
      <c r="AX760" s="185"/>
      <c r="AY760" s="185"/>
      <c r="AZ760" s="185"/>
      <c r="BA760" s="186"/>
      <c r="BB760" s="186"/>
      <c r="BC760" s="186"/>
      <c r="BD760" s="232"/>
    </row>
    <row r="761" spans="1:56" ht="15.75" customHeight="1">
      <c r="A761" s="71">
        <v>2025799</v>
      </c>
      <c r="B761" s="44" t="s">
        <v>134</v>
      </c>
      <c r="C761" s="44" t="s">
        <v>76</v>
      </c>
      <c r="D761" s="61" t="s">
        <v>56</v>
      </c>
      <c r="E761" s="44" t="s">
        <v>4</v>
      </c>
      <c r="F761" s="159" t="s">
        <v>136</v>
      </c>
      <c r="G761" s="160">
        <v>0</v>
      </c>
      <c r="H761" s="160">
        <v>0</v>
      </c>
      <c r="I761" s="160">
        <v>0</v>
      </c>
      <c r="J761" s="160">
        <v>0</v>
      </c>
      <c r="K761" s="160">
        <v>0</v>
      </c>
      <c r="L761" s="161" t="s">
        <v>136</v>
      </c>
      <c r="M761" s="161"/>
      <c r="N761" s="161" t="s">
        <v>2926</v>
      </c>
      <c r="O761" s="163"/>
      <c r="P761" s="163"/>
      <c r="Q761" s="163"/>
      <c r="R761" s="165" t="s">
        <v>136</v>
      </c>
      <c r="S761" s="165"/>
      <c r="T761" s="165">
        <v>225016796</v>
      </c>
      <c r="U761" s="165"/>
      <c r="V761" s="165"/>
      <c r="W761" s="165"/>
      <c r="X761" s="166" t="s">
        <v>74</v>
      </c>
      <c r="Y761" s="166"/>
      <c r="Z761" s="166">
        <v>251575861</v>
      </c>
      <c r="AA761" s="166">
        <v>49751</v>
      </c>
      <c r="AB761" s="166"/>
      <c r="AC761" s="166"/>
      <c r="AD761" s="141"/>
      <c r="AE761" s="141"/>
      <c r="AF761" s="141"/>
      <c r="AG761" s="141"/>
      <c r="AH761" s="141"/>
      <c r="AI761" s="141"/>
      <c r="AJ761" s="169"/>
      <c r="AK761" s="169"/>
      <c r="AL761" s="169"/>
      <c r="AM761" s="169"/>
      <c r="AN761" s="182"/>
      <c r="AO761" s="182"/>
      <c r="AP761" s="182"/>
      <c r="AQ761" s="241"/>
      <c r="AR761" s="241"/>
      <c r="AS761" s="171"/>
      <c r="AT761" s="171"/>
      <c r="AU761" s="184"/>
      <c r="AV761" s="184"/>
      <c r="AW761" s="184"/>
      <c r="AX761" s="185"/>
      <c r="AY761" s="185"/>
      <c r="AZ761" s="185"/>
      <c r="BA761" s="186"/>
      <c r="BB761" s="186"/>
      <c r="BC761" s="186"/>
      <c r="BD761" s="232"/>
    </row>
    <row r="762" spans="1:56" ht="15.75" customHeight="1">
      <c r="A762" s="71">
        <v>2025800</v>
      </c>
      <c r="B762" s="44" t="s">
        <v>134</v>
      </c>
      <c r="C762" s="44" t="s">
        <v>101</v>
      </c>
      <c r="D762" s="61" t="s">
        <v>54</v>
      </c>
      <c r="E762" s="44" t="s">
        <v>4</v>
      </c>
      <c r="F762" s="159">
        <v>0</v>
      </c>
      <c r="G762" s="160">
        <v>0</v>
      </c>
      <c r="H762" s="160">
        <v>0</v>
      </c>
      <c r="I762" s="160">
        <v>0</v>
      </c>
      <c r="J762" s="160">
        <v>0</v>
      </c>
      <c r="K762" s="160">
        <v>0</v>
      </c>
      <c r="L762" s="161" t="s">
        <v>136</v>
      </c>
      <c r="M762" s="161"/>
      <c r="N762" s="161" t="s">
        <v>2927</v>
      </c>
      <c r="O762" s="163"/>
      <c r="P762" s="163"/>
      <c r="Q762" s="163"/>
      <c r="R762" s="165"/>
      <c r="S762" s="165"/>
      <c r="T762" s="165"/>
      <c r="U762" s="165"/>
      <c r="V762" s="165"/>
      <c r="W762" s="165"/>
      <c r="X762" s="166" t="s">
        <v>74</v>
      </c>
      <c r="Y762" s="166"/>
      <c r="Z762" s="166">
        <v>251559408</v>
      </c>
      <c r="AA762" s="166">
        <v>36912</v>
      </c>
      <c r="AB762" s="166"/>
      <c r="AC762" s="166"/>
      <c r="AD762" s="141"/>
      <c r="AE762" s="141"/>
      <c r="AF762" s="141"/>
      <c r="AG762" s="141"/>
      <c r="AH762" s="141"/>
      <c r="AI762" s="141"/>
      <c r="AJ762" s="169"/>
      <c r="AK762" s="169"/>
      <c r="AL762" s="169"/>
      <c r="AM762" s="169"/>
      <c r="AN762" s="182"/>
      <c r="AO762" s="182"/>
      <c r="AP762" s="182"/>
      <c r="AQ762" s="241"/>
      <c r="AR762" s="241"/>
      <c r="AS762" s="171"/>
      <c r="AT762" s="171"/>
      <c r="AU762" s="184"/>
      <c r="AV762" s="184"/>
      <c r="AW762" s="184"/>
      <c r="AX762" s="185"/>
      <c r="AY762" s="185"/>
      <c r="AZ762" s="185"/>
      <c r="BA762" s="186"/>
      <c r="BB762" s="186"/>
      <c r="BC762" s="186"/>
      <c r="BD762" s="232"/>
    </row>
    <row r="763" spans="1:56" ht="15.75" customHeight="1">
      <c r="A763" s="71">
        <v>2025801</v>
      </c>
      <c r="B763" s="44" t="s">
        <v>134</v>
      </c>
      <c r="C763" s="44" t="s">
        <v>101</v>
      </c>
      <c r="D763" s="61" t="s">
        <v>54</v>
      </c>
      <c r="E763" s="44" t="s">
        <v>4</v>
      </c>
      <c r="F763" s="159">
        <v>0</v>
      </c>
      <c r="G763" s="160">
        <v>0</v>
      </c>
      <c r="H763" s="160">
        <v>0</v>
      </c>
      <c r="I763" s="160">
        <v>0</v>
      </c>
      <c r="J763" s="160">
        <v>0</v>
      </c>
      <c r="K763" s="160">
        <v>0</v>
      </c>
      <c r="L763" s="161" t="s">
        <v>74</v>
      </c>
      <c r="M763" s="161"/>
      <c r="N763" s="161" t="s">
        <v>2928</v>
      </c>
      <c r="O763" s="163"/>
      <c r="P763" s="163"/>
      <c r="Q763" s="163"/>
      <c r="R763" s="165"/>
      <c r="S763" s="165"/>
      <c r="T763" s="165"/>
      <c r="U763" s="165"/>
      <c r="V763" s="165"/>
      <c r="W763" s="165"/>
      <c r="X763" s="166" t="s">
        <v>136</v>
      </c>
      <c r="Y763" s="166"/>
      <c r="Z763" s="166">
        <v>250959747</v>
      </c>
      <c r="AA763" s="166">
        <v>37694</v>
      </c>
      <c r="AB763" s="166"/>
      <c r="AC763" s="166"/>
      <c r="AD763" s="141"/>
      <c r="AE763" s="141"/>
      <c r="AF763" s="141"/>
      <c r="AG763" s="141"/>
      <c r="AH763" s="141"/>
      <c r="AI763" s="141"/>
      <c r="AJ763" s="169"/>
      <c r="AK763" s="169"/>
      <c r="AL763" s="169"/>
      <c r="AM763" s="169"/>
      <c r="AN763" s="182"/>
      <c r="AO763" s="182"/>
      <c r="AP763" s="182"/>
      <c r="AQ763" s="241"/>
      <c r="AR763" s="241"/>
      <c r="AS763" s="171"/>
      <c r="AT763" s="171"/>
      <c r="AU763" s="184"/>
      <c r="AV763" s="184"/>
      <c r="AW763" s="184"/>
      <c r="AX763" s="185"/>
      <c r="AY763" s="185"/>
      <c r="AZ763" s="185"/>
      <c r="BA763" s="186"/>
      <c r="BB763" s="186"/>
      <c r="BC763" s="186"/>
      <c r="BD763" s="232"/>
    </row>
    <row r="764" spans="1:56" ht="15.75" customHeight="1">
      <c r="A764" s="71">
        <v>2025802</v>
      </c>
      <c r="B764" s="44" t="s">
        <v>134</v>
      </c>
      <c r="C764" s="44" t="s">
        <v>101</v>
      </c>
      <c r="D764" s="61" t="s">
        <v>54</v>
      </c>
      <c r="E764" s="44" t="s">
        <v>4</v>
      </c>
      <c r="F764" s="159">
        <v>0</v>
      </c>
      <c r="G764" s="160">
        <v>0</v>
      </c>
      <c r="H764" s="160">
        <v>0</v>
      </c>
      <c r="I764" s="160">
        <v>0</v>
      </c>
      <c r="J764" s="160">
        <v>0</v>
      </c>
      <c r="K764" s="160">
        <v>0</v>
      </c>
      <c r="L764" s="161" t="s">
        <v>137</v>
      </c>
      <c r="M764" s="161" t="s">
        <v>26</v>
      </c>
      <c r="N764" s="161"/>
      <c r="O764" s="163"/>
      <c r="P764" s="163"/>
      <c r="Q764" s="163"/>
      <c r="R764" s="165"/>
      <c r="S764" s="165"/>
      <c r="T764" s="165"/>
      <c r="U764" s="165"/>
      <c r="V764" s="165"/>
      <c r="W764" s="165"/>
      <c r="X764" s="166" t="s">
        <v>137</v>
      </c>
      <c r="Y764" s="166" t="s">
        <v>26</v>
      </c>
      <c r="Z764" s="166"/>
      <c r="AA764" s="166"/>
      <c r="AB764" s="166"/>
      <c r="AC764" s="166"/>
      <c r="AD764" s="141"/>
      <c r="AE764" s="141"/>
      <c r="AF764" s="141"/>
      <c r="AG764" s="141"/>
      <c r="AH764" s="141"/>
      <c r="AI764" s="141"/>
      <c r="AJ764" s="169"/>
      <c r="AK764" s="169"/>
      <c r="AL764" s="169"/>
      <c r="AM764" s="169"/>
      <c r="AN764" s="182"/>
      <c r="AO764" s="182"/>
      <c r="AP764" s="182"/>
      <c r="AQ764" s="241"/>
      <c r="AR764" s="241"/>
      <c r="AS764" s="171"/>
      <c r="AT764" s="171"/>
      <c r="AU764" s="184"/>
      <c r="AV764" s="184"/>
      <c r="AW764" s="184"/>
      <c r="AX764" s="185"/>
      <c r="AY764" s="185"/>
      <c r="AZ764" s="185"/>
      <c r="BA764" s="186"/>
      <c r="BB764" s="186"/>
      <c r="BC764" s="186"/>
      <c r="BD764" s="232"/>
    </row>
    <row r="765" spans="1:56" ht="15.75" customHeight="1">
      <c r="A765" s="71">
        <v>2025803</v>
      </c>
      <c r="B765" s="44" t="s">
        <v>134</v>
      </c>
      <c r="C765" s="44" t="s">
        <v>101</v>
      </c>
      <c r="D765" s="61" t="s">
        <v>54</v>
      </c>
      <c r="E765" s="44" t="s">
        <v>4</v>
      </c>
      <c r="F765" s="159">
        <v>0</v>
      </c>
      <c r="G765" s="160">
        <v>0</v>
      </c>
      <c r="H765" s="160">
        <v>0</v>
      </c>
      <c r="I765" s="160">
        <v>0</v>
      </c>
      <c r="J765" s="160">
        <v>0</v>
      </c>
      <c r="K765" s="160">
        <v>0</v>
      </c>
      <c r="L765" s="161" t="s">
        <v>137</v>
      </c>
      <c r="M765" s="161" t="s">
        <v>26</v>
      </c>
      <c r="N765" s="161"/>
      <c r="O765" s="163"/>
      <c r="P765" s="163"/>
      <c r="Q765" s="163"/>
      <c r="R765" s="165"/>
      <c r="S765" s="165"/>
      <c r="T765" s="165"/>
      <c r="U765" s="165"/>
      <c r="V765" s="165"/>
      <c r="W765" s="165"/>
      <c r="X765" s="166" t="s">
        <v>137</v>
      </c>
      <c r="Y765" s="166" t="s">
        <v>26</v>
      </c>
      <c r="Z765" s="166"/>
      <c r="AA765" s="166"/>
      <c r="AB765" s="166"/>
      <c r="AC765" s="166"/>
      <c r="AD765" s="141"/>
      <c r="AE765" s="141"/>
      <c r="AF765" s="141"/>
      <c r="AG765" s="141"/>
      <c r="AH765" s="141"/>
      <c r="AI765" s="141"/>
      <c r="AJ765" s="169"/>
      <c r="AK765" s="169"/>
      <c r="AL765" s="169"/>
      <c r="AM765" s="169"/>
      <c r="AN765" s="182"/>
      <c r="AO765" s="182"/>
      <c r="AP765" s="182"/>
      <c r="AQ765" s="241"/>
      <c r="AR765" s="241"/>
      <c r="AS765" s="171"/>
      <c r="AT765" s="171"/>
      <c r="AU765" s="184"/>
      <c r="AV765" s="184"/>
      <c r="AW765" s="184"/>
      <c r="AX765" s="185"/>
      <c r="AY765" s="185"/>
      <c r="AZ765" s="185"/>
      <c r="BA765" s="186"/>
      <c r="BB765" s="186"/>
      <c r="BC765" s="186"/>
      <c r="BD765" s="232"/>
    </row>
    <row r="766" spans="1:56" ht="15.75" customHeight="1">
      <c r="A766" s="71">
        <v>2025804</v>
      </c>
      <c r="B766" s="44" t="s">
        <v>134</v>
      </c>
      <c r="C766" s="44" t="s">
        <v>101</v>
      </c>
      <c r="D766" s="61" t="s">
        <v>54</v>
      </c>
      <c r="E766" s="44" t="s">
        <v>4</v>
      </c>
      <c r="F766" s="159">
        <v>0</v>
      </c>
      <c r="G766" s="160">
        <v>0</v>
      </c>
      <c r="H766" s="160">
        <v>0</v>
      </c>
      <c r="I766" s="160">
        <v>0</v>
      </c>
      <c r="J766" s="160">
        <v>0</v>
      </c>
      <c r="K766" s="160">
        <v>0</v>
      </c>
      <c r="L766" s="161" t="s">
        <v>137</v>
      </c>
      <c r="M766" s="161" t="s">
        <v>26</v>
      </c>
      <c r="N766" s="161"/>
      <c r="O766" s="163"/>
      <c r="P766" s="163"/>
      <c r="Q766" s="163"/>
      <c r="R766" s="165"/>
      <c r="S766" s="165"/>
      <c r="T766" s="165"/>
      <c r="U766" s="165"/>
      <c r="V766" s="165"/>
      <c r="W766" s="165"/>
      <c r="X766" s="166" t="s">
        <v>137</v>
      </c>
      <c r="Y766" s="166" t="s">
        <v>26</v>
      </c>
      <c r="Z766" s="166"/>
      <c r="AA766" s="166"/>
      <c r="AB766" s="166"/>
      <c r="AC766" s="166"/>
      <c r="AD766" s="141"/>
      <c r="AE766" s="141"/>
      <c r="AF766" s="141"/>
      <c r="AG766" s="141"/>
      <c r="AH766" s="141"/>
      <c r="AI766" s="141"/>
      <c r="AJ766" s="169"/>
      <c r="AK766" s="169"/>
      <c r="AL766" s="169"/>
      <c r="AM766" s="169"/>
      <c r="AN766" s="182"/>
      <c r="AO766" s="182"/>
      <c r="AP766" s="182"/>
      <c r="AQ766" s="241"/>
      <c r="AR766" s="241"/>
      <c r="AS766" s="171"/>
      <c r="AT766" s="171"/>
      <c r="AU766" s="184"/>
      <c r="AV766" s="184"/>
      <c r="AW766" s="184"/>
      <c r="AX766" s="185"/>
      <c r="AY766" s="185"/>
      <c r="AZ766" s="185"/>
      <c r="BA766" s="186"/>
      <c r="BB766" s="186"/>
      <c r="BC766" s="186"/>
      <c r="BD766" s="232"/>
    </row>
    <row r="767" spans="1:56" ht="15.75" customHeight="1">
      <c r="A767" s="71">
        <v>2025805</v>
      </c>
      <c r="B767" s="44" t="s">
        <v>134</v>
      </c>
      <c r="C767" s="44" t="s">
        <v>101</v>
      </c>
      <c r="D767" s="61" t="s">
        <v>54</v>
      </c>
      <c r="E767" s="44" t="s">
        <v>4</v>
      </c>
      <c r="F767" s="159">
        <v>0</v>
      </c>
      <c r="G767" s="160">
        <v>0</v>
      </c>
      <c r="H767" s="160">
        <v>0</v>
      </c>
      <c r="I767" s="160">
        <v>0</v>
      </c>
      <c r="J767" s="160">
        <v>0</v>
      </c>
      <c r="K767" s="160">
        <v>0</v>
      </c>
      <c r="L767" s="161" t="s">
        <v>137</v>
      </c>
      <c r="M767" s="161" t="s">
        <v>26</v>
      </c>
      <c r="N767" s="161"/>
      <c r="O767" s="163"/>
      <c r="P767" s="163"/>
      <c r="Q767" s="163"/>
      <c r="R767" s="165"/>
      <c r="S767" s="165"/>
      <c r="T767" s="165"/>
      <c r="U767" s="165"/>
      <c r="V767" s="165"/>
      <c r="W767" s="165"/>
      <c r="X767" s="166" t="s">
        <v>137</v>
      </c>
      <c r="Y767" s="166" t="s">
        <v>26</v>
      </c>
      <c r="Z767" s="166"/>
      <c r="AA767" s="166"/>
      <c r="AB767" s="166"/>
      <c r="AC767" s="166"/>
      <c r="AD767" s="141"/>
      <c r="AE767" s="141"/>
      <c r="AF767" s="141"/>
      <c r="AG767" s="141"/>
      <c r="AH767" s="141"/>
      <c r="AI767" s="141"/>
      <c r="AJ767" s="169"/>
      <c r="AK767" s="169"/>
      <c r="AL767" s="169"/>
      <c r="AM767" s="169"/>
      <c r="AN767" s="182"/>
      <c r="AO767" s="182"/>
      <c r="AP767" s="182"/>
      <c r="AQ767" s="241"/>
      <c r="AR767" s="241"/>
      <c r="AS767" s="171"/>
      <c r="AT767" s="171"/>
      <c r="AU767" s="184"/>
      <c r="AV767" s="184"/>
      <c r="AW767" s="184"/>
      <c r="AX767" s="185"/>
      <c r="AY767" s="185"/>
      <c r="AZ767" s="185"/>
      <c r="BA767" s="186"/>
      <c r="BB767" s="186"/>
      <c r="BC767" s="186"/>
      <c r="BD767" s="232"/>
    </row>
    <row r="768" spans="1:56" ht="15.75" customHeight="1">
      <c r="A768" s="71">
        <v>2025806</v>
      </c>
      <c r="B768" s="44" t="s">
        <v>134</v>
      </c>
      <c r="C768" s="44" t="s">
        <v>101</v>
      </c>
      <c r="D768" s="61" t="s">
        <v>54</v>
      </c>
      <c r="E768" s="44" t="s">
        <v>4</v>
      </c>
      <c r="F768" s="159" t="s">
        <v>136</v>
      </c>
      <c r="G768" s="160">
        <v>0</v>
      </c>
      <c r="H768" s="160">
        <v>231655487</v>
      </c>
      <c r="I768" s="160">
        <v>82141</v>
      </c>
      <c r="J768" s="160">
        <v>0</v>
      </c>
      <c r="K768" s="160">
        <v>0</v>
      </c>
      <c r="L768" s="161" t="s">
        <v>74</v>
      </c>
      <c r="M768" s="161"/>
      <c r="N768" s="161" t="s">
        <v>2929</v>
      </c>
      <c r="O768" s="163"/>
      <c r="P768" s="163"/>
      <c r="Q768" s="163"/>
      <c r="R768" s="165"/>
      <c r="S768" s="165"/>
      <c r="T768" s="165"/>
      <c r="U768" s="165"/>
      <c r="V768" s="165"/>
      <c r="W768" s="165"/>
      <c r="X768" s="166" t="s">
        <v>74</v>
      </c>
      <c r="Y768" s="166"/>
      <c r="Z768" s="166">
        <v>251541444</v>
      </c>
      <c r="AA768" s="166">
        <v>36912</v>
      </c>
      <c r="AB768" s="166"/>
      <c r="AC768" s="166"/>
      <c r="AD768" s="141"/>
      <c r="AE768" s="141"/>
      <c r="AF768" s="141"/>
      <c r="AG768" s="141"/>
      <c r="AH768" s="141"/>
      <c r="AI768" s="141"/>
      <c r="AJ768" s="169"/>
      <c r="AK768" s="169"/>
      <c r="AL768" s="169"/>
      <c r="AM768" s="169"/>
      <c r="AN768" s="182"/>
      <c r="AO768" s="182"/>
      <c r="AP768" s="182"/>
      <c r="AQ768" s="241"/>
      <c r="AR768" s="241"/>
      <c r="AS768" s="171"/>
      <c r="AT768" s="171"/>
      <c r="AU768" s="184"/>
      <c r="AV768" s="184"/>
      <c r="AW768" s="184"/>
      <c r="AX768" s="185"/>
      <c r="AY768" s="185"/>
      <c r="AZ768" s="185"/>
      <c r="BA768" s="186"/>
      <c r="BB768" s="186"/>
      <c r="BC768" s="186"/>
      <c r="BD768" s="232"/>
    </row>
    <row r="769" spans="1:56" ht="15.75" customHeight="1">
      <c r="A769" s="71">
        <v>2025807</v>
      </c>
      <c r="B769" s="44" t="s">
        <v>134</v>
      </c>
      <c r="C769" s="44" t="s">
        <v>101</v>
      </c>
      <c r="D769" s="61" t="s">
        <v>54</v>
      </c>
      <c r="E769" s="44" t="s">
        <v>4</v>
      </c>
      <c r="F769" s="159">
        <v>0</v>
      </c>
      <c r="G769" s="160">
        <v>0</v>
      </c>
      <c r="H769" s="160">
        <v>0</v>
      </c>
      <c r="I769" s="160">
        <v>0</v>
      </c>
      <c r="J769" s="160">
        <v>0</v>
      </c>
      <c r="K769" s="160">
        <v>0</v>
      </c>
      <c r="L769" s="161" t="s">
        <v>137</v>
      </c>
      <c r="M769" s="161" t="s">
        <v>26</v>
      </c>
      <c r="N769" s="161"/>
      <c r="O769" s="163"/>
      <c r="P769" s="163"/>
      <c r="Q769" s="163"/>
      <c r="R769" s="165"/>
      <c r="S769" s="165"/>
      <c r="T769" s="165"/>
      <c r="U769" s="165"/>
      <c r="V769" s="165"/>
      <c r="W769" s="165"/>
      <c r="X769" s="166" t="s">
        <v>137</v>
      </c>
      <c r="Y769" s="166" t="s">
        <v>26</v>
      </c>
      <c r="Z769" s="166"/>
      <c r="AA769" s="166"/>
      <c r="AB769" s="166"/>
      <c r="AC769" s="166"/>
      <c r="AD769" s="141"/>
      <c r="AE769" s="141"/>
      <c r="AF769" s="141"/>
      <c r="AG769" s="141"/>
      <c r="AH769" s="141"/>
      <c r="AI769" s="141"/>
      <c r="AJ769" s="169"/>
      <c r="AK769" s="169"/>
      <c r="AL769" s="169"/>
      <c r="AM769" s="169"/>
      <c r="AN769" s="182"/>
      <c r="AO769" s="182"/>
      <c r="AP769" s="182"/>
      <c r="AQ769" s="241"/>
      <c r="AR769" s="241"/>
      <c r="AS769" s="171"/>
      <c r="AT769" s="171"/>
      <c r="AU769" s="184"/>
      <c r="AV769" s="184"/>
      <c r="AW769" s="184"/>
      <c r="AX769" s="185"/>
      <c r="AY769" s="185"/>
      <c r="AZ769" s="185"/>
      <c r="BA769" s="186"/>
      <c r="BB769" s="186"/>
      <c r="BC769" s="186"/>
      <c r="BD769" s="232"/>
    </row>
    <row r="770" spans="1:56" ht="15.75" customHeight="1">
      <c r="A770" s="71">
        <v>2025808</v>
      </c>
      <c r="B770" s="44" t="s">
        <v>134</v>
      </c>
      <c r="C770" s="44" t="s">
        <v>101</v>
      </c>
      <c r="D770" s="61" t="s">
        <v>54</v>
      </c>
      <c r="E770" s="44" t="s">
        <v>4</v>
      </c>
      <c r="F770" s="159">
        <v>0</v>
      </c>
      <c r="G770" s="160">
        <v>0</v>
      </c>
      <c r="H770" s="160">
        <v>0</v>
      </c>
      <c r="I770" s="160">
        <v>0</v>
      </c>
      <c r="J770" s="160">
        <v>0</v>
      </c>
      <c r="K770" s="160">
        <v>0</v>
      </c>
      <c r="L770" s="161" t="s">
        <v>136</v>
      </c>
      <c r="M770" s="161"/>
      <c r="N770" s="161" t="s">
        <v>2930</v>
      </c>
      <c r="O770" s="163"/>
      <c r="P770" s="163"/>
      <c r="Q770" s="163"/>
      <c r="R770" s="165"/>
      <c r="S770" s="165"/>
      <c r="T770" s="165"/>
      <c r="U770" s="165"/>
      <c r="V770" s="165"/>
      <c r="W770" s="165"/>
      <c r="X770" s="166" t="s">
        <v>74</v>
      </c>
      <c r="Y770" s="166"/>
      <c r="Z770" s="166">
        <v>251567621</v>
      </c>
      <c r="AA770" s="166">
        <v>36912</v>
      </c>
      <c r="AB770" s="166"/>
      <c r="AC770" s="166"/>
      <c r="AD770" s="141"/>
      <c r="AE770" s="141"/>
      <c r="AF770" s="141"/>
      <c r="AG770" s="141"/>
      <c r="AH770" s="141"/>
      <c r="AI770" s="141"/>
      <c r="AJ770" s="169"/>
      <c r="AK770" s="169"/>
      <c r="AL770" s="169"/>
      <c r="AM770" s="169"/>
      <c r="AN770" s="182"/>
      <c r="AO770" s="182"/>
      <c r="AP770" s="182"/>
      <c r="AQ770" s="241"/>
      <c r="AR770" s="241"/>
      <c r="AS770" s="171"/>
      <c r="AT770" s="171"/>
      <c r="AU770" s="184"/>
      <c r="AV770" s="184"/>
      <c r="AW770" s="184"/>
      <c r="AX770" s="185"/>
      <c r="AY770" s="185"/>
      <c r="AZ770" s="185"/>
      <c r="BA770" s="186"/>
      <c r="BB770" s="186"/>
      <c r="BC770" s="186"/>
      <c r="BD770" s="232"/>
    </row>
    <row r="771" spans="1:56" ht="15.75" customHeight="1">
      <c r="A771" s="71">
        <v>2025809</v>
      </c>
      <c r="B771" s="44" t="s">
        <v>134</v>
      </c>
      <c r="C771" s="44" t="s">
        <v>101</v>
      </c>
      <c r="D771" s="61" t="s">
        <v>54</v>
      </c>
      <c r="E771" s="44" t="s">
        <v>4</v>
      </c>
      <c r="F771" s="159">
        <v>0</v>
      </c>
      <c r="G771" s="160">
        <v>0</v>
      </c>
      <c r="H771" s="160">
        <v>0</v>
      </c>
      <c r="I771" s="160">
        <v>0</v>
      </c>
      <c r="J771" s="160">
        <v>0</v>
      </c>
      <c r="K771" s="160">
        <v>0</v>
      </c>
      <c r="L771" s="161" t="s">
        <v>137</v>
      </c>
      <c r="M771" s="161" t="s">
        <v>26</v>
      </c>
      <c r="N771" s="161"/>
      <c r="O771" s="163"/>
      <c r="P771" s="163"/>
      <c r="Q771" s="163"/>
      <c r="R771" s="165"/>
      <c r="S771" s="165"/>
      <c r="T771" s="165"/>
      <c r="U771" s="165"/>
      <c r="V771" s="165"/>
      <c r="W771" s="165"/>
      <c r="X771" s="166" t="s">
        <v>137</v>
      </c>
      <c r="Y771" s="166" t="s">
        <v>26</v>
      </c>
      <c r="Z771" s="166"/>
      <c r="AA771" s="166"/>
      <c r="AB771" s="166"/>
      <c r="AC771" s="166"/>
      <c r="AD771" s="141"/>
      <c r="AE771" s="141"/>
      <c r="AF771" s="141"/>
      <c r="AG771" s="141"/>
      <c r="AH771" s="141"/>
      <c r="AI771" s="141"/>
      <c r="AJ771" s="169"/>
      <c r="AK771" s="169"/>
      <c r="AL771" s="169"/>
      <c r="AM771" s="169"/>
      <c r="AN771" s="182"/>
      <c r="AO771" s="182"/>
      <c r="AP771" s="182"/>
      <c r="AQ771" s="241"/>
      <c r="AR771" s="241"/>
      <c r="AS771" s="171"/>
      <c r="AT771" s="171"/>
      <c r="AU771" s="184"/>
      <c r="AV771" s="184"/>
      <c r="AW771" s="184"/>
      <c r="AX771" s="185"/>
      <c r="AY771" s="185"/>
      <c r="AZ771" s="185"/>
      <c r="BA771" s="186"/>
      <c r="BB771" s="186"/>
      <c r="BC771" s="186"/>
      <c r="BD771" s="232"/>
    </row>
    <row r="772" spans="1:56" ht="15.75" customHeight="1">
      <c r="A772" s="71">
        <v>2025810</v>
      </c>
      <c r="B772" s="44" t="s">
        <v>134</v>
      </c>
      <c r="C772" s="44" t="s">
        <v>101</v>
      </c>
      <c r="D772" s="61" t="s">
        <v>54</v>
      </c>
      <c r="E772" s="44" t="s">
        <v>4</v>
      </c>
      <c r="F772" s="159">
        <v>0</v>
      </c>
      <c r="G772" s="160">
        <v>0</v>
      </c>
      <c r="H772" s="160">
        <v>0</v>
      </c>
      <c r="I772" s="160">
        <v>0</v>
      </c>
      <c r="J772" s="160">
        <v>0</v>
      </c>
      <c r="K772" s="160">
        <v>0</v>
      </c>
      <c r="L772" s="161" t="s">
        <v>136</v>
      </c>
      <c r="M772" s="161"/>
      <c r="N772" s="161" t="s">
        <v>2931</v>
      </c>
      <c r="O772" s="163"/>
      <c r="P772" s="163"/>
      <c r="Q772" s="163"/>
      <c r="R772" s="165"/>
      <c r="S772" s="165"/>
      <c r="T772" s="165"/>
      <c r="U772" s="165"/>
      <c r="V772" s="165"/>
      <c r="W772" s="165"/>
      <c r="X772" s="166" t="s">
        <v>74</v>
      </c>
      <c r="Y772" s="166"/>
      <c r="Z772" s="166">
        <v>251224236</v>
      </c>
      <c r="AA772" s="166">
        <v>69481</v>
      </c>
      <c r="AB772" s="166"/>
      <c r="AC772" s="166"/>
      <c r="AD772" s="141"/>
      <c r="AE772" s="141"/>
      <c r="AF772" s="141"/>
      <c r="AG772" s="141"/>
      <c r="AH772" s="141"/>
      <c r="AI772" s="141"/>
      <c r="AJ772" s="169"/>
      <c r="AK772" s="169"/>
      <c r="AL772" s="169"/>
      <c r="AM772" s="169"/>
      <c r="AN772" s="182"/>
      <c r="AO772" s="182"/>
      <c r="AP772" s="182"/>
      <c r="AQ772" s="241"/>
      <c r="AR772" s="241"/>
      <c r="AS772" s="171"/>
      <c r="AT772" s="171"/>
      <c r="AU772" s="184"/>
      <c r="AV772" s="184"/>
      <c r="AW772" s="184"/>
      <c r="AX772" s="185"/>
      <c r="AY772" s="185"/>
      <c r="AZ772" s="185"/>
      <c r="BA772" s="186"/>
      <c r="BB772" s="186"/>
      <c r="BC772" s="186"/>
      <c r="BD772" s="232"/>
    </row>
    <row r="773" spans="1:56" ht="15.75" customHeight="1">
      <c r="A773" s="71">
        <v>2025811</v>
      </c>
      <c r="B773" s="44" t="s">
        <v>134</v>
      </c>
      <c r="C773" s="44" t="s">
        <v>101</v>
      </c>
      <c r="D773" s="61" t="s">
        <v>54</v>
      </c>
      <c r="E773" s="44" t="s">
        <v>4</v>
      </c>
      <c r="F773" s="159">
        <v>0</v>
      </c>
      <c r="G773" s="160">
        <v>0</v>
      </c>
      <c r="H773" s="160">
        <v>0</v>
      </c>
      <c r="I773" s="160">
        <v>0</v>
      </c>
      <c r="J773" s="160">
        <v>0</v>
      </c>
      <c r="K773" s="160">
        <v>0</v>
      </c>
      <c r="L773" s="161" t="s">
        <v>137</v>
      </c>
      <c r="M773" s="161" t="s">
        <v>26</v>
      </c>
      <c r="N773" s="161"/>
      <c r="O773" s="163"/>
      <c r="P773" s="163"/>
      <c r="Q773" s="163"/>
      <c r="R773" s="165"/>
      <c r="S773" s="165"/>
      <c r="T773" s="165"/>
      <c r="U773" s="165"/>
      <c r="V773" s="165"/>
      <c r="W773" s="165"/>
      <c r="X773" s="166" t="s">
        <v>137</v>
      </c>
      <c r="Y773" s="166" t="s">
        <v>26</v>
      </c>
      <c r="Z773" s="166"/>
      <c r="AA773" s="166"/>
      <c r="AB773" s="166"/>
      <c r="AC773" s="166"/>
      <c r="AD773" s="141"/>
      <c r="AE773" s="141"/>
      <c r="AF773" s="141"/>
      <c r="AG773" s="141"/>
      <c r="AH773" s="141"/>
      <c r="AI773" s="141"/>
      <c r="AJ773" s="169"/>
      <c r="AK773" s="169"/>
      <c r="AL773" s="169"/>
      <c r="AM773" s="169"/>
      <c r="AN773" s="182"/>
      <c r="AO773" s="182"/>
      <c r="AP773" s="182"/>
      <c r="AQ773" s="241"/>
      <c r="AR773" s="241"/>
      <c r="AS773" s="171"/>
      <c r="AT773" s="171"/>
      <c r="AU773" s="184"/>
      <c r="AV773" s="184"/>
      <c r="AW773" s="184"/>
      <c r="AX773" s="185"/>
      <c r="AY773" s="185"/>
      <c r="AZ773" s="185"/>
      <c r="BA773" s="186"/>
      <c r="BB773" s="186"/>
      <c r="BC773" s="186"/>
      <c r="BD773" s="232"/>
    </row>
    <row r="774" spans="1:56" ht="15.75" customHeight="1">
      <c r="A774" s="71">
        <v>2025812</v>
      </c>
      <c r="B774" s="44" t="s">
        <v>134</v>
      </c>
      <c r="C774" s="44" t="s">
        <v>101</v>
      </c>
      <c r="D774" s="61" t="s">
        <v>54</v>
      </c>
      <c r="E774" s="44" t="s">
        <v>4</v>
      </c>
      <c r="F774" s="159">
        <v>0</v>
      </c>
      <c r="G774" s="160">
        <v>0</v>
      </c>
      <c r="H774" s="160">
        <v>0</v>
      </c>
      <c r="I774" s="160">
        <v>0</v>
      </c>
      <c r="J774" s="160">
        <v>0</v>
      </c>
      <c r="K774" s="160">
        <v>0</v>
      </c>
      <c r="L774" s="161" t="s">
        <v>74</v>
      </c>
      <c r="M774" s="161"/>
      <c r="N774" s="161" t="s">
        <v>2932</v>
      </c>
      <c r="O774" s="163"/>
      <c r="P774" s="163"/>
      <c r="Q774" s="163"/>
      <c r="R774" s="165"/>
      <c r="S774" s="165"/>
      <c r="T774" s="165"/>
      <c r="U774" s="165"/>
      <c r="V774" s="165"/>
      <c r="W774" s="165"/>
      <c r="X774" s="166" t="s">
        <v>136</v>
      </c>
      <c r="Y774" s="166"/>
      <c r="Z774" s="166"/>
      <c r="AA774" s="166"/>
      <c r="AB774" s="166"/>
      <c r="AC774" s="166"/>
      <c r="AD774" s="141"/>
      <c r="AE774" s="141"/>
      <c r="AF774" s="141"/>
      <c r="AG774" s="141"/>
      <c r="AH774" s="141"/>
      <c r="AI774" s="141"/>
      <c r="AJ774" s="169"/>
      <c r="AK774" s="169"/>
      <c r="AL774" s="169"/>
      <c r="AM774" s="169"/>
      <c r="AN774" s="182"/>
      <c r="AO774" s="182"/>
      <c r="AP774" s="182"/>
      <c r="AQ774" s="241"/>
      <c r="AR774" s="241"/>
      <c r="AS774" s="171"/>
      <c r="AT774" s="171"/>
      <c r="AU774" s="184"/>
      <c r="AV774" s="184"/>
      <c r="AW774" s="184"/>
      <c r="AX774" s="185"/>
      <c r="AY774" s="185"/>
      <c r="AZ774" s="185"/>
      <c r="BA774" s="186"/>
      <c r="BB774" s="186"/>
      <c r="BC774" s="186"/>
      <c r="BD774" s="232"/>
    </row>
    <row r="775" spans="1:56" ht="15.75" customHeight="1">
      <c r="A775" s="71">
        <v>2025813</v>
      </c>
      <c r="B775" s="44" t="s">
        <v>134</v>
      </c>
      <c r="C775" s="44" t="s">
        <v>101</v>
      </c>
      <c r="D775" s="61" t="s">
        <v>54</v>
      </c>
      <c r="E775" s="44" t="s">
        <v>4</v>
      </c>
      <c r="F775" s="159">
        <v>0</v>
      </c>
      <c r="G775" s="160">
        <v>0</v>
      </c>
      <c r="H775" s="160">
        <v>0</v>
      </c>
      <c r="I775" s="160">
        <v>0</v>
      </c>
      <c r="J775" s="160">
        <v>0</v>
      </c>
      <c r="K775" s="160">
        <v>0</v>
      </c>
      <c r="L775" s="161" t="s">
        <v>74</v>
      </c>
      <c r="M775" s="161"/>
      <c r="N775" s="161" t="s">
        <v>2933</v>
      </c>
      <c r="O775" s="163"/>
      <c r="P775" s="163"/>
      <c r="Q775" s="163"/>
      <c r="R775" s="165"/>
      <c r="S775" s="165"/>
      <c r="T775" s="165"/>
      <c r="U775" s="165"/>
      <c r="V775" s="165"/>
      <c r="W775" s="165"/>
      <c r="X775" s="166" t="s">
        <v>74</v>
      </c>
      <c r="Y775" s="166"/>
      <c r="Z775" s="166">
        <v>251559440</v>
      </c>
      <c r="AA775" s="166">
        <v>36912</v>
      </c>
      <c r="AB775" s="166"/>
      <c r="AC775" s="166"/>
      <c r="AD775" s="141"/>
      <c r="AE775" s="141"/>
      <c r="AF775" s="141"/>
      <c r="AG775" s="141"/>
      <c r="AH775" s="141"/>
      <c r="AI775" s="141"/>
      <c r="AJ775" s="169"/>
      <c r="AK775" s="169"/>
      <c r="AL775" s="169"/>
      <c r="AM775" s="169"/>
      <c r="AN775" s="182"/>
      <c r="AO775" s="182"/>
      <c r="AP775" s="182"/>
      <c r="AQ775" s="241"/>
      <c r="AR775" s="241"/>
      <c r="AS775" s="171"/>
      <c r="AT775" s="171"/>
      <c r="AU775" s="184"/>
      <c r="AV775" s="184"/>
      <c r="AW775" s="184"/>
      <c r="AX775" s="185"/>
      <c r="AY775" s="185"/>
      <c r="AZ775" s="185"/>
      <c r="BA775" s="186"/>
      <c r="BB775" s="186"/>
      <c r="BC775" s="186"/>
      <c r="BD775" s="232"/>
    </row>
    <row r="776" spans="1:56" ht="15.75" customHeight="1">
      <c r="A776" s="71">
        <v>2025814</v>
      </c>
      <c r="B776" s="44" t="s">
        <v>134</v>
      </c>
      <c r="C776" s="44" t="s">
        <v>101</v>
      </c>
      <c r="D776" s="61" t="s">
        <v>54</v>
      </c>
      <c r="E776" s="44" t="s">
        <v>4</v>
      </c>
      <c r="F776" s="159">
        <v>0</v>
      </c>
      <c r="G776" s="160">
        <v>0</v>
      </c>
      <c r="H776" s="160">
        <v>0</v>
      </c>
      <c r="I776" s="160">
        <v>0</v>
      </c>
      <c r="J776" s="160">
        <v>0</v>
      </c>
      <c r="K776" s="160">
        <v>0</v>
      </c>
      <c r="L776" s="161" t="s">
        <v>137</v>
      </c>
      <c r="M776" s="161" t="s">
        <v>26</v>
      </c>
      <c r="N776" s="161"/>
      <c r="O776" s="163"/>
      <c r="P776" s="163"/>
      <c r="Q776" s="163"/>
      <c r="R776" s="165"/>
      <c r="S776" s="165"/>
      <c r="T776" s="165"/>
      <c r="U776" s="165"/>
      <c r="V776" s="165"/>
      <c r="W776" s="165"/>
      <c r="X776" s="166" t="s">
        <v>137</v>
      </c>
      <c r="Y776" s="166" t="s">
        <v>26</v>
      </c>
      <c r="Z776" s="166"/>
      <c r="AA776" s="166"/>
      <c r="AB776" s="166"/>
      <c r="AC776" s="166"/>
      <c r="AD776" s="141"/>
      <c r="AE776" s="141"/>
      <c r="AF776" s="141"/>
      <c r="AG776" s="141"/>
      <c r="AH776" s="141"/>
      <c r="AI776" s="141"/>
      <c r="AJ776" s="169"/>
      <c r="AK776" s="169"/>
      <c r="AL776" s="169"/>
      <c r="AM776" s="169"/>
      <c r="AN776" s="182"/>
      <c r="AO776" s="182"/>
      <c r="AP776" s="182"/>
      <c r="AQ776" s="241"/>
      <c r="AR776" s="241"/>
      <c r="AS776" s="171"/>
      <c r="AT776" s="171"/>
      <c r="AU776" s="184"/>
      <c r="AV776" s="184"/>
      <c r="AW776" s="184"/>
      <c r="AX776" s="185"/>
      <c r="AY776" s="185"/>
      <c r="AZ776" s="185"/>
      <c r="BA776" s="186"/>
      <c r="BB776" s="186"/>
      <c r="BC776" s="186"/>
      <c r="BD776" s="232"/>
    </row>
    <row r="777" spans="1:56" ht="15.75" customHeight="1">
      <c r="A777" s="71">
        <v>2025815</v>
      </c>
      <c r="B777" s="44" t="s">
        <v>134</v>
      </c>
      <c r="C777" s="44" t="s">
        <v>101</v>
      </c>
      <c r="D777" s="61" t="s">
        <v>54</v>
      </c>
      <c r="E777" s="44" t="s">
        <v>4</v>
      </c>
      <c r="F777" s="159">
        <v>0</v>
      </c>
      <c r="G777" s="160">
        <v>0</v>
      </c>
      <c r="H777" s="160">
        <v>0</v>
      </c>
      <c r="I777" s="160">
        <v>0</v>
      </c>
      <c r="J777" s="160">
        <v>0</v>
      </c>
      <c r="K777" s="160">
        <v>0</v>
      </c>
      <c r="L777" s="161" t="s">
        <v>136</v>
      </c>
      <c r="M777" s="161"/>
      <c r="N777" s="161" t="s">
        <v>2934</v>
      </c>
      <c r="O777" s="163"/>
      <c r="P777" s="163"/>
      <c r="Q777" s="163"/>
      <c r="R777" s="165"/>
      <c r="S777" s="165"/>
      <c r="T777" s="165"/>
      <c r="U777" s="165"/>
      <c r="V777" s="165"/>
      <c r="W777" s="165"/>
      <c r="X777" s="166" t="s">
        <v>74</v>
      </c>
      <c r="Y777" s="166"/>
      <c r="Z777" s="166">
        <v>251558185</v>
      </c>
      <c r="AA777" s="166">
        <v>36912</v>
      </c>
      <c r="AB777" s="166"/>
      <c r="AC777" s="166"/>
      <c r="AD777" s="141"/>
      <c r="AE777" s="141"/>
      <c r="AF777" s="141"/>
      <c r="AG777" s="141"/>
      <c r="AH777" s="141"/>
      <c r="AI777" s="141"/>
      <c r="AJ777" s="169"/>
      <c r="AK777" s="169"/>
      <c r="AL777" s="169"/>
      <c r="AM777" s="169"/>
      <c r="AN777" s="182"/>
      <c r="AO777" s="182"/>
      <c r="AP777" s="182"/>
      <c r="AQ777" s="241"/>
      <c r="AR777" s="241"/>
      <c r="AS777" s="171"/>
      <c r="AT777" s="171"/>
      <c r="AU777" s="184"/>
      <c r="AV777" s="184"/>
      <c r="AW777" s="184"/>
      <c r="AX777" s="185"/>
      <c r="AY777" s="185"/>
      <c r="AZ777" s="185"/>
      <c r="BA777" s="186"/>
      <c r="BB777" s="186"/>
      <c r="BC777" s="186"/>
      <c r="BD777" s="232"/>
    </row>
    <row r="778" spans="1:56" ht="15.75" customHeight="1">
      <c r="A778" s="71">
        <v>2025816</v>
      </c>
      <c r="B778" s="44" t="s">
        <v>134</v>
      </c>
      <c r="C778" s="44" t="s">
        <v>101</v>
      </c>
      <c r="D778" s="61" t="s">
        <v>54</v>
      </c>
      <c r="E778" s="44" t="s">
        <v>4</v>
      </c>
      <c r="F778" s="159">
        <v>0</v>
      </c>
      <c r="G778" s="160">
        <v>0</v>
      </c>
      <c r="H778" s="160">
        <v>0</v>
      </c>
      <c r="I778" s="160">
        <v>0</v>
      </c>
      <c r="J778" s="160">
        <v>0</v>
      </c>
      <c r="K778" s="160">
        <v>0</v>
      </c>
      <c r="L778" s="161" t="s">
        <v>137</v>
      </c>
      <c r="M778" s="161" t="s">
        <v>26</v>
      </c>
      <c r="N778" s="161"/>
      <c r="O778" s="163"/>
      <c r="P778" s="163"/>
      <c r="Q778" s="163"/>
      <c r="R778" s="165"/>
      <c r="S778" s="165"/>
      <c r="T778" s="165"/>
      <c r="U778" s="165"/>
      <c r="V778" s="165"/>
      <c r="W778" s="165"/>
      <c r="X778" s="166" t="s">
        <v>137</v>
      </c>
      <c r="Y778" s="166" t="s">
        <v>26</v>
      </c>
      <c r="Z778" s="166"/>
      <c r="AA778" s="166"/>
      <c r="AB778" s="166"/>
      <c r="AC778" s="166"/>
      <c r="AD778" s="141"/>
      <c r="AE778" s="141"/>
      <c r="AF778" s="141"/>
      <c r="AG778" s="141"/>
      <c r="AH778" s="141"/>
      <c r="AI778" s="141"/>
      <c r="AJ778" s="169"/>
      <c r="AK778" s="169"/>
      <c r="AL778" s="169"/>
      <c r="AM778" s="169"/>
      <c r="AN778" s="182"/>
      <c r="AO778" s="182"/>
      <c r="AP778" s="182"/>
      <c r="AQ778" s="241"/>
      <c r="AR778" s="241"/>
      <c r="AS778" s="171"/>
      <c r="AT778" s="171"/>
      <c r="AU778" s="184"/>
      <c r="AV778" s="184"/>
      <c r="AW778" s="184"/>
      <c r="AX778" s="185"/>
      <c r="AY778" s="185"/>
      <c r="AZ778" s="185"/>
      <c r="BA778" s="186"/>
      <c r="BB778" s="186"/>
      <c r="BC778" s="186"/>
      <c r="BD778" s="232"/>
    </row>
    <row r="779" spans="1:56" ht="15.75" customHeight="1">
      <c r="A779" s="71">
        <v>2025817</v>
      </c>
      <c r="B779" s="44" t="s">
        <v>134</v>
      </c>
      <c r="C779" s="44" t="s">
        <v>101</v>
      </c>
      <c r="D779" s="61" t="s">
        <v>54</v>
      </c>
      <c r="E779" s="44" t="s">
        <v>4</v>
      </c>
      <c r="F779" s="159">
        <v>0</v>
      </c>
      <c r="G779" s="160">
        <v>0</v>
      </c>
      <c r="H779" s="160">
        <v>0</v>
      </c>
      <c r="I779" s="160">
        <v>0</v>
      </c>
      <c r="J779" s="160">
        <v>0</v>
      </c>
      <c r="K779" s="160">
        <v>0</v>
      </c>
      <c r="L779" s="161" t="s">
        <v>137</v>
      </c>
      <c r="M779" s="161" t="s">
        <v>26</v>
      </c>
      <c r="N779" s="161"/>
      <c r="O779" s="163"/>
      <c r="P779" s="163"/>
      <c r="Q779" s="163"/>
      <c r="R779" s="165"/>
      <c r="S779" s="165"/>
      <c r="T779" s="165"/>
      <c r="U779" s="165"/>
      <c r="V779" s="165"/>
      <c r="W779" s="165"/>
      <c r="X779" s="166" t="s">
        <v>137</v>
      </c>
      <c r="Y779" s="166" t="s">
        <v>26</v>
      </c>
      <c r="Z779" s="166"/>
      <c r="AA779" s="166"/>
      <c r="AB779" s="166"/>
      <c r="AC779" s="166"/>
      <c r="AD779" s="141"/>
      <c r="AE779" s="141"/>
      <c r="AF779" s="141"/>
      <c r="AG779" s="141"/>
      <c r="AH779" s="141"/>
      <c r="AI779" s="141"/>
      <c r="AJ779" s="169"/>
      <c r="AK779" s="169"/>
      <c r="AL779" s="169"/>
      <c r="AM779" s="169"/>
      <c r="AN779" s="182"/>
      <c r="AO779" s="182"/>
      <c r="AP779" s="182"/>
      <c r="AQ779" s="241"/>
      <c r="AR779" s="241"/>
      <c r="AS779" s="171"/>
      <c r="AT779" s="171"/>
      <c r="AU779" s="184"/>
      <c r="AV779" s="184"/>
      <c r="AW779" s="184"/>
      <c r="AX779" s="185"/>
      <c r="AY779" s="185"/>
      <c r="AZ779" s="185"/>
      <c r="BA779" s="186"/>
      <c r="BB779" s="186"/>
      <c r="BC779" s="186"/>
      <c r="BD779" s="232"/>
    </row>
    <row r="780" spans="1:56" ht="15.75" customHeight="1">
      <c r="A780" s="71">
        <v>2025818</v>
      </c>
      <c r="B780" s="44" t="s">
        <v>134</v>
      </c>
      <c r="C780" s="44" t="s">
        <v>101</v>
      </c>
      <c r="D780" s="61" t="s">
        <v>54</v>
      </c>
      <c r="E780" s="44" t="s">
        <v>4</v>
      </c>
      <c r="F780" s="159">
        <v>0</v>
      </c>
      <c r="G780" s="160">
        <v>0</v>
      </c>
      <c r="H780" s="160">
        <v>0</v>
      </c>
      <c r="I780" s="160">
        <v>0</v>
      </c>
      <c r="J780" s="160">
        <v>0</v>
      </c>
      <c r="K780" s="160">
        <v>0</v>
      </c>
      <c r="L780" s="161" t="s">
        <v>74</v>
      </c>
      <c r="M780" s="161"/>
      <c r="N780" s="161" t="s">
        <v>2935</v>
      </c>
      <c r="O780" s="163"/>
      <c r="P780" s="163"/>
      <c r="Q780" s="163"/>
      <c r="R780" s="165"/>
      <c r="S780" s="165"/>
      <c r="T780" s="165"/>
      <c r="U780" s="165"/>
      <c r="V780" s="165"/>
      <c r="W780" s="165"/>
      <c r="X780" s="166" t="s">
        <v>74</v>
      </c>
      <c r="Y780" s="166"/>
      <c r="Z780" s="166">
        <v>251559203</v>
      </c>
      <c r="AA780" s="166">
        <v>36912</v>
      </c>
      <c r="AB780" s="166"/>
      <c r="AC780" s="166"/>
      <c r="AD780" s="141"/>
      <c r="AE780" s="141"/>
      <c r="AF780" s="141"/>
      <c r="AG780" s="141"/>
      <c r="AH780" s="141"/>
      <c r="AI780" s="141"/>
      <c r="AJ780" s="169"/>
      <c r="AK780" s="169"/>
      <c r="AL780" s="169"/>
      <c r="AM780" s="169"/>
      <c r="AN780" s="182"/>
      <c r="AO780" s="182"/>
      <c r="AP780" s="182"/>
      <c r="AQ780" s="241"/>
      <c r="AR780" s="241"/>
      <c r="AS780" s="171"/>
      <c r="AT780" s="171"/>
      <c r="AU780" s="184"/>
      <c r="AV780" s="184"/>
      <c r="AW780" s="184"/>
      <c r="AX780" s="185"/>
      <c r="AY780" s="185"/>
      <c r="AZ780" s="185"/>
      <c r="BA780" s="186"/>
      <c r="BB780" s="186"/>
      <c r="BC780" s="186"/>
      <c r="BD780" s="232"/>
    </row>
    <row r="781" spans="1:56" ht="15.75" customHeight="1">
      <c r="A781" s="71">
        <v>2025819</v>
      </c>
      <c r="B781" s="44" t="s">
        <v>134</v>
      </c>
      <c r="C781" s="44" t="s">
        <v>101</v>
      </c>
      <c r="D781" s="61" t="s">
        <v>54</v>
      </c>
      <c r="E781" s="44" t="s">
        <v>4</v>
      </c>
      <c r="F781" s="159">
        <v>0</v>
      </c>
      <c r="G781" s="160">
        <v>0</v>
      </c>
      <c r="H781" s="160">
        <v>0</v>
      </c>
      <c r="I781" s="160">
        <v>0</v>
      </c>
      <c r="J781" s="160">
        <v>0</v>
      </c>
      <c r="K781" s="160">
        <v>0</v>
      </c>
      <c r="L781" s="161" t="s">
        <v>136</v>
      </c>
      <c r="M781" s="161"/>
      <c r="N781" s="161" t="s">
        <v>2936</v>
      </c>
      <c r="O781" s="163"/>
      <c r="P781" s="163"/>
      <c r="Q781" s="163"/>
      <c r="R781" s="165"/>
      <c r="S781" s="165"/>
      <c r="T781" s="165"/>
      <c r="U781" s="165"/>
      <c r="V781" s="165"/>
      <c r="W781" s="165"/>
      <c r="X781" s="166" t="s">
        <v>74</v>
      </c>
      <c r="Y781" s="166"/>
      <c r="Z781" s="166">
        <v>251559076</v>
      </c>
      <c r="AA781" s="166">
        <v>36912</v>
      </c>
      <c r="AB781" s="166"/>
      <c r="AC781" s="166"/>
      <c r="AD781" s="141"/>
      <c r="AE781" s="141"/>
      <c r="AF781" s="141"/>
      <c r="AG781" s="141"/>
      <c r="AH781" s="141"/>
      <c r="AI781" s="141"/>
      <c r="AJ781" s="169"/>
      <c r="AK781" s="169"/>
      <c r="AL781" s="169"/>
      <c r="AM781" s="169"/>
      <c r="AN781" s="182"/>
      <c r="AO781" s="182"/>
      <c r="AP781" s="182"/>
      <c r="AQ781" s="241"/>
      <c r="AR781" s="241"/>
      <c r="AS781" s="171"/>
      <c r="AT781" s="171"/>
      <c r="AU781" s="184"/>
      <c r="AV781" s="184"/>
      <c r="AW781" s="184"/>
      <c r="AX781" s="185"/>
      <c r="AY781" s="185"/>
      <c r="AZ781" s="185"/>
      <c r="BA781" s="186"/>
      <c r="BB781" s="186"/>
      <c r="BC781" s="186"/>
      <c r="BD781" s="232"/>
    </row>
    <row r="782" spans="1:56" ht="15.75" customHeight="1">
      <c r="A782" s="71">
        <v>2025820</v>
      </c>
      <c r="B782" s="44" t="s">
        <v>134</v>
      </c>
      <c r="C782" s="44" t="s">
        <v>101</v>
      </c>
      <c r="D782" s="61" t="s">
        <v>54</v>
      </c>
      <c r="E782" s="44" t="s">
        <v>4</v>
      </c>
      <c r="F782" s="159">
        <v>0</v>
      </c>
      <c r="G782" s="160">
        <v>0</v>
      </c>
      <c r="H782" s="160">
        <v>0</v>
      </c>
      <c r="I782" s="160">
        <v>0</v>
      </c>
      <c r="J782" s="160">
        <v>0</v>
      </c>
      <c r="K782" s="160">
        <v>0</v>
      </c>
      <c r="L782" s="161" t="s">
        <v>137</v>
      </c>
      <c r="M782" s="161" t="s">
        <v>26</v>
      </c>
      <c r="N782" s="161"/>
      <c r="O782" s="163"/>
      <c r="P782" s="163"/>
      <c r="Q782" s="163"/>
      <c r="R782" s="165"/>
      <c r="S782" s="165"/>
      <c r="T782" s="165"/>
      <c r="U782" s="165"/>
      <c r="V782" s="165"/>
      <c r="W782" s="165"/>
      <c r="X782" s="166" t="s">
        <v>137</v>
      </c>
      <c r="Y782" s="166" t="s">
        <v>26</v>
      </c>
      <c r="Z782" s="166"/>
      <c r="AA782" s="166"/>
      <c r="AB782" s="166"/>
      <c r="AC782" s="166"/>
      <c r="AD782" s="141"/>
      <c r="AE782" s="141"/>
      <c r="AF782" s="141"/>
      <c r="AG782" s="141"/>
      <c r="AH782" s="141"/>
      <c r="AI782" s="141"/>
      <c r="AJ782" s="169"/>
      <c r="AK782" s="169"/>
      <c r="AL782" s="169"/>
      <c r="AM782" s="169"/>
      <c r="AN782" s="182"/>
      <c r="AO782" s="182"/>
      <c r="AP782" s="182"/>
      <c r="AQ782" s="241"/>
      <c r="AR782" s="241"/>
      <c r="AS782" s="171"/>
      <c r="AT782" s="171"/>
      <c r="AU782" s="184"/>
      <c r="AV782" s="184"/>
      <c r="AW782" s="184"/>
      <c r="AX782" s="185"/>
      <c r="AY782" s="185"/>
      <c r="AZ782" s="185"/>
      <c r="BA782" s="186"/>
      <c r="BB782" s="186"/>
      <c r="BC782" s="186"/>
      <c r="BD782" s="232"/>
    </row>
    <row r="783" spans="1:56" ht="15.75" customHeight="1">
      <c r="A783" s="71">
        <v>2025822</v>
      </c>
      <c r="B783" s="44" t="s">
        <v>134</v>
      </c>
      <c r="C783" s="44" t="s">
        <v>77</v>
      </c>
      <c r="D783" s="61" t="s">
        <v>60</v>
      </c>
      <c r="E783" s="44" t="s">
        <v>4</v>
      </c>
      <c r="F783" s="159" t="s">
        <v>136</v>
      </c>
      <c r="G783" s="160"/>
      <c r="H783" s="160">
        <v>0</v>
      </c>
      <c r="I783" s="160">
        <v>0</v>
      </c>
      <c r="J783" s="160">
        <v>0</v>
      </c>
      <c r="K783" s="160">
        <v>0</v>
      </c>
      <c r="L783" s="161" t="s">
        <v>136</v>
      </c>
      <c r="M783" s="161"/>
      <c r="N783" s="161" t="s">
        <v>2937</v>
      </c>
      <c r="O783" s="163"/>
      <c r="P783" s="163"/>
      <c r="Q783" s="163"/>
      <c r="R783" s="165" t="s">
        <v>136</v>
      </c>
      <c r="S783" s="165"/>
      <c r="T783" s="165"/>
      <c r="U783" s="165"/>
      <c r="V783" s="165"/>
      <c r="W783" s="165"/>
      <c r="X783" s="166" t="s">
        <v>136</v>
      </c>
      <c r="Y783" s="166"/>
      <c r="Z783" s="166"/>
      <c r="AA783" s="166"/>
      <c r="AB783" s="166"/>
      <c r="AC783" s="166"/>
      <c r="AD783" s="141"/>
      <c r="AE783" s="141"/>
      <c r="AF783" s="141"/>
      <c r="AG783" s="141"/>
      <c r="AH783" s="141"/>
      <c r="AI783" s="141"/>
      <c r="AJ783" s="169"/>
      <c r="AK783" s="169"/>
      <c r="AL783" s="169"/>
      <c r="AM783" s="169"/>
      <c r="AN783" s="182"/>
      <c r="AO783" s="182"/>
      <c r="AP783" s="182"/>
      <c r="AQ783" s="241"/>
      <c r="AR783" s="241"/>
      <c r="AS783" s="171"/>
      <c r="AT783" s="171"/>
      <c r="AU783" s="184"/>
      <c r="AV783" s="184"/>
      <c r="AW783" s="184"/>
      <c r="AX783" s="185"/>
      <c r="AY783" s="185"/>
      <c r="AZ783" s="185"/>
      <c r="BA783" s="186"/>
      <c r="BB783" s="186"/>
      <c r="BC783" s="186"/>
      <c r="BD783" s="232"/>
    </row>
    <row r="784" spans="1:56" ht="15.75" customHeight="1">
      <c r="A784" s="71">
        <v>2025824</v>
      </c>
      <c r="B784" s="44" t="s">
        <v>134</v>
      </c>
      <c r="C784" s="44" t="s">
        <v>101</v>
      </c>
      <c r="D784" s="61" t="s">
        <v>54</v>
      </c>
      <c r="E784" s="44" t="s">
        <v>4</v>
      </c>
      <c r="F784" s="159">
        <v>0</v>
      </c>
      <c r="G784" s="160">
        <v>0</v>
      </c>
      <c r="H784" s="160">
        <v>0</v>
      </c>
      <c r="I784" s="160">
        <v>0</v>
      </c>
      <c r="J784" s="160">
        <v>0</v>
      </c>
      <c r="K784" s="160">
        <v>0</v>
      </c>
      <c r="L784" s="161" t="s">
        <v>136</v>
      </c>
      <c r="M784" s="161"/>
      <c r="N784" s="161" t="s">
        <v>2938</v>
      </c>
      <c r="O784" s="163"/>
      <c r="P784" s="163"/>
      <c r="Q784" s="163"/>
      <c r="R784" s="165"/>
      <c r="S784" s="165"/>
      <c r="T784" s="165"/>
      <c r="U784" s="165"/>
      <c r="V784" s="165"/>
      <c r="W784" s="165"/>
      <c r="X784" s="166" t="s">
        <v>74</v>
      </c>
      <c r="Y784" s="166"/>
      <c r="Z784" s="166">
        <v>251558282</v>
      </c>
      <c r="AA784" s="166">
        <v>36912</v>
      </c>
      <c r="AB784" s="166"/>
      <c r="AC784" s="166"/>
      <c r="AD784" s="141"/>
      <c r="AE784" s="141"/>
      <c r="AF784" s="141"/>
      <c r="AG784" s="141"/>
      <c r="AH784" s="141"/>
      <c r="AI784" s="141"/>
      <c r="AJ784" s="169"/>
      <c r="AK784" s="169"/>
      <c r="AL784" s="169"/>
      <c r="AM784" s="169"/>
      <c r="AN784" s="182"/>
      <c r="AO784" s="182"/>
      <c r="AP784" s="182"/>
      <c r="AQ784" s="241"/>
      <c r="AR784" s="241"/>
      <c r="AS784" s="171"/>
      <c r="AT784" s="171"/>
      <c r="AU784" s="184"/>
      <c r="AV784" s="184"/>
      <c r="AW784" s="184"/>
      <c r="AX784" s="185"/>
      <c r="AY784" s="185"/>
      <c r="AZ784" s="185"/>
      <c r="BA784" s="186"/>
      <c r="BB784" s="186"/>
      <c r="BC784" s="186"/>
      <c r="BD784" s="232"/>
    </row>
    <row r="785" spans="1:56" ht="15.75" customHeight="1">
      <c r="A785" s="71">
        <v>2025825</v>
      </c>
      <c r="B785" s="44" t="s">
        <v>134</v>
      </c>
      <c r="C785" s="44" t="s">
        <v>101</v>
      </c>
      <c r="D785" s="61" t="s">
        <v>54</v>
      </c>
      <c r="E785" s="44" t="s">
        <v>4</v>
      </c>
      <c r="F785" s="159">
        <v>0</v>
      </c>
      <c r="G785" s="160">
        <v>0</v>
      </c>
      <c r="H785" s="160">
        <v>0</v>
      </c>
      <c r="I785" s="160">
        <v>0</v>
      </c>
      <c r="J785" s="160">
        <v>0</v>
      </c>
      <c r="K785" s="160">
        <v>0</v>
      </c>
      <c r="L785" s="161" t="s">
        <v>136</v>
      </c>
      <c r="M785" s="161"/>
      <c r="N785" s="161" t="s">
        <v>2939</v>
      </c>
      <c r="O785" s="163"/>
      <c r="P785" s="163"/>
      <c r="Q785" s="163"/>
      <c r="R785" s="165"/>
      <c r="S785" s="165"/>
      <c r="T785" s="165"/>
      <c r="U785" s="165"/>
      <c r="V785" s="165"/>
      <c r="W785" s="165"/>
      <c r="X785" s="166" t="s">
        <v>74</v>
      </c>
      <c r="Y785" s="166"/>
      <c r="Z785" s="166">
        <v>251558347</v>
      </c>
      <c r="AA785" s="166">
        <v>36912</v>
      </c>
      <c r="AB785" s="166"/>
      <c r="AC785" s="166"/>
      <c r="AD785" s="141"/>
      <c r="AE785" s="141"/>
      <c r="AF785" s="141"/>
      <c r="AG785" s="141"/>
      <c r="AH785" s="141"/>
      <c r="AI785" s="141"/>
      <c r="AJ785" s="169"/>
      <c r="AK785" s="169"/>
      <c r="AL785" s="169"/>
      <c r="AM785" s="169"/>
      <c r="AN785" s="182"/>
      <c r="AO785" s="182"/>
      <c r="AP785" s="182"/>
      <c r="AQ785" s="241"/>
      <c r="AR785" s="241"/>
      <c r="AS785" s="171"/>
      <c r="AT785" s="171"/>
      <c r="AU785" s="184"/>
      <c r="AV785" s="184"/>
      <c r="AW785" s="184"/>
      <c r="AX785" s="185"/>
      <c r="AY785" s="185"/>
      <c r="AZ785" s="185"/>
      <c r="BA785" s="186"/>
      <c r="BB785" s="186"/>
      <c r="BC785" s="186"/>
      <c r="BD785" s="232"/>
    </row>
    <row r="786" spans="1:56" ht="15.75" customHeight="1">
      <c r="A786" s="71">
        <v>2025826</v>
      </c>
      <c r="B786" s="44" t="s">
        <v>134</v>
      </c>
      <c r="C786" s="44" t="s">
        <v>101</v>
      </c>
      <c r="D786" s="61" t="s">
        <v>54</v>
      </c>
      <c r="E786" s="44" t="s">
        <v>4</v>
      </c>
      <c r="F786" s="159">
        <v>0</v>
      </c>
      <c r="G786" s="160">
        <v>0</v>
      </c>
      <c r="H786" s="160">
        <v>0</v>
      </c>
      <c r="I786" s="160">
        <v>0</v>
      </c>
      <c r="J786" s="160">
        <v>0</v>
      </c>
      <c r="K786" s="160">
        <v>0</v>
      </c>
      <c r="L786" s="161" t="s">
        <v>74</v>
      </c>
      <c r="M786" s="161"/>
      <c r="N786" s="161" t="s">
        <v>2940</v>
      </c>
      <c r="O786" s="163"/>
      <c r="P786" s="163"/>
      <c r="Q786" s="163"/>
      <c r="R786" s="165"/>
      <c r="S786" s="165"/>
      <c r="T786" s="165"/>
      <c r="U786" s="165"/>
      <c r="V786" s="165"/>
      <c r="W786" s="165"/>
      <c r="X786" s="166" t="s">
        <v>74</v>
      </c>
      <c r="Y786" s="166"/>
      <c r="Z786" s="166">
        <v>251559068</v>
      </c>
      <c r="AA786" s="166">
        <v>36912</v>
      </c>
      <c r="AB786" s="166"/>
      <c r="AC786" s="166"/>
      <c r="AD786" s="141"/>
      <c r="AE786" s="141"/>
      <c r="AF786" s="141"/>
      <c r="AG786" s="141"/>
      <c r="AH786" s="141"/>
      <c r="AI786" s="141"/>
      <c r="AJ786" s="169"/>
      <c r="AK786" s="169"/>
      <c r="AL786" s="169"/>
      <c r="AM786" s="169"/>
      <c r="AN786" s="182"/>
      <c r="AO786" s="182"/>
      <c r="AP786" s="182"/>
      <c r="AQ786" s="241"/>
      <c r="AR786" s="241"/>
      <c r="AS786" s="171"/>
      <c r="AT786" s="171"/>
      <c r="AU786" s="184"/>
      <c r="AV786" s="184"/>
      <c r="AW786" s="184"/>
      <c r="AX786" s="185"/>
      <c r="AY786" s="185"/>
      <c r="AZ786" s="185"/>
      <c r="BA786" s="186"/>
      <c r="BB786" s="186"/>
      <c r="BC786" s="186"/>
      <c r="BD786" s="232"/>
    </row>
    <row r="787" spans="1:56" ht="15.75" customHeight="1">
      <c r="A787" s="71">
        <v>2025827</v>
      </c>
      <c r="B787" s="44" t="s">
        <v>134</v>
      </c>
      <c r="C787" s="44" t="s">
        <v>101</v>
      </c>
      <c r="D787" s="61" t="s">
        <v>54</v>
      </c>
      <c r="E787" s="44" t="s">
        <v>4</v>
      </c>
      <c r="F787" s="159" t="s">
        <v>136</v>
      </c>
      <c r="G787" s="160">
        <v>0</v>
      </c>
      <c r="H787" s="160">
        <v>231086105</v>
      </c>
      <c r="I787" s="160">
        <v>19706</v>
      </c>
      <c r="J787" s="160">
        <v>0</v>
      </c>
      <c r="K787" s="160">
        <v>0</v>
      </c>
      <c r="L787" s="161" t="s">
        <v>74</v>
      </c>
      <c r="M787" s="161"/>
      <c r="N787" s="161" t="s">
        <v>2941</v>
      </c>
      <c r="O787" s="163"/>
      <c r="P787" s="163"/>
      <c r="Q787" s="163"/>
      <c r="R787" s="165" t="s">
        <v>136</v>
      </c>
      <c r="S787" s="165"/>
      <c r="T787" s="165">
        <v>225075214</v>
      </c>
      <c r="U787" s="165">
        <v>19706</v>
      </c>
      <c r="V787" s="165"/>
      <c r="W787" s="165"/>
      <c r="X787" s="166" t="s">
        <v>136</v>
      </c>
      <c r="Y787" s="166"/>
      <c r="Z787" s="166">
        <v>250606534</v>
      </c>
      <c r="AA787" s="166">
        <v>20241</v>
      </c>
      <c r="AB787" s="166"/>
      <c r="AC787" s="166"/>
      <c r="AD787" s="141"/>
      <c r="AE787" s="141"/>
      <c r="AF787" s="141"/>
      <c r="AG787" s="141"/>
      <c r="AH787" s="141"/>
      <c r="AI787" s="141"/>
      <c r="AJ787" s="169"/>
      <c r="AK787" s="169"/>
      <c r="AL787" s="169"/>
      <c r="AM787" s="169"/>
      <c r="AN787" s="182"/>
      <c r="AO787" s="182"/>
      <c r="AP787" s="182"/>
      <c r="AQ787" s="241"/>
      <c r="AR787" s="241"/>
      <c r="AS787" s="171"/>
      <c r="AT787" s="171"/>
      <c r="AU787" s="184"/>
      <c r="AV787" s="184"/>
      <c r="AW787" s="184"/>
      <c r="AX787" s="185"/>
      <c r="AY787" s="185"/>
      <c r="AZ787" s="185"/>
      <c r="BA787" s="186"/>
      <c r="BB787" s="186"/>
      <c r="BC787" s="186"/>
      <c r="BD787" s="232"/>
    </row>
    <row r="788" spans="1:56" ht="15.75" customHeight="1">
      <c r="A788" s="71">
        <v>2025828</v>
      </c>
      <c r="B788" s="44" t="s">
        <v>134</v>
      </c>
      <c r="C788" s="44" t="s">
        <v>81</v>
      </c>
      <c r="D788" s="61" t="s">
        <v>60</v>
      </c>
      <c r="E788" s="44" t="s">
        <v>4</v>
      </c>
      <c r="F788" s="159" t="s">
        <v>136</v>
      </c>
      <c r="G788" s="160">
        <v>0</v>
      </c>
      <c r="H788" s="160">
        <v>0</v>
      </c>
      <c r="I788" s="160">
        <v>0</v>
      </c>
      <c r="J788" s="160">
        <v>0</v>
      </c>
      <c r="K788" s="160">
        <v>0</v>
      </c>
      <c r="L788" s="161" t="s">
        <v>74</v>
      </c>
      <c r="M788" s="161"/>
      <c r="N788" s="161" t="s">
        <v>2942</v>
      </c>
      <c r="O788" s="163"/>
      <c r="P788" s="163"/>
      <c r="Q788" s="163"/>
      <c r="R788" s="165" t="s">
        <v>136</v>
      </c>
      <c r="S788" s="165"/>
      <c r="T788" s="165"/>
      <c r="U788" s="165"/>
      <c r="V788" s="165"/>
      <c r="W788" s="165"/>
      <c r="X788" s="166" t="s">
        <v>136</v>
      </c>
      <c r="Y788" s="166"/>
      <c r="Z788" s="166"/>
      <c r="AA788" s="166"/>
      <c r="AB788" s="166"/>
      <c r="AC788" s="166"/>
      <c r="AD788" s="141"/>
      <c r="AE788" s="141"/>
      <c r="AF788" s="141"/>
      <c r="AG788" s="141"/>
      <c r="AH788" s="141"/>
      <c r="AI788" s="141"/>
      <c r="AJ788" s="169"/>
      <c r="AK788" s="169"/>
      <c r="AL788" s="169"/>
      <c r="AM788" s="169"/>
      <c r="AN788" s="182"/>
      <c r="AO788" s="182"/>
      <c r="AP788" s="182"/>
      <c r="AQ788" s="241"/>
      <c r="AR788" s="241"/>
      <c r="AS788" s="171"/>
      <c r="AT788" s="171"/>
      <c r="AU788" s="184"/>
      <c r="AV788" s="184"/>
      <c r="AW788" s="184"/>
      <c r="AX788" s="185"/>
      <c r="AY788" s="185"/>
      <c r="AZ788" s="185"/>
      <c r="BA788" s="186"/>
      <c r="BB788" s="186"/>
      <c r="BC788" s="186"/>
      <c r="BD788" s="232"/>
    </row>
    <row r="789" spans="1:56" ht="15.75" customHeight="1">
      <c r="A789" s="71">
        <v>2025830</v>
      </c>
      <c r="B789" s="44" t="s">
        <v>134</v>
      </c>
      <c r="C789" s="44" t="s">
        <v>120</v>
      </c>
      <c r="D789" s="61" t="s">
        <v>54</v>
      </c>
      <c r="E789" s="44" t="s">
        <v>4</v>
      </c>
      <c r="F789" s="159" t="s">
        <v>136</v>
      </c>
      <c r="G789" s="160">
        <v>0</v>
      </c>
      <c r="H789" s="160">
        <v>232055769</v>
      </c>
      <c r="I789" s="160">
        <v>67851</v>
      </c>
      <c r="J789" s="160">
        <v>0</v>
      </c>
      <c r="K789" s="160">
        <v>0</v>
      </c>
      <c r="L789" s="161" t="s">
        <v>74</v>
      </c>
      <c r="M789" s="161"/>
      <c r="N789" s="161" t="s">
        <v>2943</v>
      </c>
      <c r="O789" s="163"/>
      <c r="P789" s="163"/>
      <c r="Q789" s="163"/>
      <c r="R789" s="165"/>
      <c r="S789" s="165"/>
      <c r="T789" s="165"/>
      <c r="U789" s="165"/>
      <c r="V789" s="165"/>
      <c r="W789" s="165"/>
      <c r="X789" s="166" t="s">
        <v>74</v>
      </c>
      <c r="Y789" s="166"/>
      <c r="Z789" s="166">
        <v>251436152</v>
      </c>
      <c r="AA789" s="166">
        <v>36912</v>
      </c>
      <c r="AB789" s="166"/>
      <c r="AC789" s="166"/>
      <c r="AD789" s="141"/>
      <c r="AE789" s="141"/>
      <c r="AF789" s="141"/>
      <c r="AG789" s="141"/>
      <c r="AH789" s="141"/>
      <c r="AI789" s="141"/>
      <c r="AJ789" s="169"/>
      <c r="AK789" s="169"/>
      <c r="AL789" s="169"/>
      <c r="AM789" s="169"/>
      <c r="AN789" s="182"/>
      <c r="AO789" s="182"/>
      <c r="AP789" s="182"/>
      <c r="AQ789" s="241"/>
      <c r="AR789" s="241"/>
      <c r="AS789" s="171"/>
      <c r="AT789" s="171"/>
      <c r="AU789" s="184"/>
      <c r="AV789" s="184"/>
      <c r="AW789" s="184"/>
      <c r="AX789" s="185"/>
      <c r="AY789" s="185"/>
      <c r="AZ789" s="185"/>
      <c r="BA789" s="186"/>
      <c r="BB789" s="186"/>
      <c r="BC789" s="186"/>
      <c r="BD789" s="232"/>
    </row>
    <row r="790" spans="1:56" ht="15.75" customHeight="1">
      <c r="A790" s="71">
        <v>2025831</v>
      </c>
      <c r="B790" s="44" t="s">
        <v>134</v>
      </c>
      <c r="C790" s="44" t="s">
        <v>120</v>
      </c>
      <c r="D790" s="61" t="s">
        <v>54</v>
      </c>
      <c r="E790" s="44" t="s">
        <v>4</v>
      </c>
      <c r="F790" s="159">
        <v>0</v>
      </c>
      <c r="G790" s="160">
        <v>0</v>
      </c>
      <c r="H790" s="160">
        <v>0</v>
      </c>
      <c r="I790" s="160">
        <v>0</v>
      </c>
      <c r="J790" s="160">
        <v>0</v>
      </c>
      <c r="K790" s="160">
        <v>0</v>
      </c>
      <c r="L790" s="161" t="s">
        <v>136</v>
      </c>
      <c r="M790" s="161"/>
      <c r="N790" s="161"/>
      <c r="O790" s="163"/>
      <c r="P790" s="163"/>
      <c r="Q790" s="163"/>
      <c r="R790" s="165"/>
      <c r="S790" s="165"/>
      <c r="T790" s="165"/>
      <c r="U790" s="165"/>
      <c r="V790" s="165"/>
      <c r="W790" s="165"/>
      <c r="X790" s="166" t="s">
        <v>136</v>
      </c>
      <c r="Y790" s="166"/>
      <c r="Z790" s="166">
        <v>250678683</v>
      </c>
      <c r="AA790" s="166">
        <v>25421</v>
      </c>
      <c r="AB790" s="166"/>
      <c r="AC790" s="166"/>
      <c r="AD790" s="141"/>
      <c r="AE790" s="141"/>
      <c r="AF790" s="141"/>
      <c r="AG790" s="141"/>
      <c r="AH790" s="141"/>
      <c r="AI790" s="141"/>
      <c r="AJ790" s="169"/>
      <c r="AK790" s="169"/>
      <c r="AL790" s="169"/>
      <c r="AM790" s="169"/>
      <c r="AN790" s="182"/>
      <c r="AO790" s="182"/>
      <c r="AP790" s="182"/>
      <c r="AQ790" s="241"/>
      <c r="AR790" s="241"/>
      <c r="AS790" s="171"/>
      <c r="AT790" s="171"/>
      <c r="AU790" s="184"/>
      <c r="AV790" s="184"/>
      <c r="AW790" s="184"/>
      <c r="AX790" s="185"/>
      <c r="AY790" s="185"/>
      <c r="AZ790" s="185"/>
      <c r="BA790" s="186"/>
      <c r="BB790" s="186"/>
      <c r="BC790" s="186"/>
      <c r="BD790" s="232"/>
    </row>
    <row r="791" spans="1:56" ht="15.75" customHeight="1">
      <c r="A791" s="71">
        <v>2025832</v>
      </c>
      <c r="B791" s="44" t="s">
        <v>134</v>
      </c>
      <c r="C791" s="44" t="s">
        <v>120</v>
      </c>
      <c r="D791" s="61" t="s">
        <v>54</v>
      </c>
      <c r="E791" s="44" t="s">
        <v>4</v>
      </c>
      <c r="F791" s="159">
        <v>0</v>
      </c>
      <c r="G791" s="160">
        <v>0</v>
      </c>
      <c r="H791" s="160">
        <v>0</v>
      </c>
      <c r="I791" s="160">
        <v>0</v>
      </c>
      <c r="J791" s="160">
        <v>0</v>
      </c>
      <c r="K791" s="160">
        <v>0</v>
      </c>
      <c r="L791" s="161" t="s">
        <v>74</v>
      </c>
      <c r="M791" s="161"/>
      <c r="N791" s="161" t="s">
        <v>2944</v>
      </c>
      <c r="O791" s="163"/>
      <c r="P791" s="163"/>
      <c r="Q791" s="163"/>
      <c r="R791" s="165"/>
      <c r="S791" s="165"/>
      <c r="T791" s="165"/>
      <c r="U791" s="165"/>
      <c r="V791" s="165"/>
      <c r="W791" s="165"/>
      <c r="X791" s="166" t="s">
        <v>74</v>
      </c>
      <c r="Y791" s="166"/>
      <c r="Z791" s="166">
        <v>251436578</v>
      </c>
      <c r="AA791" s="166">
        <v>36912</v>
      </c>
      <c r="AB791" s="166"/>
      <c r="AC791" s="166"/>
      <c r="AD791" s="141"/>
      <c r="AE791" s="141"/>
      <c r="AF791" s="141"/>
      <c r="AG791" s="141"/>
      <c r="AH791" s="141"/>
      <c r="AI791" s="141"/>
      <c r="AJ791" s="169"/>
      <c r="AK791" s="169"/>
      <c r="AL791" s="169"/>
      <c r="AM791" s="169"/>
      <c r="AN791" s="182"/>
      <c r="AO791" s="182"/>
      <c r="AP791" s="182"/>
      <c r="AQ791" s="241"/>
      <c r="AR791" s="241"/>
      <c r="AS791" s="171"/>
      <c r="AT791" s="171"/>
      <c r="AU791" s="184"/>
      <c r="AV791" s="184"/>
      <c r="AW791" s="184"/>
      <c r="AX791" s="185"/>
      <c r="AY791" s="185"/>
      <c r="AZ791" s="185"/>
      <c r="BA791" s="186"/>
      <c r="BB791" s="186"/>
      <c r="BC791" s="186"/>
      <c r="BD791" s="232"/>
    </row>
    <row r="792" spans="1:56" ht="15.75" customHeight="1">
      <c r="A792" s="71">
        <v>2025833</v>
      </c>
      <c r="B792" s="44" t="s">
        <v>134</v>
      </c>
      <c r="C792" s="44" t="s">
        <v>120</v>
      </c>
      <c r="D792" s="61" t="s">
        <v>54</v>
      </c>
      <c r="E792" s="44" t="s">
        <v>50</v>
      </c>
      <c r="F792" s="159">
        <v>0</v>
      </c>
      <c r="G792" s="160">
        <v>0</v>
      </c>
      <c r="H792" s="160">
        <v>0</v>
      </c>
      <c r="I792" s="160">
        <v>0</v>
      </c>
      <c r="J792" s="160">
        <v>0</v>
      </c>
      <c r="K792" s="160">
        <v>0</v>
      </c>
      <c r="L792" s="161" t="s">
        <v>74</v>
      </c>
      <c r="M792" s="161"/>
      <c r="N792" s="161" t="s">
        <v>2945</v>
      </c>
      <c r="O792" s="163"/>
      <c r="P792" s="163"/>
      <c r="Q792" s="163"/>
      <c r="R792" s="165"/>
      <c r="S792" s="165"/>
      <c r="T792" s="165"/>
      <c r="U792" s="165"/>
      <c r="V792" s="165"/>
      <c r="W792" s="165"/>
      <c r="X792" s="166" t="s">
        <v>74</v>
      </c>
      <c r="Y792" s="166"/>
      <c r="Z792" s="166">
        <v>251437043</v>
      </c>
      <c r="AA792" s="166">
        <v>36912</v>
      </c>
      <c r="AB792" s="166"/>
      <c r="AC792" s="166"/>
      <c r="AD792" s="141"/>
      <c r="AE792" s="141"/>
      <c r="AF792" s="141"/>
      <c r="AG792" s="141"/>
      <c r="AH792" s="141"/>
      <c r="AI792" s="141"/>
      <c r="AJ792" s="169"/>
      <c r="AK792" s="169"/>
      <c r="AL792" s="169"/>
      <c r="AM792" s="169"/>
      <c r="AN792" s="182"/>
      <c r="AO792" s="182"/>
      <c r="AP792" s="182"/>
      <c r="AQ792" s="241"/>
      <c r="AR792" s="241"/>
      <c r="AS792" s="171"/>
      <c r="AT792" s="171"/>
      <c r="AU792" s="184"/>
      <c r="AV792" s="184"/>
      <c r="AW792" s="184"/>
      <c r="AX792" s="185"/>
      <c r="AY792" s="185"/>
      <c r="AZ792" s="185"/>
      <c r="BA792" s="186"/>
      <c r="BB792" s="186"/>
      <c r="BC792" s="186"/>
      <c r="BD792" s="232"/>
    </row>
    <row r="793" spans="1:56" ht="15.75" customHeight="1">
      <c r="A793" s="71">
        <v>2025834</v>
      </c>
      <c r="B793" s="44" t="s">
        <v>134</v>
      </c>
      <c r="C793" s="44" t="s">
        <v>120</v>
      </c>
      <c r="D793" s="61" t="s">
        <v>54</v>
      </c>
      <c r="E793" s="44" t="s">
        <v>4</v>
      </c>
      <c r="F793" s="159">
        <v>0</v>
      </c>
      <c r="G793" s="160">
        <v>0</v>
      </c>
      <c r="H793" s="160">
        <v>0</v>
      </c>
      <c r="I793" s="160">
        <v>0</v>
      </c>
      <c r="J793" s="160">
        <v>0</v>
      </c>
      <c r="K793" s="160">
        <v>0</v>
      </c>
      <c r="L793" s="161" t="s">
        <v>74</v>
      </c>
      <c r="M793" s="161"/>
      <c r="N793" s="161" t="s">
        <v>2946</v>
      </c>
      <c r="O793" s="163"/>
      <c r="P793" s="163"/>
      <c r="Q793" s="163"/>
      <c r="R793" s="165"/>
      <c r="S793" s="165"/>
      <c r="T793" s="165"/>
      <c r="U793" s="165"/>
      <c r="V793" s="165"/>
      <c r="W793" s="165"/>
      <c r="X793" s="166" t="s">
        <v>74</v>
      </c>
      <c r="Y793" s="166"/>
      <c r="Z793" s="166">
        <v>251437590</v>
      </c>
      <c r="AA793" s="166">
        <v>36912</v>
      </c>
      <c r="AB793" s="166"/>
      <c r="AC793" s="166"/>
      <c r="AD793" s="141"/>
      <c r="AE793" s="141"/>
      <c r="AF793" s="141"/>
      <c r="AG793" s="141"/>
      <c r="AH793" s="141"/>
      <c r="AI793" s="141"/>
      <c r="AJ793" s="169"/>
      <c r="AK793" s="169"/>
      <c r="AL793" s="169"/>
      <c r="AM793" s="169"/>
      <c r="AN793" s="182"/>
      <c r="AO793" s="182"/>
      <c r="AP793" s="182"/>
      <c r="AQ793" s="241"/>
      <c r="AR793" s="241"/>
      <c r="AS793" s="171"/>
      <c r="AT793" s="171"/>
      <c r="AU793" s="184"/>
      <c r="AV793" s="184"/>
      <c r="AW793" s="184"/>
      <c r="AX793" s="185"/>
      <c r="AY793" s="185"/>
      <c r="AZ793" s="185"/>
      <c r="BA793" s="186"/>
      <c r="BB793" s="186"/>
      <c r="BC793" s="186"/>
      <c r="BD793" s="232"/>
    </row>
    <row r="794" spans="1:56" ht="15.75" customHeight="1">
      <c r="A794" s="71">
        <v>2025835</v>
      </c>
      <c r="B794" s="44" t="s">
        <v>134</v>
      </c>
      <c r="C794" s="44" t="s">
        <v>120</v>
      </c>
      <c r="D794" s="61" t="s">
        <v>54</v>
      </c>
      <c r="E794" s="44" t="s">
        <v>4</v>
      </c>
      <c r="F794" s="159">
        <v>0</v>
      </c>
      <c r="G794" s="160">
        <v>0</v>
      </c>
      <c r="H794" s="160">
        <v>0</v>
      </c>
      <c r="I794" s="160">
        <v>0</v>
      </c>
      <c r="J794" s="160">
        <v>0</v>
      </c>
      <c r="K794" s="160">
        <v>0</v>
      </c>
      <c r="L794" s="161" t="s">
        <v>136</v>
      </c>
      <c r="M794" s="161"/>
      <c r="N794" s="161" t="s">
        <v>2947</v>
      </c>
      <c r="O794" s="163"/>
      <c r="P794" s="163"/>
      <c r="Q794" s="163"/>
      <c r="R794" s="165" t="s">
        <v>136</v>
      </c>
      <c r="S794" s="165"/>
      <c r="T794" s="165">
        <v>225168933</v>
      </c>
      <c r="U794" s="165"/>
      <c r="V794" s="165"/>
      <c r="W794" s="165"/>
      <c r="X794" s="166" t="s">
        <v>136</v>
      </c>
      <c r="Y794" s="166"/>
      <c r="Z794" s="166">
        <v>250599058</v>
      </c>
      <c r="AA794" s="166"/>
      <c r="AB794" s="166"/>
      <c r="AC794" s="166"/>
      <c r="AD794" s="141"/>
      <c r="AE794" s="141"/>
      <c r="AF794" s="141"/>
      <c r="AG794" s="141"/>
      <c r="AH794" s="141"/>
      <c r="AI794" s="141"/>
      <c r="AJ794" s="169"/>
      <c r="AK794" s="169"/>
      <c r="AL794" s="169"/>
      <c r="AM794" s="169"/>
      <c r="AN794" s="182"/>
      <c r="AO794" s="182"/>
      <c r="AP794" s="182"/>
      <c r="AQ794" s="241"/>
      <c r="AR794" s="241"/>
      <c r="AS794" s="171"/>
      <c r="AT794" s="171"/>
      <c r="AU794" s="184"/>
      <c r="AV794" s="184"/>
      <c r="AW794" s="184"/>
      <c r="AX794" s="185"/>
      <c r="AY794" s="185"/>
      <c r="AZ794" s="185"/>
      <c r="BA794" s="186"/>
      <c r="BB794" s="186"/>
      <c r="BC794" s="186"/>
      <c r="BD794" s="232"/>
    </row>
    <row r="795" spans="1:56" ht="15.75" customHeight="1">
      <c r="A795" s="71">
        <v>2025836</v>
      </c>
      <c r="B795" s="44" t="s">
        <v>134</v>
      </c>
      <c r="C795" s="44" t="s">
        <v>120</v>
      </c>
      <c r="D795" s="61" t="s">
        <v>54</v>
      </c>
      <c r="E795" s="44" t="s">
        <v>4</v>
      </c>
      <c r="F795" s="159">
        <v>0</v>
      </c>
      <c r="G795" s="160">
        <v>0</v>
      </c>
      <c r="H795" s="160">
        <v>0</v>
      </c>
      <c r="I795" s="160">
        <v>0</v>
      </c>
      <c r="J795" s="160">
        <v>0</v>
      </c>
      <c r="K795" s="160">
        <v>0</v>
      </c>
      <c r="L795" s="161" t="s">
        <v>74</v>
      </c>
      <c r="M795" s="161"/>
      <c r="N795" s="161" t="s">
        <v>2948</v>
      </c>
      <c r="O795" s="163"/>
      <c r="P795" s="163"/>
      <c r="Q795" s="163"/>
      <c r="R795" s="165"/>
      <c r="S795" s="165"/>
      <c r="T795" s="165"/>
      <c r="U795" s="165"/>
      <c r="V795" s="165"/>
      <c r="W795" s="165"/>
      <c r="X795" s="166" t="s">
        <v>74</v>
      </c>
      <c r="Y795" s="166"/>
      <c r="Z795" s="166">
        <v>251437895</v>
      </c>
      <c r="AA795" s="166">
        <v>36912</v>
      </c>
      <c r="AB795" s="166"/>
      <c r="AC795" s="166"/>
      <c r="AD795" s="141"/>
      <c r="AE795" s="141"/>
      <c r="AF795" s="141"/>
      <c r="AG795" s="141"/>
      <c r="AH795" s="141"/>
      <c r="AI795" s="141"/>
      <c r="AJ795" s="169"/>
      <c r="AK795" s="169"/>
      <c r="AL795" s="169"/>
      <c r="AM795" s="169"/>
      <c r="AN795" s="182"/>
      <c r="AO795" s="182"/>
      <c r="AP795" s="182"/>
      <c r="AQ795" s="241"/>
      <c r="AR795" s="241"/>
      <c r="AS795" s="171"/>
      <c r="AT795" s="171"/>
      <c r="AU795" s="184"/>
      <c r="AV795" s="184"/>
      <c r="AW795" s="184"/>
      <c r="AX795" s="185"/>
      <c r="AY795" s="185"/>
      <c r="AZ795" s="185"/>
      <c r="BA795" s="186"/>
      <c r="BB795" s="186"/>
      <c r="BC795" s="186"/>
      <c r="BD795" s="232"/>
    </row>
    <row r="796" spans="1:56" ht="15.75" customHeight="1">
      <c r="A796" s="71">
        <v>2025837</v>
      </c>
      <c r="B796" s="44" t="s">
        <v>134</v>
      </c>
      <c r="C796" s="44" t="s">
        <v>120</v>
      </c>
      <c r="D796" s="61" t="s">
        <v>54</v>
      </c>
      <c r="E796" s="44" t="s">
        <v>4</v>
      </c>
      <c r="F796" s="159">
        <v>0</v>
      </c>
      <c r="G796" s="160">
        <v>0</v>
      </c>
      <c r="H796" s="160">
        <v>0</v>
      </c>
      <c r="I796" s="160">
        <v>0</v>
      </c>
      <c r="J796" s="160">
        <v>0</v>
      </c>
      <c r="K796" s="160">
        <v>0</v>
      </c>
      <c r="L796" s="161" t="s">
        <v>136</v>
      </c>
      <c r="M796" s="161"/>
      <c r="N796" s="161" t="s">
        <v>2949</v>
      </c>
      <c r="O796" s="163"/>
      <c r="P796" s="163"/>
      <c r="Q796" s="163"/>
      <c r="R796" s="165"/>
      <c r="S796" s="165"/>
      <c r="T796" s="165"/>
      <c r="U796" s="165"/>
      <c r="V796" s="165"/>
      <c r="W796" s="165"/>
      <c r="X796" s="166" t="s">
        <v>74</v>
      </c>
      <c r="Y796" s="166"/>
      <c r="Z796" s="166">
        <v>251444082</v>
      </c>
      <c r="AA796" s="166">
        <v>36912</v>
      </c>
      <c r="AB796" s="166"/>
      <c r="AC796" s="166"/>
      <c r="AD796" s="141"/>
      <c r="AE796" s="141"/>
      <c r="AF796" s="141"/>
      <c r="AG796" s="141"/>
      <c r="AH796" s="141"/>
      <c r="AI796" s="141"/>
      <c r="AJ796" s="169"/>
      <c r="AK796" s="169"/>
      <c r="AL796" s="169"/>
      <c r="AM796" s="169"/>
      <c r="AN796" s="182"/>
      <c r="AO796" s="182"/>
      <c r="AP796" s="182"/>
      <c r="AQ796" s="241"/>
      <c r="AR796" s="241"/>
      <c r="AS796" s="171"/>
      <c r="AT796" s="171"/>
      <c r="AU796" s="184"/>
      <c r="AV796" s="184"/>
      <c r="AW796" s="184"/>
      <c r="AX796" s="185"/>
      <c r="AY796" s="185"/>
      <c r="AZ796" s="185"/>
      <c r="BA796" s="186"/>
      <c r="BB796" s="186"/>
      <c r="BC796" s="186"/>
      <c r="BD796" s="232"/>
    </row>
    <row r="797" spans="1:56" ht="15.75" customHeight="1">
      <c r="A797" s="71">
        <v>2025838</v>
      </c>
      <c r="B797" s="44" t="s">
        <v>134</v>
      </c>
      <c r="C797" s="44" t="s">
        <v>95</v>
      </c>
      <c r="D797" s="61" t="s">
        <v>56</v>
      </c>
      <c r="E797" s="44" t="s">
        <v>4</v>
      </c>
      <c r="F797" s="159" t="s">
        <v>136</v>
      </c>
      <c r="G797" s="160">
        <v>0</v>
      </c>
      <c r="H797" s="160">
        <v>231726155</v>
      </c>
      <c r="I797" s="160">
        <v>50758</v>
      </c>
      <c r="J797" s="160">
        <v>0</v>
      </c>
      <c r="K797" s="160">
        <v>0</v>
      </c>
      <c r="L797" s="161" t="s">
        <v>136</v>
      </c>
      <c r="M797" s="161"/>
      <c r="N797" s="161" t="s">
        <v>2950</v>
      </c>
      <c r="O797" s="163"/>
      <c r="P797" s="163"/>
      <c r="Q797" s="163"/>
      <c r="R797" s="165"/>
      <c r="S797" s="165"/>
      <c r="T797" s="165"/>
      <c r="U797" s="165"/>
      <c r="V797" s="165"/>
      <c r="W797" s="165"/>
      <c r="X797" s="166" t="s">
        <v>136</v>
      </c>
      <c r="Y797" s="166"/>
      <c r="Z797" s="166">
        <v>250811782</v>
      </c>
      <c r="AA797" s="166">
        <v>51684</v>
      </c>
      <c r="AB797" s="166"/>
      <c r="AC797" s="166"/>
      <c r="AD797" s="141"/>
      <c r="AE797" s="141"/>
      <c r="AF797" s="141"/>
      <c r="AG797" s="141"/>
      <c r="AH797" s="141"/>
      <c r="AI797" s="141"/>
      <c r="AJ797" s="169"/>
      <c r="AK797" s="169"/>
      <c r="AL797" s="169"/>
      <c r="AM797" s="169"/>
      <c r="AN797" s="182"/>
      <c r="AO797" s="182"/>
      <c r="AP797" s="182"/>
      <c r="AQ797" s="241"/>
      <c r="AR797" s="241"/>
      <c r="AS797" s="171"/>
      <c r="AT797" s="171"/>
      <c r="AU797" s="184"/>
      <c r="AV797" s="184"/>
      <c r="AW797" s="184"/>
      <c r="AX797" s="185"/>
      <c r="AY797" s="185"/>
      <c r="AZ797" s="185"/>
      <c r="BA797" s="186"/>
      <c r="BB797" s="186"/>
      <c r="BC797" s="186"/>
      <c r="BD797" s="232"/>
    </row>
    <row r="798" spans="1:56" ht="15.75" customHeight="1">
      <c r="A798" s="71">
        <v>2025839</v>
      </c>
      <c r="B798" s="44" t="s">
        <v>134</v>
      </c>
      <c r="C798" s="44" t="s">
        <v>95</v>
      </c>
      <c r="D798" s="61" t="s">
        <v>56</v>
      </c>
      <c r="E798" s="44" t="s">
        <v>4</v>
      </c>
      <c r="F798" s="159">
        <v>0</v>
      </c>
      <c r="G798" s="160">
        <v>0</v>
      </c>
      <c r="H798" s="160">
        <v>0</v>
      </c>
      <c r="I798" s="160">
        <v>0</v>
      </c>
      <c r="J798" s="160">
        <v>0</v>
      </c>
      <c r="K798" s="160">
        <v>0</v>
      </c>
      <c r="L798" s="161" t="s">
        <v>137</v>
      </c>
      <c r="M798" s="161" t="s">
        <v>26</v>
      </c>
      <c r="N798" s="161"/>
      <c r="O798" s="163"/>
      <c r="P798" s="163"/>
      <c r="Q798" s="163"/>
      <c r="R798" s="165"/>
      <c r="S798" s="165"/>
      <c r="T798" s="165"/>
      <c r="U798" s="165"/>
      <c r="V798" s="165"/>
      <c r="W798" s="165"/>
      <c r="X798" s="166" t="s">
        <v>137</v>
      </c>
      <c r="Y798" s="166" t="s">
        <v>26</v>
      </c>
      <c r="Z798" s="166"/>
      <c r="AA798" s="166"/>
      <c r="AB798" s="166"/>
      <c r="AC798" s="166"/>
      <c r="AD798" s="141"/>
      <c r="AE798" s="141"/>
      <c r="AF798" s="141"/>
      <c r="AG798" s="141"/>
      <c r="AH798" s="141"/>
      <c r="AI798" s="141"/>
      <c r="AJ798" s="169"/>
      <c r="AK798" s="169"/>
      <c r="AL798" s="169"/>
      <c r="AM798" s="169"/>
      <c r="AN798" s="182"/>
      <c r="AO798" s="182"/>
      <c r="AP798" s="182"/>
      <c r="AQ798" s="241"/>
      <c r="AR798" s="241"/>
      <c r="AS798" s="171"/>
      <c r="AT798" s="171"/>
      <c r="AU798" s="184"/>
      <c r="AV798" s="184"/>
      <c r="AW798" s="184"/>
      <c r="AX798" s="185"/>
      <c r="AY798" s="185"/>
      <c r="AZ798" s="185"/>
      <c r="BA798" s="186"/>
      <c r="BB798" s="186"/>
      <c r="BC798" s="186"/>
      <c r="BD798" s="232"/>
    </row>
    <row r="799" spans="1:56" ht="15.75" customHeight="1">
      <c r="A799" s="71">
        <v>2025840</v>
      </c>
      <c r="B799" s="44" t="s">
        <v>134</v>
      </c>
      <c r="C799" s="44" t="s">
        <v>95</v>
      </c>
      <c r="D799" s="61" t="s">
        <v>56</v>
      </c>
      <c r="E799" s="44" t="s">
        <v>4</v>
      </c>
      <c r="F799" s="159" t="s">
        <v>136</v>
      </c>
      <c r="G799" s="160">
        <v>0</v>
      </c>
      <c r="H799" s="160">
        <v>231065353</v>
      </c>
      <c r="I799" s="160">
        <v>0</v>
      </c>
      <c r="J799" s="160">
        <v>0</v>
      </c>
      <c r="K799" s="160">
        <v>0</v>
      </c>
      <c r="L799" s="161" t="s">
        <v>74</v>
      </c>
      <c r="M799" s="161"/>
      <c r="N799" s="161" t="s">
        <v>2951</v>
      </c>
      <c r="O799" s="163"/>
      <c r="P799" s="163"/>
      <c r="Q799" s="163"/>
      <c r="R799" s="165" t="s">
        <v>74</v>
      </c>
      <c r="S799" s="165"/>
      <c r="T799" s="165">
        <v>225213547</v>
      </c>
      <c r="U799" s="165">
        <v>39472</v>
      </c>
      <c r="V799" s="165"/>
      <c r="W799" s="165"/>
      <c r="X799" s="166" t="s">
        <v>136</v>
      </c>
      <c r="Y799" s="166" t="s">
        <v>3169</v>
      </c>
      <c r="Z799" s="166"/>
      <c r="AA799" s="166"/>
      <c r="AB799" s="166"/>
      <c r="AC799" s="166"/>
      <c r="AD799" s="141"/>
      <c r="AE799" s="141"/>
      <c r="AF799" s="141"/>
      <c r="AG799" s="141"/>
      <c r="AH799" s="141"/>
      <c r="AI799" s="141"/>
      <c r="AJ799" s="169"/>
      <c r="AK799" s="169"/>
      <c r="AL799" s="169"/>
      <c r="AM799" s="169"/>
      <c r="AN799" s="182"/>
      <c r="AO799" s="182"/>
      <c r="AP799" s="182"/>
      <c r="AQ799" s="241"/>
      <c r="AR799" s="241"/>
      <c r="AS799" s="171"/>
      <c r="AT799" s="171"/>
      <c r="AU799" s="184"/>
      <c r="AV799" s="184"/>
      <c r="AW799" s="184"/>
      <c r="AX799" s="185"/>
      <c r="AY799" s="185"/>
      <c r="AZ799" s="185"/>
      <c r="BA799" s="186"/>
      <c r="BB799" s="186"/>
      <c r="BC799" s="186"/>
      <c r="BD799" s="232"/>
    </row>
    <row r="800" spans="1:56" ht="15.75" customHeight="1">
      <c r="A800" s="71">
        <v>2025841</v>
      </c>
      <c r="B800" s="44" t="s">
        <v>134</v>
      </c>
      <c r="C800" s="44" t="s">
        <v>95</v>
      </c>
      <c r="D800" s="61" t="s">
        <v>56</v>
      </c>
      <c r="E800" s="44" t="s">
        <v>4</v>
      </c>
      <c r="F800" s="159" t="s">
        <v>136</v>
      </c>
      <c r="G800" s="160">
        <v>0</v>
      </c>
      <c r="H800" s="160">
        <v>231687125</v>
      </c>
      <c r="I800" s="160">
        <v>0</v>
      </c>
      <c r="J800" s="160">
        <v>0</v>
      </c>
      <c r="K800" s="160">
        <v>0</v>
      </c>
      <c r="L800" s="161" t="s">
        <v>136</v>
      </c>
      <c r="M800" s="161"/>
      <c r="N800" s="161" t="s">
        <v>2952</v>
      </c>
      <c r="O800" s="163"/>
      <c r="P800" s="163"/>
      <c r="Q800" s="163"/>
      <c r="R800" s="165"/>
      <c r="S800" s="165"/>
      <c r="T800" s="165"/>
      <c r="U800" s="165"/>
      <c r="V800" s="165"/>
      <c r="W800" s="165"/>
      <c r="X800" s="166" t="s">
        <v>74</v>
      </c>
      <c r="Y800" s="166"/>
      <c r="Z800" s="166">
        <v>251540340</v>
      </c>
      <c r="AA800" s="166">
        <v>84791</v>
      </c>
      <c r="AB800" s="166"/>
      <c r="AC800" s="166"/>
      <c r="AD800" s="141"/>
      <c r="AE800" s="141"/>
      <c r="AF800" s="141"/>
      <c r="AG800" s="141"/>
      <c r="AH800" s="141"/>
      <c r="AI800" s="141"/>
      <c r="AJ800" s="169"/>
      <c r="AK800" s="169"/>
      <c r="AL800" s="169"/>
      <c r="AM800" s="169"/>
      <c r="AN800" s="182"/>
      <c r="AO800" s="182"/>
      <c r="AP800" s="182"/>
      <c r="AQ800" s="241"/>
      <c r="AR800" s="241"/>
      <c r="AS800" s="171"/>
      <c r="AT800" s="171"/>
      <c r="AU800" s="184"/>
      <c r="AV800" s="184"/>
      <c r="AW800" s="184"/>
      <c r="AX800" s="185"/>
      <c r="AY800" s="185"/>
      <c r="AZ800" s="185"/>
      <c r="BA800" s="186"/>
      <c r="BB800" s="186"/>
      <c r="BC800" s="186"/>
      <c r="BD800" s="232"/>
    </row>
    <row r="801" spans="1:56" ht="15.75" customHeight="1">
      <c r="A801" s="71">
        <v>2025842</v>
      </c>
      <c r="B801" s="44" t="s">
        <v>134</v>
      </c>
      <c r="C801" s="44" t="s">
        <v>95</v>
      </c>
      <c r="D801" s="61" t="s">
        <v>56</v>
      </c>
      <c r="E801" s="44" t="s">
        <v>4</v>
      </c>
      <c r="F801" s="159" t="s">
        <v>74</v>
      </c>
      <c r="G801" s="160">
        <v>0</v>
      </c>
      <c r="H801" s="160">
        <v>232078416</v>
      </c>
      <c r="I801" s="160">
        <v>23464</v>
      </c>
      <c r="J801" s="160">
        <v>0</v>
      </c>
      <c r="K801" s="160">
        <v>0</v>
      </c>
      <c r="L801" s="161" t="s">
        <v>74</v>
      </c>
      <c r="M801" s="161"/>
      <c r="N801" s="161" t="s">
        <v>2953</v>
      </c>
      <c r="O801" s="163"/>
      <c r="P801" s="163"/>
      <c r="Q801" s="163"/>
      <c r="R801" s="165" t="s">
        <v>74</v>
      </c>
      <c r="S801" s="165"/>
      <c r="T801" s="165">
        <v>225213694</v>
      </c>
      <c r="U801" s="165">
        <v>84731</v>
      </c>
      <c r="V801" s="165"/>
      <c r="W801" s="165"/>
      <c r="X801" s="166" t="s">
        <v>74</v>
      </c>
      <c r="Y801" s="166"/>
      <c r="Z801" s="166">
        <v>251454908</v>
      </c>
      <c r="AA801" s="166">
        <v>47952</v>
      </c>
      <c r="AB801" s="166"/>
      <c r="AC801" s="166"/>
      <c r="AD801" s="141"/>
      <c r="AE801" s="141"/>
      <c r="AF801" s="141"/>
      <c r="AG801" s="141"/>
      <c r="AH801" s="141"/>
      <c r="AI801" s="141"/>
      <c r="AJ801" s="169"/>
      <c r="AK801" s="169"/>
      <c r="AL801" s="169"/>
      <c r="AM801" s="169"/>
      <c r="AN801" s="182"/>
      <c r="AO801" s="182"/>
      <c r="AP801" s="182"/>
      <c r="AQ801" s="241"/>
      <c r="AR801" s="241"/>
      <c r="AS801" s="171"/>
      <c r="AT801" s="171"/>
      <c r="AU801" s="184"/>
      <c r="AV801" s="184"/>
      <c r="AW801" s="184"/>
      <c r="AX801" s="185"/>
      <c r="AY801" s="185"/>
      <c r="AZ801" s="185"/>
      <c r="BA801" s="186"/>
      <c r="BB801" s="186"/>
      <c r="BC801" s="186"/>
      <c r="BD801" s="232"/>
    </row>
    <row r="802" spans="1:56" ht="15.75" customHeight="1">
      <c r="A802" s="71">
        <v>2025843</v>
      </c>
      <c r="B802" s="44" t="s">
        <v>134</v>
      </c>
      <c r="C802" s="44" t="s">
        <v>95</v>
      </c>
      <c r="D802" s="61" t="s">
        <v>56</v>
      </c>
      <c r="E802" s="44" t="s">
        <v>4</v>
      </c>
      <c r="F802" s="159">
        <v>0</v>
      </c>
      <c r="G802" s="160">
        <v>0</v>
      </c>
      <c r="H802" s="160">
        <v>0</v>
      </c>
      <c r="I802" s="160">
        <v>0</v>
      </c>
      <c r="J802" s="160">
        <v>0</v>
      </c>
      <c r="K802" s="160">
        <v>0</v>
      </c>
      <c r="L802" s="161" t="s">
        <v>136</v>
      </c>
      <c r="M802" s="161"/>
      <c r="N802" s="161"/>
      <c r="O802" s="163"/>
      <c r="P802" s="163"/>
      <c r="Q802" s="163"/>
      <c r="R802" s="165"/>
      <c r="S802" s="165"/>
      <c r="T802" s="165"/>
      <c r="U802" s="165"/>
      <c r="V802" s="165"/>
      <c r="W802" s="165"/>
      <c r="X802" s="166" t="s">
        <v>74</v>
      </c>
      <c r="Y802" s="166"/>
      <c r="Z802" s="166">
        <v>251576612</v>
      </c>
      <c r="AA802" s="166">
        <v>79428</v>
      </c>
      <c r="AB802" s="166"/>
      <c r="AC802" s="166"/>
      <c r="AD802" s="141"/>
      <c r="AE802" s="141"/>
      <c r="AF802" s="141"/>
      <c r="AG802" s="141"/>
      <c r="AH802" s="141"/>
      <c r="AI802" s="141"/>
      <c r="AJ802" s="169"/>
      <c r="AK802" s="169"/>
      <c r="AL802" s="169"/>
      <c r="AM802" s="169"/>
      <c r="AN802" s="182"/>
      <c r="AO802" s="182"/>
      <c r="AP802" s="182"/>
      <c r="AQ802" s="241"/>
      <c r="AR802" s="241"/>
      <c r="AS802" s="171"/>
      <c r="AT802" s="171"/>
      <c r="AU802" s="184"/>
      <c r="AV802" s="184"/>
      <c r="AW802" s="184"/>
      <c r="AX802" s="185"/>
      <c r="AY802" s="185"/>
      <c r="AZ802" s="185"/>
      <c r="BA802" s="186"/>
      <c r="BB802" s="186"/>
      <c r="BC802" s="186"/>
      <c r="BD802" s="232"/>
    </row>
    <row r="803" spans="1:56" ht="15.75" customHeight="1">
      <c r="A803" s="71">
        <v>2025844</v>
      </c>
      <c r="B803" s="44" t="s">
        <v>135</v>
      </c>
      <c r="C803" s="44" t="s">
        <v>95</v>
      </c>
      <c r="D803" s="61" t="s">
        <v>56</v>
      </c>
      <c r="E803" s="44" t="s">
        <v>4</v>
      </c>
      <c r="F803" s="159" t="s">
        <v>136</v>
      </c>
      <c r="G803" s="160">
        <v>0</v>
      </c>
      <c r="H803" s="160">
        <v>0</v>
      </c>
      <c r="I803" s="160">
        <v>0</v>
      </c>
      <c r="J803" s="160">
        <v>0</v>
      </c>
      <c r="K803" s="160">
        <v>0</v>
      </c>
      <c r="L803" s="161" t="s">
        <v>136</v>
      </c>
      <c r="M803" s="161"/>
      <c r="N803" s="161" t="s">
        <v>2954</v>
      </c>
      <c r="O803" s="163"/>
      <c r="P803" s="163"/>
      <c r="Q803" s="163"/>
      <c r="R803" s="165" t="s">
        <v>74</v>
      </c>
      <c r="S803" s="165"/>
      <c r="T803" s="165">
        <v>225077312</v>
      </c>
      <c r="U803" s="165">
        <v>45968</v>
      </c>
      <c r="V803" s="165"/>
      <c r="W803" s="165"/>
      <c r="X803" s="166" t="s">
        <v>74</v>
      </c>
      <c r="Y803" s="166"/>
      <c r="Z803" s="166">
        <v>250253801</v>
      </c>
      <c r="AA803" s="166">
        <v>74568</v>
      </c>
      <c r="AB803" s="166"/>
      <c r="AC803" s="166"/>
      <c r="AD803" s="141"/>
      <c r="AE803" s="141"/>
      <c r="AF803" s="141"/>
      <c r="AG803" s="141"/>
      <c r="AH803" s="141"/>
      <c r="AI803" s="141"/>
      <c r="AJ803" s="169"/>
      <c r="AK803" s="169"/>
      <c r="AL803" s="169"/>
      <c r="AM803" s="169"/>
      <c r="AN803" s="182"/>
      <c r="AO803" s="182"/>
      <c r="AP803" s="182"/>
      <c r="AQ803" s="241"/>
      <c r="AR803" s="241"/>
      <c r="AS803" s="171"/>
      <c r="AT803" s="171"/>
      <c r="AU803" s="184"/>
      <c r="AV803" s="184"/>
      <c r="AW803" s="184"/>
      <c r="AX803" s="185"/>
      <c r="AY803" s="185"/>
      <c r="AZ803" s="185"/>
      <c r="BA803" s="186"/>
      <c r="BB803" s="186"/>
      <c r="BC803" s="186"/>
      <c r="BD803" s="232"/>
    </row>
    <row r="804" spans="1:56" ht="15.75" customHeight="1">
      <c r="A804" s="71">
        <v>2025847</v>
      </c>
      <c r="B804" s="44" t="s">
        <v>134</v>
      </c>
      <c r="C804" s="44" t="s">
        <v>95</v>
      </c>
      <c r="D804" s="61" t="s">
        <v>56</v>
      </c>
      <c r="E804" s="44" t="s">
        <v>4</v>
      </c>
      <c r="F804" s="159" t="s">
        <v>136</v>
      </c>
      <c r="G804" s="160">
        <v>0</v>
      </c>
      <c r="H804" s="160">
        <v>231175485</v>
      </c>
      <c r="I804" s="160">
        <v>0</v>
      </c>
      <c r="J804" s="160">
        <v>0</v>
      </c>
      <c r="K804" s="160">
        <v>0</v>
      </c>
      <c r="L804" s="161" t="s">
        <v>136</v>
      </c>
      <c r="M804" s="161"/>
      <c r="N804" s="161" t="s">
        <v>2955</v>
      </c>
      <c r="O804" s="163"/>
      <c r="P804" s="163"/>
      <c r="Q804" s="163"/>
      <c r="R804" s="165"/>
      <c r="S804" s="165"/>
      <c r="T804" s="165"/>
      <c r="U804" s="165"/>
      <c r="V804" s="165"/>
      <c r="W804" s="165"/>
      <c r="X804" s="166" t="s">
        <v>136</v>
      </c>
      <c r="Y804" s="166"/>
      <c r="Z804" s="166"/>
      <c r="AA804" s="166"/>
      <c r="AB804" s="166"/>
      <c r="AC804" s="166"/>
      <c r="AD804" s="141"/>
      <c r="AE804" s="141"/>
      <c r="AF804" s="141"/>
      <c r="AG804" s="141"/>
      <c r="AH804" s="141"/>
      <c r="AI804" s="141"/>
      <c r="AJ804" s="169"/>
      <c r="AK804" s="169"/>
      <c r="AL804" s="169"/>
      <c r="AM804" s="169"/>
      <c r="AN804" s="182"/>
      <c r="AO804" s="182"/>
      <c r="AP804" s="182"/>
      <c r="AQ804" s="241"/>
      <c r="AR804" s="241"/>
      <c r="AS804" s="171"/>
      <c r="AT804" s="171"/>
      <c r="AU804" s="184"/>
      <c r="AV804" s="184"/>
      <c r="AW804" s="184"/>
      <c r="AX804" s="185"/>
      <c r="AY804" s="185"/>
      <c r="AZ804" s="185"/>
      <c r="BA804" s="186"/>
      <c r="BB804" s="186"/>
      <c r="BC804" s="186"/>
      <c r="BD804" s="232"/>
    </row>
    <row r="805" spans="1:56" ht="15.75" customHeight="1">
      <c r="A805" s="71">
        <v>2025848</v>
      </c>
      <c r="B805" s="44" t="s">
        <v>134</v>
      </c>
      <c r="C805" s="44" t="s">
        <v>95</v>
      </c>
      <c r="D805" s="61" t="s">
        <v>56</v>
      </c>
      <c r="E805" s="44" t="s">
        <v>4</v>
      </c>
      <c r="F805" s="159">
        <v>0</v>
      </c>
      <c r="G805" s="160">
        <v>0</v>
      </c>
      <c r="H805" s="160">
        <v>0</v>
      </c>
      <c r="I805" s="160">
        <v>0</v>
      </c>
      <c r="J805" s="160">
        <v>0</v>
      </c>
      <c r="K805" s="160">
        <v>0</v>
      </c>
      <c r="L805" s="161" t="s">
        <v>136</v>
      </c>
      <c r="M805" s="161"/>
      <c r="N805" s="161" t="s">
        <v>2956</v>
      </c>
      <c r="O805" s="163"/>
      <c r="P805" s="163"/>
      <c r="Q805" s="163"/>
      <c r="R805" s="165"/>
      <c r="S805" s="165"/>
      <c r="T805" s="165"/>
      <c r="U805" s="165"/>
      <c r="V805" s="165"/>
      <c r="W805" s="165"/>
      <c r="X805" s="166" t="s">
        <v>74</v>
      </c>
      <c r="Y805" s="166"/>
      <c r="Z805" s="166">
        <v>251444171</v>
      </c>
      <c r="AA805" s="166">
        <v>67394</v>
      </c>
      <c r="AB805" s="166"/>
      <c r="AC805" s="166"/>
      <c r="AD805" s="141"/>
      <c r="AE805" s="141"/>
      <c r="AF805" s="141"/>
      <c r="AG805" s="141"/>
      <c r="AH805" s="141"/>
      <c r="AI805" s="141"/>
      <c r="AJ805" s="169"/>
      <c r="AK805" s="169"/>
      <c r="AL805" s="169"/>
      <c r="AM805" s="169"/>
      <c r="AN805" s="182"/>
      <c r="AO805" s="182"/>
      <c r="AP805" s="182"/>
      <c r="AQ805" s="241"/>
      <c r="AR805" s="241"/>
      <c r="AS805" s="171"/>
      <c r="AT805" s="171"/>
      <c r="AU805" s="184"/>
      <c r="AV805" s="184"/>
      <c r="AW805" s="184"/>
      <c r="AX805" s="185"/>
      <c r="AY805" s="185"/>
      <c r="AZ805" s="185"/>
      <c r="BA805" s="186"/>
      <c r="BB805" s="186"/>
      <c r="BC805" s="186"/>
      <c r="BD805" s="232"/>
    </row>
    <row r="806" spans="1:56" ht="15.75" customHeight="1">
      <c r="A806" s="71">
        <v>2025849</v>
      </c>
      <c r="B806" s="44" t="s">
        <v>134</v>
      </c>
      <c r="C806" s="44" t="s">
        <v>95</v>
      </c>
      <c r="D806" s="61" t="s">
        <v>56</v>
      </c>
      <c r="E806" s="44" t="s">
        <v>4</v>
      </c>
      <c r="F806" s="159">
        <v>0</v>
      </c>
      <c r="G806" s="160">
        <v>0</v>
      </c>
      <c r="H806" s="160">
        <v>0</v>
      </c>
      <c r="I806" s="160">
        <v>0</v>
      </c>
      <c r="J806" s="160">
        <v>0</v>
      </c>
      <c r="K806" s="160">
        <v>0</v>
      </c>
      <c r="L806" s="161" t="s">
        <v>136</v>
      </c>
      <c r="M806" s="161"/>
      <c r="N806" s="161" t="s">
        <v>2957</v>
      </c>
      <c r="O806" s="163"/>
      <c r="P806" s="163"/>
      <c r="Q806" s="163"/>
      <c r="R806" s="165"/>
      <c r="S806" s="165"/>
      <c r="T806" s="165"/>
      <c r="U806" s="165"/>
      <c r="V806" s="165"/>
      <c r="W806" s="165"/>
      <c r="X806" s="166" t="s">
        <v>136</v>
      </c>
      <c r="Y806" s="166"/>
      <c r="Z806" s="166">
        <v>250750538</v>
      </c>
      <c r="AA806" s="166">
        <v>24689</v>
      </c>
      <c r="AB806" s="166"/>
      <c r="AC806" s="166"/>
      <c r="AD806" s="141"/>
      <c r="AE806" s="141"/>
      <c r="AF806" s="141"/>
      <c r="AG806" s="141"/>
      <c r="AH806" s="141"/>
      <c r="AI806" s="141"/>
      <c r="AJ806" s="169"/>
      <c r="AK806" s="169"/>
      <c r="AL806" s="169"/>
      <c r="AM806" s="169"/>
      <c r="AN806" s="182"/>
      <c r="AO806" s="182"/>
      <c r="AP806" s="182"/>
      <c r="AQ806" s="241"/>
      <c r="AR806" s="241"/>
      <c r="AS806" s="171"/>
      <c r="AT806" s="171"/>
      <c r="AU806" s="184"/>
      <c r="AV806" s="184"/>
      <c r="AW806" s="184"/>
      <c r="AX806" s="185"/>
      <c r="AY806" s="185"/>
      <c r="AZ806" s="185"/>
      <c r="BA806" s="186"/>
      <c r="BB806" s="186"/>
      <c r="BC806" s="186"/>
      <c r="BD806" s="232"/>
    </row>
    <row r="807" spans="1:56" ht="15.75" customHeight="1">
      <c r="A807" s="71">
        <v>2025850</v>
      </c>
      <c r="B807" s="44" t="s">
        <v>134</v>
      </c>
      <c r="C807" s="44" t="s">
        <v>95</v>
      </c>
      <c r="D807" s="61" t="s">
        <v>56</v>
      </c>
      <c r="E807" s="44" t="s">
        <v>4</v>
      </c>
      <c r="F807" s="159">
        <v>0</v>
      </c>
      <c r="G807" s="160">
        <v>0</v>
      </c>
      <c r="H807" s="160">
        <v>0</v>
      </c>
      <c r="I807" s="160">
        <v>0</v>
      </c>
      <c r="J807" s="160">
        <v>0</v>
      </c>
      <c r="K807" s="160">
        <v>0</v>
      </c>
      <c r="L807" s="161" t="s">
        <v>136</v>
      </c>
      <c r="M807" s="161"/>
      <c r="N807" s="161" t="s">
        <v>2958</v>
      </c>
      <c r="O807" s="163"/>
      <c r="P807" s="163"/>
      <c r="Q807" s="163"/>
      <c r="R807" s="165"/>
      <c r="S807" s="165"/>
      <c r="T807" s="165"/>
      <c r="U807" s="165"/>
      <c r="V807" s="165"/>
      <c r="W807" s="165"/>
      <c r="X807" s="166" t="s">
        <v>136</v>
      </c>
      <c r="Y807" s="166"/>
      <c r="Z807" s="166">
        <v>251144313</v>
      </c>
      <c r="AA807" s="166">
        <v>25809</v>
      </c>
      <c r="AB807" s="166"/>
      <c r="AC807" s="166"/>
      <c r="AD807" s="141"/>
      <c r="AE807" s="141"/>
      <c r="AF807" s="141"/>
      <c r="AG807" s="141"/>
      <c r="AH807" s="141"/>
      <c r="AI807" s="141"/>
      <c r="AJ807" s="169"/>
      <c r="AK807" s="169"/>
      <c r="AL807" s="169"/>
      <c r="AM807" s="169"/>
      <c r="AN807" s="182"/>
      <c r="AO807" s="182"/>
      <c r="AP807" s="182"/>
      <c r="AQ807" s="241"/>
      <c r="AR807" s="241"/>
      <c r="AS807" s="171"/>
      <c r="AT807" s="171"/>
      <c r="AU807" s="184"/>
      <c r="AV807" s="184"/>
      <c r="AW807" s="184"/>
      <c r="AX807" s="185"/>
      <c r="AY807" s="185"/>
      <c r="AZ807" s="185"/>
      <c r="BA807" s="186"/>
      <c r="BB807" s="186"/>
      <c r="BC807" s="186"/>
      <c r="BD807" s="232"/>
    </row>
    <row r="808" spans="1:56" ht="15.75" customHeight="1">
      <c r="A808" s="71">
        <v>2025851</v>
      </c>
      <c r="B808" s="44" t="s">
        <v>134</v>
      </c>
      <c r="C808" s="44" t="s">
        <v>95</v>
      </c>
      <c r="D808" s="61" t="s">
        <v>56</v>
      </c>
      <c r="E808" s="44" t="s">
        <v>4</v>
      </c>
      <c r="F808" s="159">
        <v>0</v>
      </c>
      <c r="G808" s="160">
        <v>0</v>
      </c>
      <c r="H808" s="160">
        <v>0</v>
      </c>
      <c r="I808" s="160">
        <v>0</v>
      </c>
      <c r="J808" s="160">
        <v>0</v>
      </c>
      <c r="K808" s="160">
        <v>0</v>
      </c>
      <c r="L808" s="161" t="s">
        <v>74</v>
      </c>
      <c r="M808" s="161"/>
      <c r="N808" s="161" t="s">
        <v>2959</v>
      </c>
      <c r="O808" s="163"/>
      <c r="P808" s="163"/>
      <c r="Q808" s="163"/>
      <c r="R808" s="165"/>
      <c r="S808" s="165"/>
      <c r="T808" s="165"/>
      <c r="U808" s="165"/>
      <c r="V808" s="165"/>
      <c r="W808" s="165"/>
      <c r="X808" s="166" t="s">
        <v>74</v>
      </c>
      <c r="Y808" s="166"/>
      <c r="Z808" s="166">
        <v>251457524</v>
      </c>
      <c r="AA808" s="166">
        <v>95367</v>
      </c>
      <c r="AB808" s="166"/>
      <c r="AC808" s="166"/>
      <c r="AD808" s="141"/>
      <c r="AE808" s="141"/>
      <c r="AF808" s="141"/>
      <c r="AG808" s="141"/>
      <c r="AH808" s="141"/>
      <c r="AI808" s="141"/>
      <c r="AJ808" s="169"/>
      <c r="AK808" s="169"/>
      <c r="AL808" s="169"/>
      <c r="AM808" s="169"/>
      <c r="AN808" s="182"/>
      <c r="AO808" s="182"/>
      <c r="AP808" s="182"/>
      <c r="AQ808" s="241"/>
      <c r="AR808" s="241"/>
      <c r="AS808" s="171"/>
      <c r="AT808" s="171"/>
      <c r="AU808" s="184"/>
      <c r="AV808" s="184"/>
      <c r="AW808" s="184"/>
      <c r="AX808" s="185"/>
      <c r="AY808" s="185"/>
      <c r="AZ808" s="185"/>
      <c r="BA808" s="186"/>
      <c r="BB808" s="186"/>
      <c r="BC808" s="186"/>
      <c r="BD808" s="232"/>
    </row>
    <row r="809" spans="1:56" ht="15.75" customHeight="1">
      <c r="A809" s="71">
        <v>2025852</v>
      </c>
      <c r="B809" s="44" t="s">
        <v>134</v>
      </c>
      <c r="C809" s="44" t="s">
        <v>115</v>
      </c>
      <c r="D809" s="61" t="s">
        <v>60</v>
      </c>
      <c r="E809" s="44" t="s">
        <v>4</v>
      </c>
      <c r="F809" s="159" t="s">
        <v>74</v>
      </c>
      <c r="G809" s="160">
        <v>0</v>
      </c>
      <c r="H809" s="160">
        <v>232166463</v>
      </c>
      <c r="I809" s="160">
        <v>42754</v>
      </c>
      <c r="J809" s="160" t="s">
        <v>2960</v>
      </c>
      <c r="K809" s="160" t="s">
        <v>2961</v>
      </c>
      <c r="L809" s="161" t="s">
        <v>74</v>
      </c>
      <c r="M809" s="161"/>
      <c r="N809" s="161" t="s">
        <v>2962</v>
      </c>
      <c r="O809" s="163"/>
      <c r="P809" s="163"/>
      <c r="Q809" s="163"/>
      <c r="R809" s="165" t="s">
        <v>74</v>
      </c>
      <c r="S809" s="165"/>
      <c r="T809" s="165">
        <v>225247692</v>
      </c>
      <c r="U809" s="165">
        <v>42196</v>
      </c>
      <c r="V809" s="165"/>
      <c r="W809" s="165"/>
      <c r="X809" s="166" t="s">
        <v>74</v>
      </c>
      <c r="Y809" s="166"/>
      <c r="Z809" s="166">
        <v>251646335</v>
      </c>
      <c r="AA809" s="166">
        <v>95361</v>
      </c>
      <c r="AB809" s="166"/>
      <c r="AC809" s="166"/>
      <c r="AD809" s="141"/>
      <c r="AE809" s="141"/>
      <c r="AF809" s="141"/>
      <c r="AG809" s="141"/>
      <c r="AH809" s="141"/>
      <c r="AI809" s="141"/>
      <c r="AJ809" s="169"/>
      <c r="AK809" s="169"/>
      <c r="AL809" s="169"/>
      <c r="AM809" s="169"/>
      <c r="AN809" s="182"/>
      <c r="AO809" s="182"/>
      <c r="AP809" s="182"/>
      <c r="AQ809" s="241"/>
      <c r="AR809" s="241"/>
      <c r="AS809" s="171"/>
      <c r="AT809" s="171"/>
      <c r="AU809" s="184"/>
      <c r="AV809" s="184"/>
      <c r="AW809" s="184"/>
      <c r="AX809" s="185"/>
      <c r="AY809" s="185"/>
      <c r="AZ809" s="185"/>
      <c r="BA809" s="186"/>
      <c r="BB809" s="186"/>
      <c r="BC809" s="186"/>
      <c r="BD809" s="232"/>
    </row>
    <row r="810" spans="1:56" ht="15.75" customHeight="1">
      <c r="A810" s="71">
        <v>2025853</v>
      </c>
      <c r="B810" s="44" t="s">
        <v>134</v>
      </c>
      <c r="C810" s="44" t="s">
        <v>80</v>
      </c>
      <c r="D810" s="61" t="s">
        <v>54</v>
      </c>
      <c r="E810" s="44" t="s">
        <v>4</v>
      </c>
      <c r="F810" s="159">
        <v>0</v>
      </c>
      <c r="G810" s="160">
        <v>0</v>
      </c>
      <c r="H810" s="160">
        <v>0</v>
      </c>
      <c r="I810" s="160">
        <v>0</v>
      </c>
      <c r="J810" s="160">
        <v>0</v>
      </c>
      <c r="K810" s="160">
        <v>0</v>
      </c>
      <c r="L810" s="161" t="s">
        <v>74</v>
      </c>
      <c r="M810" s="161"/>
      <c r="N810" s="161" t="s">
        <v>2963</v>
      </c>
      <c r="O810" s="163"/>
      <c r="P810" s="163"/>
      <c r="Q810" s="163"/>
      <c r="R810" s="165"/>
      <c r="S810" s="165"/>
      <c r="T810" s="165"/>
      <c r="U810" s="165"/>
      <c r="V810" s="165"/>
      <c r="W810" s="165"/>
      <c r="X810" s="166" t="s">
        <v>74</v>
      </c>
      <c r="Y810" s="166"/>
      <c r="Z810" s="166">
        <v>250508966</v>
      </c>
      <c r="AA810" s="166">
        <v>14682</v>
      </c>
      <c r="AB810" s="166"/>
      <c r="AC810" s="166"/>
      <c r="AD810" s="141"/>
      <c r="AE810" s="141"/>
      <c r="AF810" s="141"/>
      <c r="AG810" s="141"/>
      <c r="AH810" s="141"/>
      <c r="AI810" s="141"/>
      <c r="AJ810" s="169"/>
      <c r="AK810" s="169"/>
      <c r="AL810" s="169"/>
      <c r="AM810" s="169"/>
      <c r="AN810" s="182"/>
      <c r="AO810" s="182"/>
      <c r="AP810" s="182"/>
      <c r="AQ810" s="241"/>
      <c r="AR810" s="241"/>
      <c r="AS810" s="171"/>
      <c r="AT810" s="171"/>
      <c r="AU810" s="184"/>
      <c r="AV810" s="184"/>
      <c r="AW810" s="184"/>
      <c r="AX810" s="185"/>
      <c r="AY810" s="185"/>
      <c r="AZ810" s="185"/>
      <c r="BA810" s="186"/>
      <c r="BB810" s="186"/>
      <c r="BC810" s="186"/>
      <c r="BD810" s="232"/>
    </row>
    <row r="811" spans="1:56" ht="15.75" customHeight="1">
      <c r="A811" s="71">
        <v>2025854</v>
      </c>
      <c r="B811" s="44" t="s">
        <v>134</v>
      </c>
      <c r="C811" s="44" t="s">
        <v>80</v>
      </c>
      <c r="D811" s="61" t="s">
        <v>54</v>
      </c>
      <c r="E811" s="44" t="s">
        <v>4</v>
      </c>
      <c r="F811" s="159">
        <v>0</v>
      </c>
      <c r="G811" s="160">
        <v>0</v>
      </c>
      <c r="H811" s="160">
        <v>0</v>
      </c>
      <c r="I811" s="160">
        <v>0</v>
      </c>
      <c r="J811" s="160">
        <v>0</v>
      </c>
      <c r="K811" s="160">
        <v>0</v>
      </c>
      <c r="L811" s="161" t="s">
        <v>74</v>
      </c>
      <c r="M811" s="161"/>
      <c r="N811" s="161" t="s">
        <v>2964</v>
      </c>
      <c r="O811" s="163"/>
      <c r="P811" s="163"/>
      <c r="Q811" s="163"/>
      <c r="R811" s="165"/>
      <c r="S811" s="165"/>
      <c r="T811" s="165"/>
      <c r="U811" s="165"/>
      <c r="V811" s="165"/>
      <c r="W811" s="165"/>
      <c r="X811" s="166" t="s">
        <v>74</v>
      </c>
      <c r="Y811" s="166"/>
      <c r="Z811" s="166">
        <v>251525449</v>
      </c>
      <c r="AA811" s="166">
        <v>36912</v>
      </c>
      <c r="AB811" s="166"/>
      <c r="AC811" s="166"/>
      <c r="AD811" s="141"/>
      <c r="AE811" s="141"/>
      <c r="AF811" s="141"/>
      <c r="AG811" s="141"/>
      <c r="AH811" s="141"/>
      <c r="AI811" s="141"/>
      <c r="AJ811" s="169"/>
      <c r="AK811" s="169"/>
      <c r="AL811" s="169"/>
      <c r="AM811" s="169"/>
      <c r="AN811" s="182"/>
      <c r="AO811" s="182"/>
      <c r="AP811" s="182"/>
      <c r="AQ811" s="241"/>
      <c r="AR811" s="241"/>
      <c r="AS811" s="171"/>
      <c r="AT811" s="171"/>
      <c r="AU811" s="184"/>
      <c r="AV811" s="184"/>
      <c r="AW811" s="184"/>
      <c r="AX811" s="185"/>
      <c r="AY811" s="185"/>
      <c r="AZ811" s="185"/>
      <c r="BA811" s="186"/>
      <c r="BB811" s="186"/>
      <c r="BC811" s="186"/>
      <c r="BD811" s="232"/>
    </row>
    <row r="812" spans="1:56" ht="15.75" customHeight="1">
      <c r="A812" s="71">
        <v>2025855</v>
      </c>
      <c r="B812" s="44" t="s">
        <v>134</v>
      </c>
      <c r="C812" s="44" t="s">
        <v>80</v>
      </c>
      <c r="D812" s="61" t="s">
        <v>54</v>
      </c>
      <c r="E812" s="44" t="s">
        <v>4</v>
      </c>
      <c r="F812" s="159">
        <v>0</v>
      </c>
      <c r="G812" s="160">
        <v>0</v>
      </c>
      <c r="H812" s="160">
        <v>0</v>
      </c>
      <c r="I812" s="160">
        <v>0</v>
      </c>
      <c r="J812" s="160">
        <v>0</v>
      </c>
      <c r="K812" s="160">
        <v>0</v>
      </c>
      <c r="L812" s="161" t="s">
        <v>74</v>
      </c>
      <c r="M812" s="161"/>
      <c r="N812" s="161" t="s">
        <v>2965</v>
      </c>
      <c r="O812" s="163"/>
      <c r="P812" s="163"/>
      <c r="Q812" s="163"/>
      <c r="R812" s="165"/>
      <c r="S812" s="165"/>
      <c r="T812" s="165"/>
      <c r="U812" s="165"/>
      <c r="V812" s="165"/>
      <c r="W812" s="165"/>
      <c r="X812" s="166" t="s">
        <v>74</v>
      </c>
      <c r="Y812" s="166"/>
      <c r="Z812" s="166">
        <v>251515893</v>
      </c>
      <c r="AA812" s="166">
        <v>21964</v>
      </c>
      <c r="AB812" s="166"/>
      <c r="AC812" s="166"/>
      <c r="AD812" s="141"/>
      <c r="AE812" s="141"/>
      <c r="AF812" s="141"/>
      <c r="AG812" s="141"/>
      <c r="AH812" s="141"/>
      <c r="AI812" s="141"/>
      <c r="AJ812" s="169"/>
      <c r="AK812" s="169"/>
      <c r="AL812" s="169"/>
      <c r="AM812" s="169"/>
      <c r="AN812" s="182"/>
      <c r="AO812" s="182"/>
      <c r="AP812" s="182"/>
      <c r="AQ812" s="241"/>
      <c r="AR812" s="241"/>
      <c r="AS812" s="171"/>
      <c r="AT812" s="171"/>
      <c r="AU812" s="184"/>
      <c r="AV812" s="184"/>
      <c r="AW812" s="184"/>
      <c r="AX812" s="185"/>
      <c r="AY812" s="185"/>
      <c r="AZ812" s="185"/>
      <c r="BA812" s="186"/>
      <c r="BB812" s="186"/>
      <c r="BC812" s="186"/>
      <c r="BD812" s="232"/>
    </row>
    <row r="813" spans="1:56" ht="15.75" customHeight="1">
      <c r="A813" s="71">
        <v>2025856</v>
      </c>
      <c r="B813" s="44" t="s">
        <v>134</v>
      </c>
      <c r="C813" s="44" t="s">
        <v>80</v>
      </c>
      <c r="D813" s="61" t="s">
        <v>54</v>
      </c>
      <c r="E813" s="44" t="s">
        <v>4</v>
      </c>
      <c r="F813" s="159">
        <v>0</v>
      </c>
      <c r="G813" s="160">
        <v>0</v>
      </c>
      <c r="H813" s="160">
        <v>0</v>
      </c>
      <c r="I813" s="160">
        <v>0</v>
      </c>
      <c r="J813" s="160">
        <v>0</v>
      </c>
      <c r="K813" s="160">
        <v>0</v>
      </c>
      <c r="L813" s="161" t="s">
        <v>136</v>
      </c>
      <c r="M813" s="161"/>
      <c r="N813" s="161" t="s">
        <v>2966</v>
      </c>
      <c r="O813" s="163"/>
      <c r="P813" s="163"/>
      <c r="Q813" s="163"/>
      <c r="R813" s="165"/>
      <c r="S813" s="165"/>
      <c r="T813" s="165"/>
      <c r="U813" s="165"/>
      <c r="V813" s="165"/>
      <c r="W813" s="165"/>
      <c r="X813" s="166" t="s">
        <v>74</v>
      </c>
      <c r="Y813" s="166"/>
      <c r="Z813" s="166">
        <v>251525201</v>
      </c>
      <c r="AA813" s="166">
        <v>36912</v>
      </c>
      <c r="AB813" s="166"/>
      <c r="AC813" s="166"/>
      <c r="AD813" s="141"/>
      <c r="AE813" s="141"/>
      <c r="AF813" s="141"/>
      <c r="AG813" s="141"/>
      <c r="AH813" s="141"/>
      <c r="AI813" s="141"/>
      <c r="AJ813" s="169"/>
      <c r="AK813" s="169"/>
      <c r="AL813" s="169"/>
      <c r="AM813" s="169"/>
      <c r="AN813" s="182"/>
      <c r="AO813" s="182"/>
      <c r="AP813" s="182"/>
      <c r="AQ813" s="241"/>
      <c r="AR813" s="241"/>
      <c r="AS813" s="171"/>
      <c r="AT813" s="171"/>
      <c r="AU813" s="184"/>
      <c r="AV813" s="184"/>
      <c r="AW813" s="184"/>
      <c r="AX813" s="185"/>
      <c r="AY813" s="185"/>
      <c r="AZ813" s="185"/>
      <c r="BA813" s="186"/>
      <c r="BB813" s="186"/>
      <c r="BC813" s="186"/>
      <c r="BD813" s="232"/>
    </row>
    <row r="814" spans="1:56" ht="15.75" customHeight="1">
      <c r="A814" s="71">
        <v>2025857</v>
      </c>
      <c r="B814" s="44" t="s">
        <v>134</v>
      </c>
      <c r="C814" s="44" t="s">
        <v>80</v>
      </c>
      <c r="D814" s="61" t="s">
        <v>54</v>
      </c>
      <c r="E814" s="44" t="s">
        <v>4</v>
      </c>
      <c r="F814" s="159" t="s">
        <v>136</v>
      </c>
      <c r="G814" s="160">
        <v>0</v>
      </c>
      <c r="H814" s="160">
        <v>231692803</v>
      </c>
      <c r="I814" s="160">
        <v>0</v>
      </c>
      <c r="J814" s="160">
        <v>0</v>
      </c>
      <c r="K814" s="160">
        <v>0</v>
      </c>
      <c r="L814" s="161" t="s">
        <v>74</v>
      </c>
      <c r="M814" s="161"/>
      <c r="N814" s="161" t="s">
        <v>2967</v>
      </c>
      <c r="O814" s="163"/>
      <c r="P814" s="163"/>
      <c r="Q814" s="163"/>
      <c r="R814" s="165"/>
      <c r="S814" s="165"/>
      <c r="T814" s="165"/>
      <c r="U814" s="165"/>
      <c r="V814" s="165"/>
      <c r="W814" s="165"/>
      <c r="X814" s="166" t="s">
        <v>74</v>
      </c>
      <c r="Y814" s="166"/>
      <c r="Z814" s="166">
        <v>251525066</v>
      </c>
      <c r="AA814" s="166">
        <v>36912</v>
      </c>
      <c r="AB814" s="166"/>
      <c r="AC814" s="166"/>
      <c r="AD814" s="141"/>
      <c r="AE814" s="141"/>
      <c r="AF814" s="141"/>
      <c r="AG814" s="141"/>
      <c r="AH814" s="141"/>
      <c r="AI814" s="141"/>
      <c r="AJ814" s="169"/>
      <c r="AK814" s="169"/>
      <c r="AL814" s="169"/>
      <c r="AM814" s="169"/>
      <c r="AN814" s="182"/>
      <c r="AO814" s="182"/>
      <c r="AP814" s="182"/>
      <c r="AQ814" s="241"/>
      <c r="AR814" s="241"/>
      <c r="AS814" s="171"/>
      <c r="AT814" s="171"/>
      <c r="AU814" s="184"/>
      <c r="AV814" s="184"/>
      <c r="AW814" s="184"/>
      <c r="AX814" s="185"/>
      <c r="AY814" s="185"/>
      <c r="AZ814" s="185"/>
      <c r="BA814" s="186"/>
      <c r="BB814" s="186"/>
      <c r="BC814" s="186"/>
      <c r="BD814" s="232"/>
    </row>
    <row r="815" spans="1:56" ht="15.75" customHeight="1">
      <c r="A815" s="71">
        <v>2025858</v>
      </c>
      <c r="B815" s="44" t="s">
        <v>134</v>
      </c>
      <c r="C815" s="44" t="s">
        <v>80</v>
      </c>
      <c r="D815" s="61" t="s">
        <v>54</v>
      </c>
      <c r="E815" s="44" t="s">
        <v>4</v>
      </c>
      <c r="F815" s="159" t="s">
        <v>136</v>
      </c>
      <c r="G815" s="160">
        <v>0</v>
      </c>
      <c r="H815" s="160">
        <v>231772874</v>
      </c>
      <c r="I815" s="160">
        <v>47036</v>
      </c>
      <c r="J815" s="160">
        <v>0</v>
      </c>
      <c r="K815" s="160">
        <v>0</v>
      </c>
      <c r="L815" s="161" t="s">
        <v>136</v>
      </c>
      <c r="M815" s="161"/>
      <c r="N815" s="161" t="s">
        <v>2968</v>
      </c>
      <c r="O815" s="163"/>
      <c r="P815" s="163"/>
      <c r="Q815" s="163"/>
      <c r="R815" s="165"/>
      <c r="S815" s="165"/>
      <c r="T815" s="12">
        <v>225147499</v>
      </c>
      <c r="U815" s="12">
        <v>16085</v>
      </c>
      <c r="V815" s="165"/>
      <c r="W815" s="165"/>
      <c r="X815" s="166" t="s">
        <v>136</v>
      </c>
      <c r="Y815" s="166"/>
      <c r="Z815" s="166">
        <v>251112659</v>
      </c>
      <c r="AA815" s="166">
        <v>18081</v>
      </c>
      <c r="AB815" s="166"/>
      <c r="AC815" s="166"/>
      <c r="AD815" s="141"/>
      <c r="AE815" s="141"/>
      <c r="AF815" s="141"/>
      <c r="AG815" s="141"/>
      <c r="AH815" s="141"/>
      <c r="AI815" s="141"/>
      <c r="AJ815" s="169"/>
      <c r="AK815" s="169"/>
      <c r="AL815" s="169"/>
      <c r="AM815" s="169"/>
      <c r="AN815" s="182"/>
      <c r="AO815" s="182"/>
      <c r="AP815" s="182"/>
      <c r="AQ815" s="241"/>
      <c r="AR815" s="241"/>
      <c r="AS815" s="171"/>
      <c r="AT815" s="171"/>
      <c r="AU815" s="184"/>
      <c r="AV815" s="184"/>
      <c r="AW815" s="184"/>
      <c r="AX815" s="185"/>
      <c r="AY815" s="185"/>
      <c r="AZ815" s="185"/>
      <c r="BA815" s="186"/>
      <c r="BB815" s="186"/>
      <c r="BC815" s="186"/>
      <c r="BD815" s="232"/>
    </row>
    <row r="816" spans="1:56" ht="15.75" customHeight="1">
      <c r="A816" s="71">
        <v>2025859</v>
      </c>
      <c r="B816" s="44" t="s">
        <v>134</v>
      </c>
      <c r="C816" s="44" t="s">
        <v>80</v>
      </c>
      <c r="D816" s="61" t="s">
        <v>54</v>
      </c>
      <c r="E816" s="44" t="s">
        <v>4</v>
      </c>
      <c r="F816" s="159">
        <v>0</v>
      </c>
      <c r="G816" s="160">
        <v>0</v>
      </c>
      <c r="H816" s="160">
        <v>0</v>
      </c>
      <c r="I816" s="160">
        <v>0</v>
      </c>
      <c r="J816" s="160">
        <v>0</v>
      </c>
      <c r="K816" s="160">
        <v>0</v>
      </c>
      <c r="L816" s="161" t="s">
        <v>74</v>
      </c>
      <c r="M816" s="161"/>
      <c r="N816" s="161" t="s">
        <v>2969</v>
      </c>
      <c r="O816" s="163"/>
      <c r="P816" s="163"/>
      <c r="Q816" s="163"/>
      <c r="R816" s="165"/>
      <c r="S816" s="165"/>
      <c r="T816" s="165"/>
      <c r="U816" s="165"/>
      <c r="V816" s="165"/>
      <c r="W816" s="165"/>
      <c r="X816" s="166" t="s">
        <v>136</v>
      </c>
      <c r="Y816" s="166"/>
      <c r="Z816" s="166"/>
      <c r="AA816" s="166"/>
      <c r="AB816" s="166"/>
      <c r="AC816" s="166"/>
      <c r="AD816" s="141"/>
      <c r="AE816" s="141"/>
      <c r="AF816" s="141"/>
      <c r="AG816" s="141"/>
      <c r="AH816" s="141"/>
      <c r="AI816" s="141"/>
      <c r="AJ816" s="169"/>
      <c r="AK816" s="169"/>
      <c r="AL816" s="169"/>
      <c r="AM816" s="169"/>
      <c r="AN816" s="182"/>
      <c r="AO816" s="182"/>
      <c r="AP816" s="182"/>
      <c r="AQ816" s="241"/>
      <c r="AR816" s="241"/>
      <c r="AS816" s="171"/>
      <c r="AT816" s="171"/>
      <c r="AU816" s="184"/>
      <c r="AV816" s="184"/>
      <c r="AW816" s="184"/>
      <c r="AX816" s="185"/>
      <c r="AY816" s="185"/>
      <c r="AZ816" s="185"/>
      <c r="BA816" s="186"/>
      <c r="BB816" s="186"/>
      <c r="BC816" s="186"/>
      <c r="BD816" s="232"/>
    </row>
    <row r="817" spans="1:56" ht="15.75" customHeight="1">
      <c r="A817" s="71">
        <v>2025860</v>
      </c>
      <c r="B817" s="44" t="s">
        <v>134</v>
      </c>
      <c r="C817" s="44" t="s">
        <v>80</v>
      </c>
      <c r="D817" s="61" t="s">
        <v>54</v>
      </c>
      <c r="E817" s="44" t="s">
        <v>4</v>
      </c>
      <c r="F817" s="159" t="s">
        <v>136</v>
      </c>
      <c r="G817" s="160">
        <v>0</v>
      </c>
      <c r="H817" s="160">
        <v>231819501</v>
      </c>
      <c r="I817" s="160">
        <v>61283</v>
      </c>
      <c r="J817" s="160">
        <v>0</v>
      </c>
      <c r="K817" s="160">
        <v>0</v>
      </c>
      <c r="L817" s="161" t="s">
        <v>137</v>
      </c>
      <c r="M817" s="161" t="s">
        <v>138</v>
      </c>
      <c r="N817" s="161"/>
      <c r="O817" s="163"/>
      <c r="P817" s="163"/>
      <c r="Q817" s="163"/>
      <c r="R817" s="165"/>
      <c r="S817" s="165"/>
      <c r="T817" s="165"/>
      <c r="U817" s="165"/>
      <c r="V817" s="165"/>
      <c r="W817" s="165"/>
      <c r="X817" s="166" t="s">
        <v>74</v>
      </c>
      <c r="Y817" s="166"/>
      <c r="Z817" s="166">
        <v>251524906</v>
      </c>
      <c r="AA817" s="166">
        <v>61283</v>
      </c>
      <c r="AB817" s="166"/>
      <c r="AC817" s="166"/>
      <c r="AD817" s="141"/>
      <c r="AE817" s="141"/>
      <c r="AF817" s="141"/>
      <c r="AG817" s="141"/>
      <c r="AH817" s="141"/>
      <c r="AI817" s="141"/>
      <c r="AJ817" s="169"/>
      <c r="AK817" s="169"/>
      <c r="AL817" s="169"/>
      <c r="AM817" s="169"/>
      <c r="AN817" s="182"/>
      <c r="AO817" s="182"/>
      <c r="AP817" s="182"/>
      <c r="AQ817" s="241"/>
      <c r="AR817" s="241"/>
      <c r="AS817" s="171"/>
      <c r="AT817" s="171"/>
      <c r="AU817" s="184"/>
      <c r="AV817" s="184"/>
      <c r="AW817" s="184"/>
      <c r="AX817" s="185"/>
      <c r="AY817" s="185"/>
      <c r="AZ817" s="185"/>
      <c r="BA817" s="186"/>
      <c r="BB817" s="186"/>
      <c r="BC817" s="186"/>
      <c r="BD817" s="232"/>
    </row>
    <row r="818" spans="1:56" ht="15.75" customHeight="1">
      <c r="A818" s="71">
        <v>2025861</v>
      </c>
      <c r="B818" s="44" t="s">
        <v>134</v>
      </c>
      <c r="C818" s="44" t="s">
        <v>80</v>
      </c>
      <c r="D818" s="61" t="s">
        <v>54</v>
      </c>
      <c r="E818" s="44" t="s">
        <v>4</v>
      </c>
      <c r="F818" s="159" t="s">
        <v>136</v>
      </c>
      <c r="G818" s="160">
        <v>0</v>
      </c>
      <c r="H818" s="160">
        <v>231694601</v>
      </c>
      <c r="I818" s="160">
        <v>67193</v>
      </c>
      <c r="J818" s="160">
        <v>0</v>
      </c>
      <c r="K818" s="160">
        <v>0</v>
      </c>
      <c r="L818" s="161" t="s">
        <v>74</v>
      </c>
      <c r="M818" s="161"/>
      <c r="N818" s="161" t="s">
        <v>2970</v>
      </c>
      <c r="O818" s="163"/>
      <c r="P818" s="163"/>
      <c r="Q818" s="163"/>
      <c r="R818" s="165" t="s">
        <v>136</v>
      </c>
      <c r="S818" s="165"/>
      <c r="T818" s="165">
        <v>225195018</v>
      </c>
      <c r="U818" s="165">
        <v>67193</v>
      </c>
      <c r="V818" s="165"/>
      <c r="W818" s="165"/>
      <c r="X818" s="166" t="s">
        <v>74</v>
      </c>
      <c r="Y818" s="166"/>
      <c r="Z818" s="166">
        <v>251516105</v>
      </c>
      <c r="AA818" s="166">
        <v>21964</v>
      </c>
      <c r="AB818" s="166"/>
      <c r="AC818" s="166"/>
      <c r="AD818" s="141"/>
      <c r="AE818" s="141"/>
      <c r="AF818" s="141"/>
      <c r="AG818" s="141"/>
      <c r="AH818" s="141"/>
      <c r="AI818" s="141"/>
      <c r="AJ818" s="169"/>
      <c r="AK818" s="169"/>
      <c r="AL818" s="169"/>
      <c r="AM818" s="169"/>
      <c r="AN818" s="182"/>
      <c r="AO818" s="182"/>
      <c r="AP818" s="182"/>
      <c r="AQ818" s="241"/>
      <c r="AR818" s="241"/>
      <c r="AS818" s="171"/>
      <c r="AT818" s="171"/>
      <c r="AU818" s="184"/>
      <c r="AV818" s="184"/>
      <c r="AW818" s="184"/>
      <c r="AX818" s="185"/>
      <c r="AY818" s="185"/>
      <c r="AZ818" s="185"/>
      <c r="BA818" s="186"/>
      <c r="BB818" s="186"/>
      <c r="BC818" s="186"/>
      <c r="BD818" s="232"/>
    </row>
    <row r="819" spans="1:56" ht="15.75" customHeight="1">
      <c r="A819" s="71">
        <v>2025862</v>
      </c>
      <c r="B819" s="44" t="s">
        <v>134</v>
      </c>
      <c r="C819" s="44" t="s">
        <v>80</v>
      </c>
      <c r="D819" s="61" t="s">
        <v>54</v>
      </c>
      <c r="E819" s="44" t="s">
        <v>4</v>
      </c>
      <c r="F819" s="159">
        <v>0</v>
      </c>
      <c r="G819" s="160">
        <v>0</v>
      </c>
      <c r="H819" s="160">
        <v>0</v>
      </c>
      <c r="I819" s="160">
        <v>0</v>
      </c>
      <c r="J819" s="160">
        <v>0</v>
      </c>
      <c r="K819" s="160">
        <v>0</v>
      </c>
      <c r="L819" s="161" t="s">
        <v>137</v>
      </c>
      <c r="M819" s="161" t="s">
        <v>26</v>
      </c>
      <c r="N819" s="161"/>
      <c r="O819" s="163"/>
      <c r="P819" s="163"/>
      <c r="Q819" s="163"/>
      <c r="R819" s="165"/>
      <c r="S819" s="165"/>
      <c r="T819" s="165"/>
      <c r="U819" s="165"/>
      <c r="V819" s="165"/>
      <c r="W819" s="165"/>
      <c r="X819" s="166" t="s">
        <v>137</v>
      </c>
      <c r="Y819" s="166" t="s">
        <v>26</v>
      </c>
      <c r="Z819" s="166"/>
      <c r="AA819" s="166"/>
      <c r="AB819" s="166"/>
      <c r="AC819" s="166"/>
      <c r="AD819" s="141"/>
      <c r="AE819" s="141"/>
      <c r="AF819" s="141"/>
      <c r="AG819" s="141"/>
      <c r="AH819" s="141"/>
      <c r="AI819" s="141"/>
      <c r="AJ819" s="169"/>
      <c r="AK819" s="169"/>
      <c r="AL819" s="169"/>
      <c r="AM819" s="169"/>
      <c r="AN819" s="182"/>
      <c r="AO819" s="182"/>
      <c r="AP819" s="182"/>
      <c r="AQ819" s="241"/>
      <c r="AR819" s="241"/>
      <c r="AS819" s="171"/>
      <c r="AT819" s="171"/>
      <c r="AU819" s="184"/>
      <c r="AV819" s="184"/>
      <c r="AW819" s="184"/>
      <c r="AX819" s="185"/>
      <c r="AY819" s="185"/>
      <c r="AZ819" s="185"/>
      <c r="BA819" s="186"/>
      <c r="BB819" s="186"/>
      <c r="BC819" s="186"/>
      <c r="BD819" s="232"/>
    </row>
    <row r="820" spans="1:56" ht="15.75" customHeight="1">
      <c r="A820" s="71">
        <v>2025863</v>
      </c>
      <c r="B820" s="44" t="s">
        <v>134</v>
      </c>
      <c r="C820" s="44" t="s">
        <v>80</v>
      </c>
      <c r="D820" s="61" t="s">
        <v>54</v>
      </c>
      <c r="E820" s="44" t="s">
        <v>4</v>
      </c>
      <c r="F820" s="159">
        <v>0</v>
      </c>
      <c r="G820" s="160">
        <v>0</v>
      </c>
      <c r="H820" s="160">
        <v>0</v>
      </c>
      <c r="I820" s="160">
        <v>0</v>
      </c>
      <c r="J820" s="160">
        <v>0</v>
      </c>
      <c r="K820" s="160">
        <v>0</v>
      </c>
      <c r="L820" s="161" t="s">
        <v>136</v>
      </c>
      <c r="M820" s="161"/>
      <c r="N820" s="161"/>
      <c r="O820" s="163"/>
      <c r="P820" s="163"/>
      <c r="Q820" s="163"/>
      <c r="R820" s="165"/>
      <c r="S820" s="165"/>
      <c r="T820" s="165"/>
      <c r="U820" s="165"/>
      <c r="V820" s="165"/>
      <c r="W820" s="165"/>
      <c r="X820" s="166" t="s">
        <v>74</v>
      </c>
      <c r="Y820" s="166"/>
      <c r="Z820" s="166">
        <v>251662004</v>
      </c>
      <c r="AA820" s="166">
        <v>42196</v>
      </c>
      <c r="AB820" s="166"/>
      <c r="AC820" s="166"/>
      <c r="AD820" s="141"/>
      <c r="AE820" s="141"/>
      <c r="AF820" s="141"/>
      <c r="AG820" s="141"/>
      <c r="AH820" s="141"/>
      <c r="AI820" s="141"/>
      <c r="AJ820" s="169"/>
      <c r="AK820" s="169"/>
      <c r="AL820" s="169"/>
      <c r="AM820" s="169"/>
      <c r="AN820" s="182"/>
      <c r="AO820" s="182"/>
      <c r="AP820" s="182"/>
      <c r="AQ820" s="241"/>
      <c r="AR820" s="241"/>
      <c r="AS820" s="171"/>
      <c r="AT820" s="171"/>
      <c r="AU820" s="184"/>
      <c r="AV820" s="184"/>
      <c r="AW820" s="184"/>
      <c r="AX820" s="185"/>
      <c r="AY820" s="185"/>
      <c r="AZ820" s="185"/>
      <c r="BA820" s="186"/>
      <c r="BB820" s="186"/>
      <c r="BC820" s="186"/>
      <c r="BD820" s="232"/>
    </row>
    <row r="821" spans="1:56" ht="15.75" customHeight="1">
      <c r="A821" s="71">
        <v>2025864</v>
      </c>
      <c r="B821" s="44" t="s">
        <v>134</v>
      </c>
      <c r="C821" s="44" t="s">
        <v>80</v>
      </c>
      <c r="D821" s="61" t="s">
        <v>54</v>
      </c>
      <c r="E821" s="44" t="s">
        <v>4</v>
      </c>
      <c r="F821" s="159">
        <v>0</v>
      </c>
      <c r="G821" s="160">
        <v>0</v>
      </c>
      <c r="H821" s="160">
        <v>0</v>
      </c>
      <c r="I821" s="160">
        <v>0</v>
      </c>
      <c r="J821" s="160">
        <v>0</v>
      </c>
      <c r="K821" s="160">
        <v>0</v>
      </c>
      <c r="L821" s="161" t="s">
        <v>136</v>
      </c>
      <c r="M821" s="161"/>
      <c r="N821" s="161" t="s">
        <v>2971</v>
      </c>
      <c r="O821" s="163" t="s">
        <v>2972</v>
      </c>
      <c r="P821" s="163"/>
      <c r="Q821" s="163"/>
      <c r="R821" s="165"/>
      <c r="S821" s="165"/>
      <c r="T821" s="165"/>
      <c r="U821" s="165"/>
      <c r="V821" s="165"/>
      <c r="W821" s="165"/>
      <c r="X821" s="166" t="s">
        <v>74</v>
      </c>
      <c r="Y821" s="166"/>
      <c r="Z821" s="166">
        <v>251540537</v>
      </c>
      <c r="AA821" s="166">
        <v>36192</v>
      </c>
      <c r="AB821" s="166"/>
      <c r="AC821" s="166"/>
      <c r="AD821" s="141"/>
      <c r="AE821" s="141"/>
      <c r="AF821" s="141"/>
      <c r="AG821" s="141"/>
      <c r="AH821" s="141"/>
      <c r="AI821" s="141"/>
      <c r="AJ821" s="169"/>
      <c r="AK821" s="169"/>
      <c r="AL821" s="169"/>
      <c r="AM821" s="169"/>
      <c r="AN821" s="182"/>
      <c r="AO821" s="182"/>
      <c r="AP821" s="182"/>
      <c r="AQ821" s="241"/>
      <c r="AR821" s="241"/>
      <c r="AS821" s="171"/>
      <c r="AT821" s="171"/>
      <c r="AU821" s="184"/>
      <c r="AV821" s="184"/>
      <c r="AW821" s="184"/>
      <c r="AX821" s="185"/>
      <c r="AY821" s="185"/>
      <c r="AZ821" s="185"/>
      <c r="BA821" s="186"/>
      <c r="BB821" s="186"/>
      <c r="BC821" s="186"/>
      <c r="BD821" s="232"/>
    </row>
    <row r="822" spans="1:56" ht="15.75" customHeight="1">
      <c r="A822" s="71">
        <v>2025865</v>
      </c>
      <c r="B822" s="44" t="s">
        <v>134</v>
      </c>
      <c r="C822" s="44" t="s">
        <v>80</v>
      </c>
      <c r="D822" s="61" t="s">
        <v>54</v>
      </c>
      <c r="E822" s="44" t="s">
        <v>4</v>
      </c>
      <c r="F822" s="159">
        <v>0</v>
      </c>
      <c r="G822" s="160">
        <v>0</v>
      </c>
      <c r="H822" s="160">
        <v>0</v>
      </c>
      <c r="I822" s="160">
        <v>0</v>
      </c>
      <c r="J822" s="160">
        <v>0</v>
      </c>
      <c r="K822" s="160">
        <v>0</v>
      </c>
      <c r="L822" s="161" t="s">
        <v>74</v>
      </c>
      <c r="M822" s="161"/>
      <c r="N822" s="161" t="s">
        <v>2973</v>
      </c>
      <c r="O822" s="163"/>
      <c r="P822" s="163"/>
      <c r="Q822" s="163"/>
      <c r="R822" s="165"/>
      <c r="S822" s="165"/>
      <c r="T822" s="165"/>
      <c r="U822" s="165"/>
      <c r="V822" s="165"/>
      <c r="W822" s="165"/>
      <c r="X822" s="166" t="s">
        <v>74</v>
      </c>
      <c r="Y822" s="166"/>
      <c r="Z822" s="166">
        <v>251516571</v>
      </c>
      <c r="AA822" s="166">
        <v>36912</v>
      </c>
      <c r="AB822" s="166"/>
      <c r="AC822" s="166"/>
      <c r="AD822" s="141"/>
      <c r="AE822" s="141"/>
      <c r="AF822" s="141"/>
      <c r="AG822" s="141"/>
      <c r="AH822" s="141"/>
      <c r="AI822" s="141"/>
      <c r="AJ822" s="169"/>
      <c r="AK822" s="169"/>
      <c r="AL822" s="169"/>
      <c r="AM822" s="169"/>
      <c r="AN822" s="182"/>
      <c r="AO822" s="182"/>
      <c r="AP822" s="182"/>
      <c r="AQ822" s="241"/>
      <c r="AR822" s="241"/>
      <c r="AS822" s="171"/>
      <c r="AT822" s="171"/>
      <c r="AU822" s="184"/>
      <c r="AV822" s="184"/>
      <c r="AW822" s="184"/>
      <c r="AX822" s="185"/>
      <c r="AY822" s="185"/>
      <c r="AZ822" s="185"/>
      <c r="BA822" s="186"/>
      <c r="BB822" s="186"/>
      <c r="BC822" s="186"/>
      <c r="BD822" s="232"/>
    </row>
    <row r="823" spans="1:56" ht="15.75" customHeight="1">
      <c r="A823" s="71">
        <v>2025866</v>
      </c>
      <c r="B823" s="44" t="s">
        <v>134</v>
      </c>
      <c r="C823" s="44" t="s">
        <v>80</v>
      </c>
      <c r="D823" s="61" t="s">
        <v>54</v>
      </c>
      <c r="E823" s="44" t="s">
        <v>4</v>
      </c>
      <c r="F823" s="159">
        <v>0</v>
      </c>
      <c r="G823" s="160">
        <v>0</v>
      </c>
      <c r="H823" s="160">
        <v>0</v>
      </c>
      <c r="I823" s="160">
        <v>0</v>
      </c>
      <c r="J823" s="160">
        <v>0</v>
      </c>
      <c r="K823" s="160">
        <v>0</v>
      </c>
      <c r="L823" s="161" t="s">
        <v>137</v>
      </c>
      <c r="M823" s="161" t="s">
        <v>26</v>
      </c>
      <c r="N823" s="161"/>
      <c r="O823" s="163"/>
      <c r="P823" s="163"/>
      <c r="Q823" s="163"/>
      <c r="R823" s="165"/>
      <c r="S823" s="165"/>
      <c r="T823" s="165"/>
      <c r="U823" s="165"/>
      <c r="V823" s="165"/>
      <c r="W823" s="165"/>
      <c r="X823" s="166" t="s">
        <v>137</v>
      </c>
      <c r="Y823" s="166" t="s">
        <v>26</v>
      </c>
      <c r="Z823" s="166"/>
      <c r="AA823" s="166"/>
      <c r="AB823" s="166"/>
      <c r="AC823" s="166"/>
      <c r="AD823" s="141"/>
      <c r="AE823" s="141"/>
      <c r="AF823" s="141"/>
      <c r="AG823" s="141"/>
      <c r="AH823" s="141"/>
      <c r="AI823" s="141"/>
      <c r="AJ823" s="169"/>
      <c r="AK823" s="169"/>
      <c r="AL823" s="169"/>
      <c r="AM823" s="169"/>
      <c r="AN823" s="182"/>
      <c r="AO823" s="182"/>
      <c r="AP823" s="182"/>
      <c r="AQ823" s="241"/>
      <c r="AR823" s="241"/>
      <c r="AS823" s="171"/>
      <c r="AT823" s="171"/>
      <c r="AU823" s="184"/>
      <c r="AV823" s="184"/>
      <c r="AW823" s="184"/>
      <c r="AX823" s="185"/>
      <c r="AY823" s="185"/>
      <c r="AZ823" s="185"/>
      <c r="BA823" s="186"/>
      <c r="BB823" s="186"/>
      <c r="BC823" s="186"/>
      <c r="BD823" s="232"/>
    </row>
    <row r="824" spans="1:56" ht="15.75" customHeight="1">
      <c r="A824" s="71">
        <v>2025867</v>
      </c>
      <c r="B824" s="44" t="s">
        <v>134</v>
      </c>
      <c r="C824" s="44" t="s">
        <v>80</v>
      </c>
      <c r="D824" s="61" t="s">
        <v>54</v>
      </c>
      <c r="E824" s="44" t="s">
        <v>4</v>
      </c>
      <c r="F824" s="159">
        <v>0</v>
      </c>
      <c r="G824" s="160">
        <v>0</v>
      </c>
      <c r="H824" s="160">
        <v>0</v>
      </c>
      <c r="I824" s="160">
        <v>0</v>
      </c>
      <c r="J824" s="160">
        <v>0</v>
      </c>
      <c r="K824" s="160">
        <v>0</v>
      </c>
      <c r="L824" s="161" t="s">
        <v>74</v>
      </c>
      <c r="M824" s="161"/>
      <c r="N824" s="161" t="s">
        <v>2974</v>
      </c>
      <c r="O824" s="163"/>
      <c r="P824" s="163"/>
      <c r="Q824" s="163"/>
      <c r="R824" s="165"/>
      <c r="S824" s="165"/>
      <c r="T824" s="165"/>
      <c r="U824" s="165"/>
      <c r="V824" s="165"/>
      <c r="W824" s="165"/>
      <c r="X824" s="166" t="s">
        <v>74</v>
      </c>
      <c r="Y824" s="166"/>
      <c r="Z824" s="166">
        <v>251508625</v>
      </c>
      <c r="AA824" s="166">
        <v>21964</v>
      </c>
      <c r="AB824" s="166"/>
      <c r="AC824" s="166"/>
      <c r="AD824" s="141"/>
      <c r="AE824" s="141"/>
      <c r="AF824" s="141"/>
      <c r="AG824" s="141"/>
      <c r="AH824" s="141"/>
      <c r="AI824" s="141"/>
      <c r="AJ824" s="169"/>
      <c r="AK824" s="169"/>
      <c r="AL824" s="169"/>
      <c r="AM824" s="169"/>
      <c r="AN824" s="182"/>
      <c r="AO824" s="182"/>
      <c r="AP824" s="182"/>
      <c r="AQ824" s="241"/>
      <c r="AR824" s="241"/>
      <c r="AS824" s="171"/>
      <c r="AT824" s="171"/>
      <c r="AU824" s="184"/>
      <c r="AV824" s="184"/>
      <c r="AW824" s="184"/>
      <c r="AX824" s="185"/>
      <c r="AY824" s="185"/>
      <c r="AZ824" s="185"/>
      <c r="BA824" s="186"/>
      <c r="BB824" s="186"/>
      <c r="BC824" s="186"/>
      <c r="BD824" s="232"/>
    </row>
    <row r="825" spans="1:56" ht="15.75" customHeight="1">
      <c r="A825" s="71">
        <v>2025868</v>
      </c>
      <c r="B825" s="44" t="s">
        <v>134</v>
      </c>
      <c r="C825" s="44" t="s">
        <v>80</v>
      </c>
      <c r="D825" s="61" t="s">
        <v>54</v>
      </c>
      <c r="E825" s="44" t="s">
        <v>4</v>
      </c>
      <c r="F825" s="159" t="s">
        <v>136</v>
      </c>
      <c r="G825" s="160">
        <v>0</v>
      </c>
      <c r="H825" s="160">
        <v>231607695</v>
      </c>
      <c r="I825" s="160">
        <v>85867</v>
      </c>
      <c r="J825" s="160">
        <v>0</v>
      </c>
      <c r="K825" s="160">
        <v>0</v>
      </c>
      <c r="L825" s="161" t="s">
        <v>136</v>
      </c>
      <c r="M825" s="161" t="s">
        <v>3169</v>
      </c>
      <c r="N825" s="161"/>
      <c r="O825" s="163"/>
      <c r="P825" s="163"/>
      <c r="Q825" s="163"/>
      <c r="R825" s="165"/>
      <c r="S825" s="165"/>
      <c r="T825" s="165"/>
      <c r="U825" s="165"/>
      <c r="V825" s="165"/>
      <c r="W825" s="165"/>
      <c r="X825" s="166" t="s">
        <v>74</v>
      </c>
      <c r="Y825" s="166"/>
      <c r="Z825" s="166">
        <v>251525384</v>
      </c>
      <c r="AA825" s="166">
        <v>36912</v>
      </c>
      <c r="AB825" s="166"/>
      <c r="AC825" s="166"/>
      <c r="AD825" s="141"/>
      <c r="AE825" s="141"/>
      <c r="AF825" s="141"/>
      <c r="AG825" s="141"/>
      <c r="AH825" s="141"/>
      <c r="AI825" s="141"/>
      <c r="AJ825" s="169"/>
      <c r="AK825" s="169"/>
      <c r="AL825" s="169"/>
      <c r="AM825" s="169"/>
      <c r="AN825" s="182"/>
      <c r="AO825" s="182"/>
      <c r="AP825" s="182"/>
      <c r="AQ825" s="241"/>
      <c r="AR825" s="241"/>
      <c r="AS825" s="171"/>
      <c r="AT825" s="171"/>
      <c r="AU825" s="184"/>
      <c r="AV825" s="184"/>
      <c r="AW825" s="184"/>
      <c r="AX825" s="185"/>
      <c r="AY825" s="185"/>
      <c r="AZ825" s="185"/>
      <c r="BA825" s="186"/>
      <c r="BB825" s="186"/>
      <c r="BC825" s="186"/>
      <c r="BD825" s="232"/>
    </row>
    <row r="826" spans="1:56" ht="15.75" customHeight="1">
      <c r="A826" s="71">
        <v>2025869</v>
      </c>
      <c r="B826" s="44" t="s">
        <v>134</v>
      </c>
      <c r="C826" s="44" t="s">
        <v>80</v>
      </c>
      <c r="D826" s="61" t="s">
        <v>54</v>
      </c>
      <c r="E826" s="44" t="s">
        <v>4</v>
      </c>
      <c r="F826" s="159">
        <v>0</v>
      </c>
      <c r="G826" s="160">
        <v>0</v>
      </c>
      <c r="H826" s="160">
        <v>0</v>
      </c>
      <c r="I826" s="160">
        <v>0</v>
      </c>
      <c r="J826" s="160">
        <v>0</v>
      </c>
      <c r="K826" s="160">
        <v>0</v>
      </c>
      <c r="L826" s="161" t="s">
        <v>137</v>
      </c>
      <c r="M826" s="161" t="s">
        <v>26</v>
      </c>
      <c r="N826" s="161"/>
      <c r="O826" s="163"/>
      <c r="P826" s="163"/>
      <c r="Q826" s="163"/>
      <c r="R826" s="165"/>
      <c r="S826" s="165"/>
      <c r="T826" s="165"/>
      <c r="U826" s="165"/>
      <c r="V826" s="165"/>
      <c r="W826" s="165"/>
      <c r="X826" s="166" t="s">
        <v>137</v>
      </c>
      <c r="Y826" s="166" t="s">
        <v>26</v>
      </c>
      <c r="Z826" s="166"/>
      <c r="AA826" s="166"/>
      <c r="AB826" s="166"/>
      <c r="AC826" s="166"/>
      <c r="AD826" s="141"/>
      <c r="AE826" s="141"/>
      <c r="AF826" s="141"/>
      <c r="AG826" s="141"/>
      <c r="AH826" s="141"/>
      <c r="AI826" s="141"/>
      <c r="AJ826" s="169"/>
      <c r="AK826" s="169"/>
      <c r="AL826" s="169"/>
      <c r="AM826" s="169"/>
      <c r="AN826" s="182"/>
      <c r="AO826" s="182"/>
      <c r="AP826" s="182"/>
      <c r="AQ826" s="241"/>
      <c r="AR826" s="241"/>
      <c r="AS826" s="171"/>
      <c r="AT826" s="171"/>
      <c r="AU826" s="184"/>
      <c r="AV826" s="184"/>
      <c r="AW826" s="184"/>
      <c r="AX826" s="185"/>
      <c r="AY826" s="185"/>
      <c r="AZ826" s="185"/>
      <c r="BA826" s="186"/>
      <c r="BB826" s="186"/>
      <c r="BC826" s="186"/>
      <c r="BD826" s="232"/>
    </row>
    <row r="827" spans="1:56" ht="15.75" customHeight="1">
      <c r="A827" s="71">
        <v>2025870</v>
      </c>
      <c r="B827" s="44" t="s">
        <v>134</v>
      </c>
      <c r="C827" s="44" t="s">
        <v>80</v>
      </c>
      <c r="D827" s="61" t="s">
        <v>54</v>
      </c>
      <c r="E827" s="44" t="s">
        <v>4</v>
      </c>
      <c r="F827" s="159">
        <v>0</v>
      </c>
      <c r="G827" s="160">
        <v>0</v>
      </c>
      <c r="H827" s="160">
        <v>0</v>
      </c>
      <c r="I827" s="160">
        <v>0</v>
      </c>
      <c r="J827" s="160">
        <v>0</v>
      </c>
      <c r="K827" s="160">
        <v>0</v>
      </c>
      <c r="L827" s="161" t="s">
        <v>74</v>
      </c>
      <c r="M827" s="161"/>
      <c r="N827" s="161" t="s">
        <v>2975</v>
      </c>
      <c r="O827" s="163"/>
      <c r="P827" s="163"/>
      <c r="Q827" s="163"/>
      <c r="R827" s="165"/>
      <c r="S827" s="165"/>
      <c r="T827" s="165"/>
      <c r="U827" s="165"/>
      <c r="V827" s="165"/>
      <c r="W827" s="165"/>
      <c r="X827" s="166" t="s">
        <v>74</v>
      </c>
      <c r="Y827" s="166"/>
      <c r="Z827" s="166">
        <v>251516237</v>
      </c>
      <c r="AA827" s="166">
        <v>36912</v>
      </c>
      <c r="AB827" s="166"/>
      <c r="AC827" s="166"/>
      <c r="AD827" s="141"/>
      <c r="AE827" s="141"/>
      <c r="AF827" s="141"/>
      <c r="AG827" s="141"/>
      <c r="AH827" s="141"/>
      <c r="AI827" s="141"/>
      <c r="AJ827" s="169"/>
      <c r="AK827" s="169"/>
      <c r="AL827" s="169"/>
      <c r="AM827" s="169"/>
      <c r="AN827" s="182"/>
      <c r="AO827" s="182"/>
      <c r="AP827" s="182"/>
      <c r="AQ827" s="241"/>
      <c r="AR827" s="241"/>
      <c r="AS827" s="171"/>
      <c r="AT827" s="171"/>
      <c r="AU827" s="184"/>
      <c r="AV827" s="184"/>
      <c r="AW827" s="184"/>
      <c r="AX827" s="185"/>
      <c r="AY827" s="185"/>
      <c r="AZ827" s="185"/>
      <c r="BA827" s="186"/>
      <c r="BB827" s="186"/>
      <c r="BC827" s="186"/>
      <c r="BD827" s="232"/>
    </row>
    <row r="828" spans="1:56" ht="15.75" customHeight="1">
      <c r="A828" s="71">
        <v>2025871</v>
      </c>
      <c r="B828" s="44" t="s">
        <v>134</v>
      </c>
      <c r="C828" s="44" t="s">
        <v>111</v>
      </c>
      <c r="D828" s="61" t="s">
        <v>52</v>
      </c>
      <c r="E828" s="134" t="s">
        <v>4</v>
      </c>
      <c r="F828" s="159">
        <v>0</v>
      </c>
      <c r="G828" s="160">
        <v>0</v>
      </c>
      <c r="H828" s="160">
        <v>0</v>
      </c>
      <c r="I828" s="160">
        <v>0</v>
      </c>
      <c r="J828" s="160">
        <v>0</v>
      </c>
      <c r="K828" s="160">
        <v>0</v>
      </c>
      <c r="L828" s="257" t="s">
        <v>74</v>
      </c>
      <c r="M828" s="257"/>
      <c r="N828" s="257" t="s">
        <v>2976</v>
      </c>
      <c r="O828" s="258"/>
      <c r="P828" s="258"/>
      <c r="Q828" s="258"/>
      <c r="R828" s="259"/>
      <c r="S828" s="259"/>
      <c r="T828" s="259"/>
      <c r="U828" s="259"/>
      <c r="V828" s="259"/>
      <c r="W828" s="259"/>
      <c r="X828" s="260" t="s">
        <v>2977</v>
      </c>
      <c r="Y828" s="260"/>
      <c r="Z828" s="260">
        <v>251444260</v>
      </c>
      <c r="AA828" s="260">
        <v>45845</v>
      </c>
      <c r="AB828" s="260"/>
      <c r="AC828" s="260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261"/>
      <c r="AO828" s="261"/>
      <c r="AP828" s="261"/>
      <c r="AQ828" s="262"/>
      <c r="AR828" s="262"/>
      <c r="AS828" s="9"/>
      <c r="AT828" s="9"/>
      <c r="AU828" s="261"/>
      <c r="AV828" s="261"/>
      <c r="AW828" s="261"/>
      <c r="AX828" s="261"/>
      <c r="AY828" s="261"/>
      <c r="AZ828" s="261"/>
      <c r="BA828" s="261"/>
      <c r="BB828" s="261"/>
      <c r="BC828" s="232"/>
      <c r="BD828" s="232"/>
    </row>
    <row r="829" spans="1:56" ht="15.75" customHeight="1">
      <c r="A829" s="71">
        <v>2025872</v>
      </c>
      <c r="B829" s="44" t="s">
        <v>134</v>
      </c>
      <c r="C829" s="44" t="s">
        <v>82</v>
      </c>
      <c r="D829" s="61" t="s">
        <v>62</v>
      </c>
      <c r="E829" s="134" t="s">
        <v>4</v>
      </c>
      <c r="F829" s="159" t="s">
        <v>74</v>
      </c>
      <c r="G829" s="160">
        <v>0</v>
      </c>
      <c r="H829" s="160">
        <v>232047006</v>
      </c>
      <c r="I829" s="160">
        <v>86139</v>
      </c>
      <c r="J829" s="160">
        <v>0</v>
      </c>
      <c r="K829" s="160">
        <v>0</v>
      </c>
      <c r="L829" s="263" t="s">
        <v>74</v>
      </c>
      <c r="M829" s="263"/>
      <c r="N829" s="263" t="s">
        <v>2978</v>
      </c>
      <c r="O829" s="264"/>
      <c r="P829" s="264"/>
      <c r="Q829" s="264"/>
      <c r="R829" s="165" t="s">
        <v>74</v>
      </c>
      <c r="S829" s="165"/>
      <c r="T829" s="165">
        <v>225204880</v>
      </c>
      <c r="U829" s="165">
        <v>36971</v>
      </c>
      <c r="V829" s="165"/>
      <c r="W829" s="165"/>
      <c r="X829" s="265" t="s">
        <v>2977</v>
      </c>
      <c r="Y829" s="265"/>
      <c r="Z829" s="265">
        <v>251380408</v>
      </c>
      <c r="AA829" s="265">
        <v>25248</v>
      </c>
      <c r="AB829" s="265"/>
      <c r="AC829" s="26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266"/>
      <c r="AO829" s="266"/>
      <c r="AP829" s="266"/>
      <c r="AQ829" s="267"/>
      <c r="AR829" s="267"/>
      <c r="AS829" s="12"/>
      <c r="AT829" s="12"/>
      <c r="AU829" s="266"/>
      <c r="AV829" s="266"/>
      <c r="AW829" s="266"/>
      <c r="AX829" s="266"/>
      <c r="AY829" s="266"/>
      <c r="AZ829" s="266"/>
      <c r="BA829" s="266"/>
      <c r="BB829" s="266"/>
      <c r="BC829" s="232"/>
      <c r="BD829" s="232"/>
    </row>
    <row r="830" spans="1:56" ht="15.75" customHeight="1">
      <c r="A830" s="71">
        <v>2025873</v>
      </c>
      <c r="B830" s="44" t="s">
        <v>134</v>
      </c>
      <c r="C830" s="44" t="s">
        <v>105</v>
      </c>
      <c r="D830" s="61" t="s">
        <v>62</v>
      </c>
      <c r="E830" s="134" t="s">
        <v>4</v>
      </c>
      <c r="F830" s="159" t="s">
        <v>136</v>
      </c>
      <c r="G830" s="160">
        <v>0</v>
      </c>
      <c r="H830" s="160">
        <v>231602022</v>
      </c>
      <c r="I830" s="160">
        <v>37601</v>
      </c>
      <c r="J830" s="160">
        <v>0</v>
      </c>
      <c r="K830" s="160">
        <v>0</v>
      </c>
      <c r="L830" s="263" t="s">
        <v>136</v>
      </c>
      <c r="M830" s="263"/>
      <c r="N830" s="263" t="s">
        <v>2979</v>
      </c>
      <c r="O830" s="264"/>
      <c r="P830" s="264"/>
      <c r="Q830" s="264"/>
      <c r="R830" s="165" t="s">
        <v>136</v>
      </c>
      <c r="S830" s="165"/>
      <c r="T830" s="165">
        <v>225053942</v>
      </c>
      <c r="U830" s="165">
        <v>56732</v>
      </c>
      <c r="V830" s="165"/>
      <c r="W830" s="165"/>
      <c r="X830" s="265" t="s">
        <v>2977</v>
      </c>
      <c r="Y830" s="265"/>
      <c r="Z830" s="265">
        <v>251364658</v>
      </c>
      <c r="AA830" s="265">
        <v>64652</v>
      </c>
      <c r="AB830" s="265"/>
      <c r="AC830" s="26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266"/>
      <c r="AO830" s="266"/>
      <c r="AP830" s="266"/>
      <c r="AQ830" s="267"/>
      <c r="AR830" s="267"/>
      <c r="AS830" s="12"/>
      <c r="AT830" s="12"/>
      <c r="AU830" s="266"/>
      <c r="AV830" s="266"/>
      <c r="AW830" s="266"/>
      <c r="AX830" s="266"/>
      <c r="AY830" s="266"/>
      <c r="AZ830" s="266"/>
      <c r="BA830" s="266"/>
      <c r="BB830" s="266"/>
      <c r="BC830" s="232"/>
      <c r="BD830" s="232"/>
    </row>
    <row r="831" spans="1:56" ht="15.75" customHeight="1">
      <c r="A831" s="71"/>
      <c r="B831" s="44" t="s">
        <v>134</v>
      </c>
      <c r="C831" s="44" t="s">
        <v>95</v>
      </c>
      <c r="D831" s="61" t="s">
        <v>56</v>
      </c>
      <c r="E831" s="44" t="s">
        <v>4</v>
      </c>
      <c r="F831" s="159"/>
      <c r="G831" s="160"/>
      <c r="H831" s="160"/>
      <c r="I831" s="160"/>
      <c r="J831" s="160"/>
      <c r="K831" s="160"/>
      <c r="L831" s="263" t="s">
        <v>136</v>
      </c>
      <c r="M831" s="263"/>
      <c r="N831" s="263" t="s">
        <v>2980</v>
      </c>
      <c r="O831" s="264"/>
      <c r="P831" s="264"/>
      <c r="Q831" s="264"/>
      <c r="R831" s="165" t="s">
        <v>136</v>
      </c>
      <c r="S831" s="165"/>
      <c r="T831" s="165"/>
      <c r="U831" s="165">
        <v>43567</v>
      </c>
      <c r="V831" s="165"/>
      <c r="W831" s="165"/>
      <c r="X831" s="166" t="s">
        <v>136</v>
      </c>
      <c r="Y831" s="166"/>
      <c r="Z831" s="166"/>
      <c r="AA831" s="166"/>
      <c r="AB831" s="166"/>
      <c r="AC831" s="166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266"/>
      <c r="AO831" s="266"/>
      <c r="AP831" s="266"/>
      <c r="AQ831" s="267"/>
      <c r="AR831" s="267"/>
      <c r="AS831" s="12"/>
      <c r="AT831" s="12"/>
      <c r="AU831" s="266"/>
      <c r="AV831" s="266"/>
      <c r="AW831" s="266"/>
      <c r="AX831" s="266"/>
      <c r="AY831" s="266"/>
      <c r="AZ831" s="266"/>
      <c r="BA831" s="266"/>
      <c r="BB831" s="266"/>
      <c r="BC831" s="232"/>
      <c r="BD831" s="232"/>
    </row>
    <row r="832" spans="1:56" ht="15.75" customHeight="1">
      <c r="A832" s="71"/>
      <c r="B832" s="44" t="s">
        <v>134</v>
      </c>
      <c r="C832" s="44" t="s">
        <v>97</v>
      </c>
      <c r="D832" s="61" t="s">
        <v>56</v>
      </c>
      <c r="E832" s="44" t="s">
        <v>4</v>
      </c>
      <c r="F832" s="159" t="s">
        <v>136</v>
      </c>
      <c r="G832" s="160"/>
      <c r="H832" s="160">
        <v>232240817</v>
      </c>
      <c r="I832" s="160">
        <v>96761</v>
      </c>
      <c r="J832" s="160"/>
      <c r="K832" s="160"/>
      <c r="L832" s="263" t="s">
        <v>136</v>
      </c>
      <c r="M832" s="263"/>
      <c r="N832" s="263" t="s">
        <v>2981</v>
      </c>
      <c r="O832" s="264"/>
      <c r="P832" s="264"/>
      <c r="Q832" s="264"/>
      <c r="R832" s="165" t="s">
        <v>136</v>
      </c>
      <c r="S832" s="165"/>
      <c r="T832" s="165"/>
      <c r="U832" s="165"/>
      <c r="V832" s="165"/>
      <c r="W832" s="165"/>
      <c r="X832" s="166" t="s">
        <v>74</v>
      </c>
      <c r="Y832" s="166"/>
      <c r="Z832" s="166">
        <v>251618315</v>
      </c>
      <c r="AA832" s="166">
        <v>86423</v>
      </c>
      <c r="AB832" s="166"/>
      <c r="AC832" s="166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266"/>
      <c r="AO832" s="266"/>
      <c r="AP832" s="266"/>
      <c r="AQ832" s="267"/>
      <c r="AR832" s="267"/>
      <c r="AS832" s="12"/>
      <c r="AT832" s="12"/>
      <c r="AU832" s="266"/>
      <c r="AV832" s="266"/>
      <c r="AW832" s="266"/>
      <c r="AX832" s="266"/>
      <c r="AY832" s="266"/>
      <c r="AZ832" s="266"/>
      <c r="BA832" s="266"/>
      <c r="BB832" s="266"/>
      <c r="BC832" s="232"/>
      <c r="BD832" s="232"/>
    </row>
    <row r="833" spans="1:56" ht="15.75" customHeight="1">
      <c r="A833" s="71">
        <v>2025035</v>
      </c>
      <c r="B833" s="62" t="s">
        <v>2430</v>
      </c>
      <c r="C833" s="44" t="s">
        <v>115</v>
      </c>
      <c r="D833" s="61" t="s">
        <v>60</v>
      </c>
      <c r="E833" s="62" t="s">
        <v>4</v>
      </c>
      <c r="F833" s="159" t="s">
        <v>74</v>
      </c>
      <c r="G833" s="160"/>
      <c r="H833" s="160">
        <v>231303262</v>
      </c>
      <c r="I833" s="160">
        <v>46309</v>
      </c>
      <c r="J833" s="160"/>
      <c r="K833" s="160"/>
      <c r="L833" s="161" t="s">
        <v>74</v>
      </c>
      <c r="M833" s="161"/>
      <c r="N833" s="161" t="s">
        <v>2982</v>
      </c>
      <c r="O833" s="163"/>
      <c r="P833" s="163"/>
      <c r="Q833" s="163"/>
      <c r="R833" s="165" t="s">
        <v>74</v>
      </c>
      <c r="S833" s="165"/>
      <c r="T833" s="165">
        <v>225055915</v>
      </c>
      <c r="U833" s="165">
        <v>73728</v>
      </c>
      <c r="V833" s="165"/>
      <c r="W833" s="165"/>
      <c r="X833" s="166" t="s">
        <v>74</v>
      </c>
      <c r="Y833" s="166"/>
      <c r="Z833" s="166">
        <v>250050412</v>
      </c>
      <c r="AA833" s="166">
        <v>56346</v>
      </c>
      <c r="AB833" s="166"/>
      <c r="AC833" s="166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266"/>
      <c r="AO833" s="266"/>
      <c r="AP833" s="266"/>
      <c r="AQ833" s="267"/>
      <c r="AR833" s="267"/>
      <c r="AS833" s="12"/>
      <c r="AT833" s="12"/>
      <c r="AU833" s="266"/>
      <c r="AV833" s="266"/>
      <c r="AW833" s="266"/>
      <c r="AX833" s="266"/>
      <c r="AY833" s="266"/>
      <c r="AZ833" s="266"/>
      <c r="BA833" s="266"/>
      <c r="BB833" s="266"/>
      <c r="BC833" s="232"/>
      <c r="BD833" s="232"/>
    </row>
    <row r="834" spans="1:56" ht="15.75" customHeight="1">
      <c r="A834" s="71">
        <v>2025027</v>
      </c>
      <c r="B834" s="62" t="s">
        <v>2430</v>
      </c>
      <c r="C834" s="44" t="s">
        <v>77</v>
      </c>
      <c r="D834" s="61" t="s">
        <v>60</v>
      </c>
      <c r="E834" s="62" t="s">
        <v>4</v>
      </c>
      <c r="F834" s="159" t="s">
        <v>74</v>
      </c>
      <c r="G834" s="160"/>
      <c r="H834" s="160">
        <v>231196784</v>
      </c>
      <c r="I834" s="160">
        <v>47604</v>
      </c>
      <c r="J834" s="160"/>
      <c r="K834" s="160"/>
      <c r="L834" s="161" t="s">
        <v>136</v>
      </c>
      <c r="M834" s="161"/>
      <c r="N834" s="161"/>
      <c r="O834" s="163"/>
      <c r="P834" s="163"/>
      <c r="Q834" s="163"/>
      <c r="R834" s="165" t="s">
        <v>137</v>
      </c>
      <c r="S834" s="165" t="s">
        <v>2514</v>
      </c>
      <c r="T834" s="165"/>
      <c r="U834" s="165"/>
      <c r="V834" s="165"/>
      <c r="W834" s="165"/>
      <c r="X834" s="166" t="s">
        <v>74</v>
      </c>
      <c r="Y834" s="166"/>
      <c r="Z834" s="166">
        <v>250076888</v>
      </c>
      <c r="AA834" s="166">
        <v>73285</v>
      </c>
      <c r="AB834" s="166"/>
      <c r="AC834" s="166"/>
      <c r="AD834" s="141"/>
      <c r="AE834" s="141"/>
      <c r="AF834" s="141"/>
      <c r="AG834" s="141"/>
      <c r="AH834" s="141"/>
      <c r="AI834" s="141"/>
      <c r="AJ834" s="169"/>
      <c r="AK834" s="169"/>
      <c r="AL834" s="169"/>
      <c r="AM834" s="169"/>
      <c r="AN834" s="182"/>
      <c r="AO834" s="182"/>
      <c r="AP834" s="182"/>
      <c r="AQ834" s="267"/>
      <c r="AR834" s="267"/>
      <c r="AS834" s="12"/>
      <c r="AT834" s="12"/>
      <c r="AU834" s="266"/>
      <c r="AV834" s="266"/>
      <c r="AW834" s="266"/>
      <c r="AX834" s="266"/>
      <c r="AY834" s="266"/>
      <c r="AZ834" s="266"/>
      <c r="BA834" s="266"/>
      <c r="BB834" s="266"/>
      <c r="BC834" s="232"/>
      <c r="BD834" s="232"/>
    </row>
    <row r="835" spans="1:56" ht="15.75" customHeight="1">
      <c r="A835" s="71">
        <v>2025023</v>
      </c>
      <c r="B835" s="62" t="s">
        <v>2430</v>
      </c>
      <c r="C835" s="44" t="s">
        <v>77</v>
      </c>
      <c r="D835" s="61" t="s">
        <v>60</v>
      </c>
      <c r="E835" s="62" t="s">
        <v>4</v>
      </c>
      <c r="F835" s="159" t="s">
        <v>74</v>
      </c>
      <c r="G835" s="160"/>
      <c r="H835" s="160">
        <v>231195826</v>
      </c>
      <c r="I835" s="160">
        <v>92308</v>
      </c>
      <c r="J835" s="160"/>
      <c r="K835" s="160"/>
      <c r="L835" s="161" t="s">
        <v>74</v>
      </c>
      <c r="M835" s="161"/>
      <c r="N835" s="161" t="s">
        <v>2983</v>
      </c>
      <c r="O835" s="163"/>
      <c r="P835" s="163"/>
      <c r="Q835" s="163"/>
      <c r="R835" s="165" t="s">
        <v>136</v>
      </c>
      <c r="S835" s="165"/>
      <c r="T835" s="165"/>
      <c r="U835" s="165"/>
      <c r="V835" s="165"/>
      <c r="W835" s="165"/>
      <c r="X835" s="166" t="s">
        <v>74</v>
      </c>
      <c r="Y835" s="166"/>
      <c r="Z835" s="166">
        <v>250109360</v>
      </c>
      <c r="AA835" s="166">
        <v>62915</v>
      </c>
      <c r="AB835" s="166"/>
      <c r="AC835" s="166"/>
      <c r="AD835" s="141"/>
      <c r="AE835" s="141"/>
      <c r="AF835" s="141"/>
      <c r="AG835" s="141"/>
      <c r="AH835" s="141"/>
      <c r="AI835" s="141"/>
      <c r="AJ835" s="169"/>
      <c r="AK835" s="169"/>
      <c r="AL835" s="169"/>
      <c r="AM835" s="169"/>
      <c r="AN835" s="182"/>
      <c r="AO835" s="182"/>
      <c r="AP835" s="182"/>
      <c r="AQ835" s="267"/>
      <c r="AR835" s="267"/>
      <c r="AS835" s="12"/>
      <c r="AT835" s="12"/>
      <c r="AU835" s="266"/>
      <c r="AV835" s="266"/>
      <c r="AW835" s="266"/>
      <c r="AX835" s="266"/>
      <c r="AY835" s="266"/>
      <c r="AZ835" s="266"/>
      <c r="BA835" s="266"/>
      <c r="BB835" s="266"/>
      <c r="BC835" s="232"/>
      <c r="BD835" s="232"/>
    </row>
    <row r="836" spans="1:56" ht="15.75" customHeight="1">
      <c r="A836" s="71">
        <v>2025019</v>
      </c>
      <c r="B836" s="62" t="s">
        <v>2430</v>
      </c>
      <c r="C836" s="44" t="s">
        <v>77</v>
      </c>
      <c r="D836" s="61" t="s">
        <v>60</v>
      </c>
      <c r="E836" s="62" t="s">
        <v>4</v>
      </c>
      <c r="F836" s="159" t="s">
        <v>136</v>
      </c>
      <c r="G836" s="160"/>
      <c r="H836" s="160">
        <v>231354967</v>
      </c>
      <c r="I836" s="160"/>
      <c r="J836" s="160"/>
      <c r="K836" s="160"/>
      <c r="L836" s="161" t="s">
        <v>136</v>
      </c>
      <c r="M836" s="161"/>
      <c r="N836" s="161" t="s">
        <v>2984</v>
      </c>
      <c r="O836" s="163"/>
      <c r="P836" s="163"/>
      <c r="Q836" s="163"/>
      <c r="R836" s="165" t="s">
        <v>74</v>
      </c>
      <c r="S836" s="165"/>
      <c r="T836" s="165">
        <v>225055815</v>
      </c>
      <c r="U836" s="165">
        <v>26842</v>
      </c>
      <c r="V836" s="165"/>
      <c r="W836" s="165"/>
      <c r="X836" s="166" t="s">
        <v>74</v>
      </c>
      <c r="Y836" s="166"/>
      <c r="Z836" s="166">
        <v>250109956</v>
      </c>
      <c r="AA836" s="166">
        <v>73829</v>
      </c>
      <c r="AB836" s="166"/>
      <c r="AC836" s="166"/>
      <c r="AD836" s="141"/>
      <c r="AE836" s="141"/>
      <c r="AF836" s="141"/>
      <c r="AG836" s="141"/>
      <c r="AH836" s="141"/>
      <c r="AI836" s="141"/>
      <c r="AJ836" s="169"/>
      <c r="AK836" s="169"/>
      <c r="AL836" s="169"/>
      <c r="AM836" s="169"/>
      <c r="AN836" s="182"/>
      <c r="AO836" s="182"/>
      <c r="AP836" s="182"/>
      <c r="AQ836" s="267"/>
      <c r="AR836" s="267"/>
      <c r="AS836" s="12"/>
      <c r="AT836" s="12"/>
      <c r="AU836" s="266"/>
      <c r="AV836" s="266"/>
      <c r="AW836" s="266"/>
      <c r="AX836" s="266"/>
      <c r="AY836" s="266"/>
      <c r="AZ836" s="266"/>
      <c r="BA836" s="266"/>
      <c r="BB836" s="266"/>
      <c r="BC836" s="232"/>
      <c r="BD836" s="232"/>
    </row>
    <row r="837" spans="1:56" ht="15.75" customHeight="1">
      <c r="A837" s="71">
        <v>2025018</v>
      </c>
      <c r="B837" s="62" t="s">
        <v>2430</v>
      </c>
      <c r="C837" s="44" t="s">
        <v>77</v>
      </c>
      <c r="D837" s="61" t="s">
        <v>60</v>
      </c>
      <c r="E837" s="62" t="s">
        <v>4</v>
      </c>
      <c r="F837" s="159" t="s">
        <v>74</v>
      </c>
      <c r="G837" s="160" t="s">
        <v>0</v>
      </c>
      <c r="H837" s="160">
        <v>231196296</v>
      </c>
      <c r="I837" s="160">
        <v>79301</v>
      </c>
      <c r="J837" s="160"/>
      <c r="K837" s="160"/>
      <c r="L837" s="161" t="s">
        <v>74</v>
      </c>
      <c r="M837" s="161"/>
      <c r="N837" s="161" t="s">
        <v>2985</v>
      </c>
      <c r="O837" s="163"/>
      <c r="P837" s="163"/>
      <c r="Q837" s="163"/>
      <c r="R837" s="165" t="s">
        <v>74</v>
      </c>
      <c r="S837" s="165"/>
      <c r="T837" s="165">
        <v>225055683</v>
      </c>
      <c r="U837" s="165">
        <v>74898</v>
      </c>
      <c r="V837" s="165"/>
      <c r="W837" s="165"/>
      <c r="X837" s="166" t="s">
        <v>74</v>
      </c>
      <c r="Y837" s="166"/>
      <c r="Z837" s="166">
        <v>250082020</v>
      </c>
      <c r="AA837" s="166">
        <v>85741</v>
      </c>
      <c r="AB837" s="166"/>
      <c r="AC837" s="166"/>
      <c r="AD837" s="141"/>
      <c r="AE837" s="141"/>
      <c r="AF837" s="141"/>
      <c r="AG837" s="141"/>
      <c r="AH837" s="141"/>
      <c r="AI837" s="141"/>
      <c r="AJ837" s="169"/>
      <c r="AK837" s="169"/>
      <c r="AL837" s="169"/>
      <c r="AM837" s="169"/>
      <c r="AN837" s="182"/>
      <c r="AO837" s="182"/>
      <c r="AP837" s="182"/>
      <c r="AQ837" s="267"/>
      <c r="AR837" s="267"/>
      <c r="AS837" s="12"/>
      <c r="AT837" s="12"/>
      <c r="AU837" s="266"/>
      <c r="AV837" s="266"/>
      <c r="AW837" s="266"/>
      <c r="AX837" s="266"/>
      <c r="AY837" s="266"/>
      <c r="AZ837" s="266"/>
      <c r="BA837" s="266"/>
      <c r="BB837" s="266"/>
      <c r="BC837" s="232"/>
      <c r="BD837" s="232"/>
    </row>
    <row r="838" spans="1:56" ht="15.75" customHeight="1">
      <c r="A838" s="71">
        <v>2025025</v>
      </c>
      <c r="B838" s="62" t="s">
        <v>2430</v>
      </c>
      <c r="C838" s="44" t="s">
        <v>77</v>
      </c>
      <c r="D838" s="61" t="s">
        <v>60</v>
      </c>
      <c r="E838" s="62" t="s">
        <v>4</v>
      </c>
      <c r="F838" s="159" t="s">
        <v>74</v>
      </c>
      <c r="G838" s="160"/>
      <c r="H838" s="160">
        <v>231195168</v>
      </c>
      <c r="I838" s="160">
        <v>42128</v>
      </c>
      <c r="J838" s="160"/>
      <c r="K838" s="160"/>
      <c r="L838" s="161" t="s">
        <v>74</v>
      </c>
      <c r="M838" s="161"/>
      <c r="N838" s="161" t="s">
        <v>2986</v>
      </c>
      <c r="O838" s="163"/>
      <c r="P838" s="163"/>
      <c r="Q838" s="163"/>
      <c r="R838" s="165" t="s">
        <v>74</v>
      </c>
      <c r="S838" s="165"/>
      <c r="T838" s="165">
        <v>225055795</v>
      </c>
      <c r="U838" s="165">
        <v>84837</v>
      </c>
      <c r="V838" s="165"/>
      <c r="W838" s="165"/>
      <c r="X838" s="166" t="s">
        <v>74</v>
      </c>
      <c r="Y838" s="166"/>
      <c r="Z838" s="166">
        <v>250078406</v>
      </c>
      <c r="AA838" s="166">
        <v>29306</v>
      </c>
      <c r="AB838" s="166"/>
      <c r="AC838" s="166"/>
      <c r="AD838" s="141"/>
      <c r="AE838" s="141"/>
      <c r="AF838" s="141"/>
      <c r="AG838" s="141"/>
      <c r="AH838" s="141"/>
      <c r="AI838" s="141"/>
      <c r="AJ838" s="169"/>
      <c r="AK838" s="169"/>
      <c r="AL838" s="169"/>
      <c r="AM838" s="169"/>
      <c r="AN838" s="182"/>
      <c r="AO838" s="182"/>
      <c r="AP838" s="182"/>
      <c r="AQ838" s="267"/>
      <c r="AR838" s="267"/>
      <c r="AS838" s="12"/>
      <c r="AT838" s="12"/>
      <c r="AU838" s="266"/>
      <c r="AV838" s="266"/>
      <c r="AW838" s="266"/>
      <c r="AX838" s="266"/>
      <c r="AY838" s="266"/>
      <c r="AZ838" s="266"/>
      <c r="BA838" s="266"/>
      <c r="BB838" s="266"/>
      <c r="BC838" s="232"/>
      <c r="BD838" s="232"/>
    </row>
    <row r="839" spans="1:56" ht="15.75" customHeight="1">
      <c r="A839" s="71">
        <v>2025045</v>
      </c>
      <c r="B839" s="44" t="s">
        <v>135</v>
      </c>
      <c r="C839" s="44" t="s">
        <v>79</v>
      </c>
      <c r="D839" s="61" t="s">
        <v>56</v>
      </c>
      <c r="E839" s="44" t="s">
        <v>4</v>
      </c>
      <c r="F839" s="159" t="s">
        <v>74</v>
      </c>
      <c r="G839" s="160"/>
      <c r="H839" s="160">
        <v>231335512</v>
      </c>
      <c r="I839" s="160">
        <v>76937</v>
      </c>
      <c r="J839" s="160"/>
      <c r="K839" s="160"/>
      <c r="L839" s="161" t="s">
        <v>74</v>
      </c>
      <c r="M839" s="161"/>
      <c r="N839" s="161" t="s">
        <v>2987</v>
      </c>
      <c r="O839" s="163"/>
      <c r="P839" s="163"/>
      <c r="Q839" s="163"/>
      <c r="R839" s="165" t="s">
        <v>74</v>
      </c>
      <c r="S839" s="165"/>
      <c r="T839" s="165">
        <v>225071816</v>
      </c>
      <c r="U839" s="165">
        <v>45863</v>
      </c>
      <c r="V839" s="165"/>
      <c r="W839" s="165"/>
      <c r="X839" s="166" t="s">
        <v>74</v>
      </c>
      <c r="Y839" s="166"/>
      <c r="Z839" s="166">
        <v>250252201</v>
      </c>
      <c r="AA839" s="166">
        <v>74698</v>
      </c>
      <c r="AB839" s="166"/>
      <c r="AC839" s="166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266"/>
      <c r="AO839" s="266"/>
      <c r="AP839" s="266"/>
      <c r="AQ839" s="267"/>
      <c r="AR839" s="267"/>
      <c r="AS839" s="12"/>
      <c r="AT839" s="12"/>
      <c r="AU839" s="266"/>
      <c r="AV839" s="266"/>
      <c r="AW839" s="266"/>
      <c r="AX839" s="266"/>
      <c r="AY839" s="266"/>
      <c r="AZ839" s="266"/>
      <c r="BA839" s="266"/>
      <c r="BB839" s="266"/>
      <c r="BC839" s="232"/>
      <c r="BD839" s="232"/>
    </row>
    <row r="840" spans="1:56" ht="15.75" customHeight="1">
      <c r="A840" s="71">
        <v>2025007</v>
      </c>
      <c r="B840" s="44" t="s">
        <v>135</v>
      </c>
      <c r="C840" s="44" t="s">
        <v>95</v>
      </c>
      <c r="D840" s="61" t="s">
        <v>56</v>
      </c>
      <c r="E840" s="44" t="s">
        <v>4</v>
      </c>
      <c r="F840" s="159" t="s">
        <v>136</v>
      </c>
      <c r="G840" s="160"/>
      <c r="H840" s="160"/>
      <c r="I840" s="160"/>
      <c r="J840" s="160"/>
      <c r="K840" s="160"/>
      <c r="L840" s="161" t="s">
        <v>136</v>
      </c>
      <c r="M840" s="161"/>
      <c r="N840" s="161"/>
      <c r="O840" s="163"/>
      <c r="P840" s="163"/>
      <c r="Q840" s="163"/>
      <c r="R840" s="165" t="s">
        <v>136</v>
      </c>
      <c r="S840" s="165"/>
      <c r="T840" s="165"/>
      <c r="U840" s="165"/>
      <c r="V840" s="165"/>
      <c r="W840" s="165"/>
      <c r="X840" s="166" t="s">
        <v>136</v>
      </c>
      <c r="Y840" s="166"/>
      <c r="Z840" s="166"/>
      <c r="AA840" s="166"/>
      <c r="AB840" s="166"/>
      <c r="AC840" s="166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266"/>
      <c r="AO840" s="266"/>
      <c r="AP840" s="266"/>
      <c r="AQ840" s="267"/>
      <c r="AR840" s="267"/>
      <c r="AS840" s="12"/>
      <c r="AT840" s="12"/>
      <c r="AU840" s="266"/>
      <c r="AV840" s="266"/>
      <c r="AW840" s="266"/>
      <c r="AX840" s="266"/>
      <c r="AY840" s="266"/>
      <c r="AZ840" s="266"/>
      <c r="BA840" s="266"/>
      <c r="BB840" s="266"/>
      <c r="BC840" s="232"/>
      <c r="BD840" s="232"/>
    </row>
    <row r="841" spans="1:56" ht="15.75" customHeight="1">
      <c r="A841" s="71">
        <v>2025052</v>
      </c>
      <c r="B841" s="44" t="s">
        <v>135</v>
      </c>
      <c r="C841" s="44" t="s">
        <v>97</v>
      </c>
      <c r="D841" s="61" t="s">
        <v>56</v>
      </c>
      <c r="E841" s="44" t="s">
        <v>4</v>
      </c>
      <c r="F841" s="159" t="s">
        <v>74</v>
      </c>
      <c r="G841" s="160"/>
      <c r="H841" s="160">
        <v>231221223</v>
      </c>
      <c r="I841" s="160">
        <v>41018</v>
      </c>
      <c r="J841" s="160"/>
      <c r="K841" s="160"/>
      <c r="L841" s="161" t="s">
        <v>136</v>
      </c>
      <c r="M841" s="161"/>
      <c r="N841" s="161" t="s">
        <v>2988</v>
      </c>
      <c r="O841" s="163"/>
      <c r="P841" s="163"/>
      <c r="Q841" s="163"/>
      <c r="R841" s="165" t="s">
        <v>74</v>
      </c>
      <c r="S841" s="165"/>
      <c r="T841" s="165">
        <v>225078477</v>
      </c>
      <c r="U841" s="165">
        <v>53645</v>
      </c>
      <c r="V841" s="165"/>
      <c r="W841" s="165"/>
      <c r="X841" s="166" t="s">
        <v>74</v>
      </c>
      <c r="Y841" s="166"/>
      <c r="Z841" s="166">
        <v>250272369</v>
      </c>
      <c r="AA841" s="166">
        <v>84657</v>
      </c>
      <c r="AB841" s="166"/>
      <c r="AC841" s="166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266"/>
      <c r="AO841" s="266"/>
      <c r="AP841" s="266"/>
      <c r="AQ841" s="267"/>
      <c r="AR841" s="267"/>
      <c r="AS841" s="12"/>
      <c r="AT841" s="12"/>
      <c r="AU841" s="266"/>
      <c r="AV841" s="266"/>
      <c r="AW841" s="266"/>
      <c r="AX841" s="266"/>
      <c r="AY841" s="266"/>
      <c r="AZ841" s="266"/>
      <c r="BA841" s="266"/>
      <c r="BB841" s="266"/>
      <c r="BC841" s="232"/>
      <c r="BD841" s="232"/>
    </row>
    <row r="842" spans="1:56" ht="15.75" customHeight="1">
      <c r="A842" s="71">
        <v>2025053</v>
      </c>
      <c r="B842" s="44" t="s">
        <v>135</v>
      </c>
      <c r="C842" s="44" t="s">
        <v>97</v>
      </c>
      <c r="D842" s="61" t="s">
        <v>56</v>
      </c>
      <c r="E842" s="44" t="s">
        <v>4</v>
      </c>
      <c r="F842" s="159" t="s">
        <v>74</v>
      </c>
      <c r="G842" s="160"/>
      <c r="H842" s="160">
        <v>231283261</v>
      </c>
      <c r="I842" s="160">
        <v>24639</v>
      </c>
      <c r="J842" s="160"/>
      <c r="K842" s="160"/>
      <c r="L842" s="161" t="s">
        <v>74</v>
      </c>
      <c r="M842" s="161"/>
      <c r="N842" s="161" t="s">
        <v>2989</v>
      </c>
      <c r="O842" s="163"/>
      <c r="P842" s="163"/>
      <c r="Q842" s="163"/>
      <c r="R842" s="165" t="s">
        <v>74</v>
      </c>
      <c r="S842" s="165"/>
      <c r="T842" s="165">
        <v>225079845</v>
      </c>
      <c r="U842" s="165">
        <v>54789</v>
      </c>
      <c r="V842" s="165"/>
      <c r="W842" s="165"/>
      <c r="X842" s="166" t="s">
        <v>74</v>
      </c>
      <c r="Y842" s="166"/>
      <c r="Z842" s="166">
        <v>250334429</v>
      </c>
      <c r="AA842" s="166">
        <v>25687</v>
      </c>
      <c r="AB842" s="166"/>
      <c r="AC842" s="166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266"/>
      <c r="AO842" s="266"/>
      <c r="AP842" s="266"/>
      <c r="AQ842" s="267"/>
      <c r="AR842" s="267"/>
      <c r="AS842" s="12"/>
      <c r="AT842" s="12"/>
      <c r="AU842" s="266"/>
      <c r="AV842" s="266"/>
      <c r="AW842" s="266"/>
      <c r="AX842" s="266"/>
      <c r="AY842" s="266"/>
      <c r="AZ842" s="266"/>
      <c r="BA842" s="266"/>
      <c r="BB842" s="266"/>
      <c r="BC842" s="232"/>
      <c r="BD842" s="232"/>
    </row>
    <row r="843" spans="1:56" ht="15.75" customHeight="1">
      <c r="A843" s="71">
        <v>2025315</v>
      </c>
      <c r="B843" s="44" t="s">
        <v>135</v>
      </c>
      <c r="C843" s="44" t="s">
        <v>97</v>
      </c>
      <c r="D843" s="61" t="s">
        <v>56</v>
      </c>
      <c r="E843" s="44" t="s">
        <v>4</v>
      </c>
      <c r="F843" s="159" t="s">
        <v>74</v>
      </c>
      <c r="G843" s="160"/>
      <c r="H843" s="160">
        <v>231196725</v>
      </c>
      <c r="I843" s="160">
        <v>24948</v>
      </c>
      <c r="J843" s="160"/>
      <c r="K843" s="160"/>
      <c r="L843" s="161" t="s">
        <v>74</v>
      </c>
      <c r="M843" s="161"/>
      <c r="N843" s="161" t="s">
        <v>2990</v>
      </c>
      <c r="O843" s="163"/>
      <c r="P843" s="163"/>
      <c r="Q843" s="163"/>
      <c r="R843" s="165" t="s">
        <v>136</v>
      </c>
      <c r="S843" s="165"/>
      <c r="T843" s="165"/>
      <c r="U843" s="165"/>
      <c r="V843" s="165"/>
      <c r="W843" s="165"/>
      <c r="X843" s="166" t="s">
        <v>74</v>
      </c>
      <c r="Y843" s="166"/>
      <c r="Z843" s="166">
        <v>250297744</v>
      </c>
      <c r="AA843" s="166">
        <v>56234</v>
      </c>
      <c r="AB843" s="166"/>
      <c r="AC843" s="166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266"/>
      <c r="AO843" s="266"/>
      <c r="AP843" s="266"/>
      <c r="AQ843" s="267"/>
      <c r="AR843" s="267"/>
      <c r="AS843" s="12"/>
      <c r="AT843" s="12"/>
      <c r="AU843" s="266"/>
      <c r="AV843" s="266"/>
      <c r="AW843" s="266"/>
      <c r="AX843" s="266"/>
      <c r="AY843" s="266"/>
      <c r="AZ843" s="266"/>
      <c r="BA843" s="266"/>
      <c r="BB843" s="266"/>
      <c r="BC843" s="232"/>
      <c r="BD843" s="232"/>
    </row>
    <row r="844" spans="1:56" ht="15.75" customHeight="1">
      <c r="A844" s="71">
        <v>2025047</v>
      </c>
      <c r="B844" s="44" t="s">
        <v>135</v>
      </c>
      <c r="C844" s="44" t="s">
        <v>97</v>
      </c>
      <c r="D844" s="61" t="s">
        <v>56</v>
      </c>
      <c r="E844" s="44" t="s">
        <v>4</v>
      </c>
      <c r="F844" s="159" t="s">
        <v>136</v>
      </c>
      <c r="G844" s="160"/>
      <c r="H844" s="160"/>
      <c r="I844" s="160"/>
      <c r="J844" s="160"/>
      <c r="K844" s="160"/>
      <c r="L844" s="161" t="s">
        <v>74</v>
      </c>
      <c r="M844" s="161"/>
      <c r="N844" s="161" t="s">
        <v>2991</v>
      </c>
      <c r="O844" s="163"/>
      <c r="P844" s="163"/>
      <c r="Q844" s="163"/>
      <c r="R844" s="165" t="s">
        <v>136</v>
      </c>
      <c r="S844" s="165"/>
      <c r="T844" s="165"/>
      <c r="U844" s="165"/>
      <c r="V844" s="165"/>
      <c r="W844" s="165"/>
      <c r="X844" s="166" t="s">
        <v>74</v>
      </c>
      <c r="Y844" s="166"/>
      <c r="Z844" s="166">
        <v>250311607</v>
      </c>
      <c r="AA844" s="166">
        <v>74569</v>
      </c>
      <c r="AB844" s="166"/>
      <c r="AC844" s="166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266"/>
      <c r="AO844" s="266"/>
      <c r="AP844" s="266"/>
      <c r="AQ844" s="267"/>
      <c r="AR844" s="267"/>
      <c r="AS844" s="12"/>
      <c r="AT844" s="12"/>
      <c r="AU844" s="266"/>
      <c r="AV844" s="266"/>
      <c r="AW844" s="266"/>
      <c r="AX844" s="266"/>
      <c r="AY844" s="266"/>
      <c r="AZ844" s="266"/>
      <c r="BA844" s="266"/>
      <c r="BB844" s="266"/>
      <c r="BC844" s="232"/>
      <c r="BD844" s="232"/>
    </row>
    <row r="845" spans="1:56" ht="15.75" customHeight="1">
      <c r="A845" s="71">
        <v>2025014</v>
      </c>
      <c r="B845" s="44" t="s">
        <v>135</v>
      </c>
      <c r="C845" s="44" t="s">
        <v>95</v>
      </c>
      <c r="D845" s="61" t="s">
        <v>56</v>
      </c>
      <c r="E845" s="44" t="s">
        <v>4</v>
      </c>
      <c r="F845" s="159" t="s">
        <v>136</v>
      </c>
      <c r="G845" s="160"/>
      <c r="H845" s="160"/>
      <c r="I845" s="160"/>
      <c r="J845" s="160"/>
      <c r="K845" s="160"/>
      <c r="L845" s="161" t="s">
        <v>74</v>
      </c>
      <c r="M845" s="161"/>
      <c r="N845" s="161" t="s">
        <v>2992</v>
      </c>
      <c r="O845" s="163"/>
      <c r="P845" s="163"/>
      <c r="Q845" s="163"/>
      <c r="R845" s="165" t="s">
        <v>74</v>
      </c>
      <c r="S845" s="165"/>
      <c r="T845" s="165">
        <v>225077200</v>
      </c>
      <c r="U845" s="165">
        <v>87523</v>
      </c>
      <c r="V845" s="165"/>
      <c r="W845" s="165"/>
      <c r="X845" s="166" t="s">
        <v>74</v>
      </c>
      <c r="Y845" s="166"/>
      <c r="Z845" s="166">
        <v>250258773</v>
      </c>
      <c r="AA845" s="166">
        <v>74963</v>
      </c>
      <c r="AB845" s="166"/>
      <c r="AC845" s="166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266"/>
      <c r="AO845" s="266"/>
      <c r="AP845" s="266"/>
      <c r="AQ845" s="267"/>
      <c r="AR845" s="267"/>
      <c r="AS845" s="12"/>
      <c r="AT845" s="12"/>
      <c r="AU845" s="266"/>
      <c r="AV845" s="266"/>
      <c r="AW845" s="266"/>
      <c r="AX845" s="266"/>
      <c r="AY845" s="266"/>
      <c r="AZ845" s="266"/>
      <c r="BA845" s="266"/>
      <c r="BB845" s="266"/>
      <c r="BC845" s="232"/>
      <c r="BD845" s="232"/>
    </row>
    <row r="846" spans="1:56" ht="15.75" customHeight="1">
      <c r="A846" s="71">
        <v>2025004</v>
      </c>
      <c r="B846" s="44" t="s">
        <v>135</v>
      </c>
      <c r="C846" s="44" t="s">
        <v>95</v>
      </c>
      <c r="D846" s="61" t="s">
        <v>56</v>
      </c>
      <c r="E846" s="44" t="s">
        <v>4</v>
      </c>
      <c r="F846" s="159" t="s">
        <v>136</v>
      </c>
      <c r="G846" s="160"/>
      <c r="H846" s="160"/>
      <c r="I846" s="160"/>
      <c r="J846" s="160"/>
      <c r="K846" s="160"/>
      <c r="L846" s="161" t="s">
        <v>74</v>
      </c>
      <c r="M846" s="161"/>
      <c r="N846" s="161" t="s">
        <v>2993</v>
      </c>
      <c r="O846" s="163"/>
      <c r="P846" s="163"/>
      <c r="Q846" s="163"/>
      <c r="R846" s="165" t="s">
        <v>74</v>
      </c>
      <c r="S846" s="165"/>
      <c r="T846" s="165">
        <v>225077133</v>
      </c>
      <c r="U846" s="165">
        <v>78541</v>
      </c>
      <c r="V846" s="165"/>
      <c r="W846" s="165"/>
      <c r="X846" s="166" t="s">
        <v>136</v>
      </c>
      <c r="Y846" s="166"/>
      <c r="Z846" s="166"/>
      <c r="AA846" s="166"/>
      <c r="AB846" s="166"/>
      <c r="AC846" s="166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266"/>
      <c r="AO846" s="266"/>
      <c r="AP846" s="266"/>
      <c r="AQ846" s="267"/>
      <c r="AR846" s="267"/>
      <c r="AS846" s="12"/>
      <c r="AT846" s="12"/>
      <c r="AU846" s="266"/>
      <c r="AV846" s="266"/>
      <c r="AW846" s="266"/>
      <c r="AX846" s="266"/>
      <c r="AY846" s="266"/>
      <c r="AZ846" s="266"/>
      <c r="BA846" s="266"/>
      <c r="BB846" s="266"/>
      <c r="BC846" s="232"/>
      <c r="BD846" s="232"/>
    </row>
    <row r="847" spans="1:56" ht="15.75" customHeight="1">
      <c r="A847" s="71">
        <v>2025009</v>
      </c>
      <c r="B847" s="44" t="s">
        <v>135</v>
      </c>
      <c r="C847" s="44" t="s">
        <v>95</v>
      </c>
      <c r="D847" s="61" t="s">
        <v>56</v>
      </c>
      <c r="E847" s="44" t="s">
        <v>4</v>
      </c>
      <c r="F847" s="159" t="s">
        <v>74</v>
      </c>
      <c r="G847" s="160"/>
      <c r="H847" s="160">
        <v>231336837</v>
      </c>
      <c r="I847" s="160">
        <v>87504</v>
      </c>
      <c r="J847" s="160"/>
      <c r="K847" s="160"/>
      <c r="L847" s="161" t="s">
        <v>74</v>
      </c>
      <c r="M847" s="161"/>
      <c r="N847" s="161" t="s">
        <v>2994</v>
      </c>
      <c r="O847" s="163"/>
      <c r="P847" s="163"/>
      <c r="Q847" s="163"/>
      <c r="R847" s="165" t="s">
        <v>74</v>
      </c>
      <c r="S847" s="165"/>
      <c r="T847" s="165">
        <v>225077017</v>
      </c>
      <c r="U847" s="165">
        <v>85697</v>
      </c>
      <c r="V847" s="165"/>
      <c r="W847" s="165"/>
      <c r="X847" s="166" t="s">
        <v>74</v>
      </c>
      <c r="Y847" s="166"/>
      <c r="Z847" s="166">
        <v>250259788</v>
      </c>
      <c r="AA847" s="166">
        <v>74569</v>
      </c>
      <c r="AB847" s="166"/>
      <c r="AC847" s="166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266"/>
      <c r="AO847" s="266"/>
      <c r="AP847" s="266"/>
      <c r="AQ847" s="267"/>
      <c r="AR847" s="267"/>
      <c r="AS847" s="12"/>
      <c r="AT847" s="12"/>
      <c r="AU847" s="266"/>
      <c r="AV847" s="266"/>
      <c r="AW847" s="266"/>
      <c r="AX847" s="266"/>
      <c r="AY847" s="266"/>
      <c r="AZ847" s="266"/>
      <c r="BA847" s="266"/>
      <c r="BB847" s="266"/>
      <c r="BC847" s="232"/>
      <c r="BD847" s="232"/>
    </row>
    <row r="848" spans="1:56" ht="15.75" customHeight="1">
      <c r="A848" s="71">
        <v>2025005</v>
      </c>
      <c r="B848" s="44" t="s">
        <v>135</v>
      </c>
      <c r="C848" s="44" t="s">
        <v>95</v>
      </c>
      <c r="D848" s="61" t="s">
        <v>56</v>
      </c>
      <c r="E848" s="44" t="s">
        <v>4</v>
      </c>
      <c r="F848" s="159" t="s">
        <v>74</v>
      </c>
      <c r="G848" s="160"/>
      <c r="H848" s="160">
        <v>231374305</v>
      </c>
      <c r="I848" s="160">
        <v>25078</v>
      </c>
      <c r="J848" s="160"/>
      <c r="K848" s="160"/>
      <c r="L848" s="161" t="s">
        <v>74</v>
      </c>
      <c r="M848" s="161"/>
      <c r="N848" s="161" t="s">
        <v>2995</v>
      </c>
      <c r="O848" s="163"/>
      <c r="P848" s="163"/>
      <c r="Q848" s="163"/>
      <c r="R848" s="165" t="s">
        <v>74</v>
      </c>
      <c r="S848" s="165"/>
      <c r="T848" s="165">
        <v>225072792</v>
      </c>
      <c r="U848" s="165">
        <v>73698</v>
      </c>
      <c r="V848" s="165"/>
      <c r="W848" s="165"/>
      <c r="X848" s="166" t="s">
        <v>74</v>
      </c>
      <c r="Y848" s="166"/>
      <c r="Z848" s="166">
        <v>250271168</v>
      </c>
      <c r="AA848" s="166">
        <v>18674</v>
      </c>
      <c r="AB848" s="166"/>
      <c r="AC848" s="166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266"/>
      <c r="AO848" s="266"/>
      <c r="AP848" s="266"/>
      <c r="AQ848" s="267"/>
      <c r="AR848" s="267"/>
      <c r="AS848" s="12"/>
      <c r="AT848" s="12"/>
      <c r="AU848" s="266"/>
      <c r="AV848" s="266"/>
      <c r="AW848" s="266"/>
      <c r="AX848" s="266"/>
      <c r="AY848" s="266"/>
      <c r="AZ848" s="266"/>
      <c r="BA848" s="266"/>
      <c r="BB848" s="266"/>
      <c r="BC848" s="232"/>
      <c r="BD848" s="232"/>
    </row>
    <row r="849" spans="1:56" ht="15.75" customHeight="1">
      <c r="A849" s="71">
        <v>2025015</v>
      </c>
      <c r="B849" s="44" t="s">
        <v>135</v>
      </c>
      <c r="C849" s="44" t="s">
        <v>95</v>
      </c>
      <c r="D849" s="61" t="s">
        <v>56</v>
      </c>
      <c r="E849" s="44" t="s">
        <v>4</v>
      </c>
      <c r="F849" s="159" t="s">
        <v>74</v>
      </c>
      <c r="G849" s="160"/>
      <c r="H849" s="160">
        <v>231355803</v>
      </c>
      <c r="I849" s="160">
        <v>51364</v>
      </c>
      <c r="J849" s="160"/>
      <c r="K849" s="160"/>
      <c r="L849" s="161" t="s">
        <v>136</v>
      </c>
      <c r="M849" s="161"/>
      <c r="N849" s="161"/>
      <c r="O849" s="163"/>
      <c r="P849" s="163"/>
      <c r="Q849" s="163"/>
      <c r="R849" s="165" t="s">
        <v>74</v>
      </c>
      <c r="S849" s="165"/>
      <c r="T849" s="165">
        <v>225073652</v>
      </c>
      <c r="U849" s="165">
        <v>75369</v>
      </c>
      <c r="V849" s="165"/>
      <c r="W849" s="165"/>
      <c r="X849" s="166" t="s">
        <v>74</v>
      </c>
      <c r="Y849" s="166"/>
      <c r="Z849" s="166">
        <v>250270668</v>
      </c>
      <c r="AA849" s="166">
        <v>74698</v>
      </c>
      <c r="AB849" s="166"/>
      <c r="AC849" s="166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266"/>
      <c r="AO849" s="266"/>
      <c r="AP849" s="266"/>
      <c r="AQ849" s="267"/>
      <c r="AR849" s="267"/>
      <c r="AS849" s="12"/>
      <c r="AT849" s="12"/>
      <c r="AU849" s="266"/>
      <c r="AV849" s="266"/>
      <c r="AW849" s="266"/>
      <c r="AX849" s="266"/>
      <c r="AY849" s="266"/>
      <c r="AZ849" s="266"/>
      <c r="BA849" s="266"/>
      <c r="BB849" s="266"/>
      <c r="BC849" s="232"/>
      <c r="BD849" s="232"/>
    </row>
    <row r="850" spans="1:56" ht="15.75" customHeight="1">
      <c r="A850" s="71">
        <v>2025008</v>
      </c>
      <c r="B850" s="44" t="s">
        <v>135</v>
      </c>
      <c r="C850" s="44" t="s">
        <v>95</v>
      </c>
      <c r="D850" s="61" t="s">
        <v>56</v>
      </c>
      <c r="E850" s="44" t="s">
        <v>4</v>
      </c>
      <c r="F850" s="159" t="s">
        <v>74</v>
      </c>
      <c r="G850" s="160"/>
      <c r="H850" s="160">
        <v>231373929</v>
      </c>
      <c r="I850" s="160">
        <v>72827</v>
      </c>
      <c r="J850" s="160"/>
      <c r="K850" s="160"/>
      <c r="L850" s="161" t="s">
        <v>74</v>
      </c>
      <c r="M850" s="161"/>
      <c r="N850" s="161" t="s">
        <v>2996</v>
      </c>
      <c r="O850" s="163"/>
      <c r="P850" s="163"/>
      <c r="Q850" s="163"/>
      <c r="R850" s="165" t="s">
        <v>74</v>
      </c>
      <c r="S850" s="165"/>
      <c r="T850" s="165">
        <v>225072893</v>
      </c>
      <c r="U850" s="165">
        <v>75698</v>
      </c>
      <c r="V850" s="165"/>
      <c r="W850" s="165"/>
      <c r="X850" s="166" t="s">
        <v>74</v>
      </c>
      <c r="Y850" s="166"/>
      <c r="Z850" s="166">
        <v>250271273</v>
      </c>
      <c r="AA850" s="166">
        <v>46872</v>
      </c>
      <c r="AB850" s="166"/>
      <c r="AC850" s="166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266"/>
      <c r="AO850" s="266"/>
      <c r="AP850" s="266"/>
      <c r="AQ850" s="267"/>
      <c r="AR850" s="267"/>
      <c r="AS850" s="12"/>
      <c r="AT850" s="12"/>
      <c r="AU850" s="266"/>
      <c r="AV850" s="266"/>
      <c r="AW850" s="266"/>
      <c r="AX850" s="266"/>
      <c r="AY850" s="266"/>
      <c r="AZ850" s="266"/>
      <c r="BA850" s="266"/>
      <c r="BB850" s="266"/>
      <c r="BC850" s="232"/>
      <c r="BD850" s="232"/>
    </row>
    <row r="851" spans="1:56" ht="15.75" customHeight="1">
      <c r="A851" s="12"/>
      <c r="B851" s="44" t="s">
        <v>134</v>
      </c>
      <c r="C851" s="44" t="s">
        <v>77</v>
      </c>
      <c r="D851" s="61" t="s">
        <v>60</v>
      </c>
      <c r="E851" s="44" t="s">
        <v>4</v>
      </c>
      <c r="F851" s="159" t="s">
        <v>136</v>
      </c>
      <c r="G851" s="160"/>
      <c r="H851" s="160"/>
      <c r="I851" s="160"/>
      <c r="J851" s="160"/>
      <c r="K851" s="160"/>
      <c r="L851" s="161" t="s">
        <v>137</v>
      </c>
      <c r="M851" s="161" t="s">
        <v>26</v>
      </c>
      <c r="N851" s="161"/>
      <c r="O851" s="163"/>
      <c r="P851" s="163"/>
      <c r="Q851" s="163"/>
      <c r="R851" s="165" t="s">
        <v>74</v>
      </c>
      <c r="S851" s="165"/>
      <c r="T851" s="165">
        <v>225244987</v>
      </c>
      <c r="U851" s="165">
        <v>42196</v>
      </c>
      <c r="V851" s="165"/>
      <c r="W851" s="165"/>
      <c r="X851" s="166" t="s">
        <v>137</v>
      </c>
      <c r="Y851" s="166" t="s">
        <v>26</v>
      </c>
      <c r="Z851" s="166"/>
      <c r="AA851" s="166"/>
      <c r="AB851" s="166"/>
      <c r="AC851" s="166"/>
      <c r="AD851" s="141"/>
      <c r="AE851" s="141"/>
      <c r="AF851" s="141"/>
      <c r="AG851" s="141"/>
      <c r="AH851" s="141"/>
      <c r="AI851" s="141"/>
      <c r="AJ851" s="169" t="s">
        <v>74</v>
      </c>
      <c r="AK851" s="169"/>
      <c r="AL851" s="169">
        <v>251219828</v>
      </c>
      <c r="AM851" s="169"/>
      <c r="AN851" s="182"/>
      <c r="AO851" s="182"/>
      <c r="AP851" s="182"/>
      <c r="AQ851" s="267"/>
      <c r="AR851" s="267"/>
      <c r="AS851" s="12"/>
      <c r="AT851" s="12"/>
      <c r="AU851" s="266"/>
      <c r="AV851" s="266"/>
      <c r="AW851" s="266"/>
      <c r="AX851" s="266"/>
      <c r="AY851" s="266"/>
      <c r="AZ851" s="266"/>
      <c r="BA851" s="266"/>
      <c r="BB851" s="266"/>
      <c r="BC851" s="232"/>
      <c r="BD851" s="232"/>
    </row>
    <row r="852" spans="1:56" ht="15.75" customHeight="1">
      <c r="A852" s="12"/>
      <c r="B852" s="269"/>
      <c r="C852" s="269"/>
      <c r="D852" s="61"/>
      <c r="E852" s="269"/>
      <c r="F852" s="44"/>
      <c r="G852" s="12"/>
      <c r="H852" s="12"/>
      <c r="I852" s="12"/>
      <c r="J852" s="12"/>
      <c r="K852" s="12"/>
      <c r="L852" s="44"/>
      <c r="M852" s="44"/>
      <c r="N852" s="44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266"/>
      <c r="AO852" s="266"/>
      <c r="AP852" s="266"/>
      <c r="AQ852" s="267"/>
      <c r="AR852" s="267"/>
      <c r="AS852" s="12"/>
      <c r="AT852" s="12"/>
      <c r="AU852" s="266"/>
      <c r="AV852" s="266"/>
      <c r="AW852" s="266"/>
      <c r="AX852" s="266"/>
      <c r="AY852" s="266"/>
      <c r="AZ852" s="266"/>
      <c r="BA852" s="266"/>
      <c r="BB852" s="266"/>
      <c r="BC852" s="232"/>
      <c r="BD852" s="232"/>
    </row>
    <row r="853" spans="1:56" ht="15.75" customHeight="1">
      <c r="A853" s="12"/>
      <c r="B853" s="269"/>
      <c r="C853" s="269"/>
      <c r="D853" s="61"/>
      <c r="E853" s="269"/>
      <c r="F853" s="44"/>
      <c r="G853" s="12"/>
      <c r="H853" s="12"/>
      <c r="I853" s="12"/>
      <c r="J853" s="12"/>
      <c r="K853" s="12"/>
      <c r="L853" s="44"/>
      <c r="M853" s="44"/>
      <c r="N853" s="44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266"/>
      <c r="AO853" s="266"/>
      <c r="AP853" s="266"/>
      <c r="AQ853" s="267"/>
      <c r="AR853" s="267"/>
      <c r="AS853" s="12"/>
      <c r="AT853" s="12"/>
      <c r="AU853" s="266"/>
      <c r="AV853" s="266"/>
      <c r="AW853" s="266"/>
      <c r="AX853" s="266"/>
      <c r="AY853" s="266"/>
      <c r="AZ853" s="266"/>
      <c r="BA853" s="266"/>
      <c r="BB853" s="266"/>
      <c r="BC853" s="232"/>
      <c r="BD853" s="232"/>
    </row>
    <row r="854" spans="1:56" ht="15.75" customHeight="1">
      <c r="A854" s="12"/>
      <c r="B854" s="269"/>
      <c r="C854" s="269"/>
      <c r="D854" s="61"/>
      <c r="E854" s="269"/>
      <c r="F854" s="44"/>
      <c r="G854" s="12"/>
      <c r="H854" s="12"/>
      <c r="I854" s="12"/>
      <c r="J854" s="12"/>
      <c r="K854" s="12"/>
      <c r="L854" s="44"/>
      <c r="M854" s="44"/>
      <c r="N854" s="44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266"/>
      <c r="AO854" s="266"/>
      <c r="AP854" s="266"/>
      <c r="AQ854" s="267"/>
      <c r="AR854" s="267"/>
      <c r="AS854" s="12"/>
      <c r="AT854" s="12"/>
      <c r="AU854" s="266"/>
      <c r="AV854" s="266"/>
      <c r="AW854" s="266"/>
      <c r="AX854" s="266"/>
      <c r="AY854" s="266"/>
      <c r="AZ854" s="266"/>
      <c r="BA854" s="266"/>
      <c r="BB854" s="266"/>
      <c r="BC854" s="232"/>
      <c r="BD854" s="232"/>
    </row>
    <row r="855" spans="1:56" ht="15.75" customHeight="1">
      <c r="A855" s="12"/>
      <c r="B855" s="269"/>
      <c r="C855" s="269"/>
      <c r="D855" s="61"/>
      <c r="E855" s="269"/>
      <c r="F855" s="44"/>
      <c r="G855" s="12"/>
      <c r="H855" s="12"/>
      <c r="I855" s="12"/>
      <c r="J855" s="12"/>
      <c r="K855" s="12"/>
      <c r="L855" s="44"/>
      <c r="M855" s="44"/>
      <c r="N855" s="44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266"/>
      <c r="AO855" s="266"/>
      <c r="AP855" s="266"/>
      <c r="AQ855" s="267"/>
      <c r="AR855" s="267"/>
      <c r="AS855" s="12"/>
      <c r="AT855" s="12"/>
      <c r="AU855" s="266"/>
      <c r="AV855" s="266"/>
      <c r="AW855" s="266"/>
      <c r="AX855" s="266"/>
      <c r="AY855" s="266"/>
      <c r="AZ855" s="266"/>
      <c r="BA855" s="266"/>
      <c r="BB855" s="266"/>
      <c r="BC855" s="232"/>
      <c r="BD855" s="232"/>
    </row>
    <row r="856" spans="1:56" ht="15.75" customHeight="1">
      <c r="A856" s="12"/>
      <c r="B856" s="269"/>
      <c r="C856" s="269"/>
      <c r="D856" s="61"/>
      <c r="E856" s="269"/>
      <c r="F856" s="44"/>
      <c r="G856" s="12"/>
      <c r="H856" s="12"/>
      <c r="I856" s="12"/>
      <c r="J856" s="12"/>
      <c r="K856" s="12"/>
      <c r="L856" s="44"/>
      <c r="M856" s="44"/>
      <c r="N856" s="44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266"/>
      <c r="AO856" s="266"/>
      <c r="AP856" s="266"/>
      <c r="AQ856" s="267"/>
      <c r="AR856" s="267"/>
      <c r="AS856" s="12"/>
      <c r="AT856" s="12"/>
      <c r="AU856" s="266"/>
      <c r="AV856" s="266"/>
      <c r="AW856" s="266"/>
      <c r="AX856" s="266"/>
      <c r="AY856" s="266"/>
      <c r="AZ856" s="266"/>
      <c r="BA856" s="266"/>
      <c r="BB856" s="266"/>
      <c r="BC856" s="232"/>
      <c r="BD856" s="232"/>
    </row>
    <row r="857" spans="1:56" ht="15.75" customHeight="1">
      <c r="A857" s="12"/>
      <c r="B857" s="269"/>
      <c r="C857" s="269"/>
      <c r="D857" s="269"/>
      <c r="E857" s="269"/>
      <c r="F857" s="44"/>
      <c r="G857" s="12"/>
      <c r="H857" s="12"/>
      <c r="I857" s="12"/>
      <c r="J857" s="12"/>
      <c r="K857" s="12"/>
      <c r="L857" s="44"/>
      <c r="M857" s="44"/>
      <c r="N857" s="44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266"/>
      <c r="AO857" s="266"/>
      <c r="AP857" s="266"/>
      <c r="AQ857" s="267"/>
      <c r="AR857" s="267"/>
      <c r="AS857" s="12"/>
      <c r="AT857" s="12"/>
      <c r="AU857" s="266"/>
      <c r="AV857" s="266"/>
      <c r="AW857" s="266"/>
      <c r="AX857" s="266"/>
      <c r="AY857" s="266"/>
      <c r="AZ857" s="266"/>
      <c r="BA857" s="266"/>
      <c r="BB857" s="266"/>
      <c r="BC857" s="232"/>
      <c r="BD857" s="232"/>
    </row>
    <row r="858" spans="1:56" ht="15.75" customHeight="1">
      <c r="A858" s="12"/>
      <c r="B858" s="269"/>
      <c r="C858" s="269"/>
      <c r="D858" s="269"/>
      <c r="E858" s="269"/>
      <c r="F858" s="44"/>
      <c r="G858" s="12"/>
      <c r="H858" s="12"/>
      <c r="I858" s="12"/>
      <c r="J858" s="12"/>
      <c r="K858" s="12"/>
      <c r="L858" s="44"/>
      <c r="M858" s="44"/>
      <c r="N858" s="44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266"/>
      <c r="AO858" s="266"/>
      <c r="AP858" s="266"/>
      <c r="AQ858" s="267"/>
      <c r="AR858" s="267"/>
      <c r="AS858" s="12"/>
      <c r="AT858" s="12"/>
      <c r="AU858" s="266"/>
      <c r="AV858" s="266"/>
      <c r="AW858" s="266"/>
      <c r="AX858" s="266"/>
      <c r="AY858" s="266"/>
      <c r="AZ858" s="266"/>
      <c r="BA858" s="266"/>
      <c r="BB858" s="266"/>
      <c r="BC858" s="232"/>
      <c r="BD858" s="232"/>
    </row>
    <row r="859" spans="1:56" ht="15.75" customHeight="1">
      <c r="A859" s="12"/>
      <c r="B859" s="269"/>
      <c r="C859" s="269"/>
      <c r="D859" s="269"/>
      <c r="E859" s="269"/>
      <c r="F859" s="44"/>
      <c r="G859" s="12"/>
      <c r="H859" s="12"/>
      <c r="I859" s="12"/>
      <c r="J859" s="12"/>
      <c r="K859" s="12"/>
      <c r="L859" s="44"/>
      <c r="M859" s="44"/>
      <c r="N859" s="44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266"/>
      <c r="AO859" s="266"/>
      <c r="AP859" s="266"/>
      <c r="AQ859" s="267"/>
      <c r="AR859" s="267"/>
      <c r="AS859" s="12"/>
      <c r="AT859" s="12"/>
      <c r="AU859" s="266"/>
      <c r="AV859" s="266"/>
      <c r="AW859" s="266"/>
      <c r="AX859" s="266"/>
      <c r="AY859" s="266"/>
      <c r="AZ859" s="266"/>
      <c r="BA859" s="266"/>
      <c r="BB859" s="266"/>
      <c r="BC859" s="232"/>
      <c r="BD859" s="232"/>
    </row>
    <row r="860" spans="1:56" ht="15.75" customHeight="1">
      <c r="A860" s="12"/>
      <c r="B860" s="269"/>
      <c r="C860" s="269"/>
      <c r="D860" s="269"/>
      <c r="E860" s="269"/>
      <c r="F860" s="44"/>
      <c r="G860" s="12"/>
      <c r="H860" s="12"/>
      <c r="I860" s="12"/>
      <c r="J860" s="12"/>
      <c r="K860" s="12"/>
      <c r="L860" s="44"/>
      <c r="M860" s="44"/>
      <c r="N860" s="44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266"/>
      <c r="AO860" s="266"/>
      <c r="AP860" s="266"/>
      <c r="AQ860" s="267"/>
      <c r="AR860" s="267"/>
      <c r="AS860" s="12"/>
      <c r="AT860" s="12"/>
      <c r="AU860" s="266"/>
      <c r="AV860" s="266"/>
      <c r="AW860" s="266"/>
      <c r="AX860" s="266"/>
      <c r="AY860" s="266"/>
      <c r="AZ860" s="266"/>
      <c r="BA860" s="266"/>
      <c r="BB860" s="266"/>
      <c r="BC860" s="232"/>
      <c r="BD860" s="232"/>
    </row>
    <row r="861" spans="1:56" ht="15.75" customHeight="1">
      <c r="A861" s="12"/>
      <c r="B861" s="269"/>
      <c r="C861" s="269"/>
      <c r="D861" s="269"/>
      <c r="E861" s="269"/>
      <c r="F861" s="44"/>
      <c r="G861" s="12"/>
      <c r="H861" s="12"/>
      <c r="I861" s="12"/>
      <c r="J861" s="12"/>
      <c r="K861" s="12"/>
      <c r="L861" s="44"/>
      <c r="M861" s="44"/>
      <c r="N861" s="44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266"/>
      <c r="AO861" s="266"/>
      <c r="AP861" s="266"/>
      <c r="AQ861" s="267"/>
      <c r="AR861" s="267"/>
      <c r="AS861" s="12"/>
      <c r="AT861" s="12"/>
      <c r="AU861" s="266"/>
      <c r="AV861" s="266"/>
      <c r="AW861" s="266"/>
      <c r="AX861" s="266"/>
      <c r="AY861" s="266"/>
      <c r="AZ861" s="266"/>
      <c r="BA861" s="266"/>
      <c r="BB861" s="266"/>
      <c r="BC861" s="232"/>
      <c r="BD861" s="232"/>
    </row>
    <row r="862" spans="1:56" ht="15.75" customHeight="1">
      <c r="A862" s="12"/>
      <c r="B862" s="269"/>
      <c r="C862" s="269"/>
      <c r="D862" s="269"/>
      <c r="E862" s="269"/>
      <c r="F862" s="44"/>
      <c r="G862" s="12"/>
      <c r="H862" s="12"/>
      <c r="I862" s="12"/>
      <c r="J862" s="12"/>
      <c r="K862" s="12"/>
      <c r="L862" s="44"/>
      <c r="M862" s="44"/>
      <c r="N862" s="44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266"/>
      <c r="AO862" s="266"/>
      <c r="AP862" s="266"/>
      <c r="AQ862" s="267"/>
      <c r="AR862" s="267"/>
      <c r="AS862" s="12"/>
      <c r="AT862" s="12"/>
      <c r="AU862" s="266"/>
      <c r="AV862" s="266"/>
      <c r="AW862" s="266"/>
      <c r="AX862" s="266"/>
      <c r="AY862" s="266"/>
      <c r="AZ862" s="266"/>
      <c r="BA862" s="266"/>
      <c r="BB862" s="266"/>
      <c r="BC862" s="232"/>
      <c r="BD862" s="232"/>
    </row>
    <row r="863" spans="1:56" ht="15.75" customHeight="1">
      <c r="A863" s="12"/>
      <c r="B863" s="269"/>
      <c r="C863" s="269"/>
      <c r="D863" s="269"/>
      <c r="E863" s="269"/>
      <c r="F863" s="44"/>
      <c r="G863" s="12"/>
      <c r="H863" s="12"/>
      <c r="I863" s="12"/>
      <c r="J863" s="12"/>
      <c r="K863" s="12"/>
      <c r="L863" s="44"/>
      <c r="M863" s="44"/>
      <c r="N863" s="44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266"/>
      <c r="AO863" s="266"/>
      <c r="AP863" s="266"/>
      <c r="AQ863" s="267"/>
      <c r="AR863" s="267"/>
      <c r="AS863" s="12"/>
      <c r="AT863" s="12"/>
      <c r="AU863" s="266"/>
      <c r="AV863" s="266"/>
      <c r="AW863" s="266"/>
      <c r="AX863" s="266"/>
      <c r="AY863" s="266"/>
      <c r="AZ863" s="266"/>
      <c r="BA863" s="266"/>
      <c r="BB863" s="266"/>
      <c r="BC863" s="232"/>
      <c r="BD863" s="232"/>
    </row>
    <row r="864" spans="1:56" ht="15.75" customHeight="1">
      <c r="A864" s="12"/>
      <c r="B864" s="269"/>
      <c r="C864" s="269"/>
      <c r="D864" s="269"/>
      <c r="E864" s="269"/>
      <c r="F864" s="44"/>
      <c r="G864" s="12"/>
      <c r="H864" s="12"/>
      <c r="I864" s="12"/>
      <c r="J864" s="12"/>
      <c r="K864" s="12"/>
      <c r="L864" s="44"/>
      <c r="M864" s="44"/>
      <c r="N864" s="44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266"/>
      <c r="AO864" s="266"/>
      <c r="AP864" s="266"/>
      <c r="AQ864" s="267"/>
      <c r="AR864" s="267"/>
      <c r="AS864" s="12"/>
      <c r="AT864" s="12"/>
      <c r="AU864" s="266"/>
      <c r="AV864" s="266"/>
      <c r="AW864" s="266"/>
      <c r="AX864" s="266"/>
      <c r="AY864" s="266"/>
      <c r="AZ864" s="266"/>
      <c r="BA864" s="266"/>
      <c r="BB864" s="266"/>
      <c r="BC864" s="232"/>
      <c r="BD864" s="232"/>
    </row>
    <row r="865" spans="1:56" ht="15.75" customHeight="1">
      <c r="A865" s="12"/>
      <c r="B865" s="269"/>
      <c r="C865" s="269"/>
      <c r="D865" s="269"/>
      <c r="E865" s="269"/>
      <c r="F865" s="44"/>
      <c r="G865" s="12"/>
      <c r="H865" s="12"/>
      <c r="I865" s="12"/>
      <c r="J865" s="12"/>
      <c r="K865" s="12"/>
      <c r="L865" s="44"/>
      <c r="M865" s="44"/>
      <c r="N865" s="44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266"/>
      <c r="AO865" s="266"/>
      <c r="AP865" s="266"/>
      <c r="AQ865" s="267"/>
      <c r="AR865" s="267"/>
      <c r="AS865" s="12"/>
      <c r="AT865" s="12"/>
      <c r="AU865" s="266"/>
      <c r="AV865" s="266"/>
      <c r="AW865" s="266"/>
      <c r="AX865" s="266"/>
      <c r="AY865" s="266"/>
      <c r="AZ865" s="266"/>
      <c r="BA865" s="266"/>
      <c r="BB865" s="266"/>
      <c r="BC865" s="232"/>
      <c r="BD865" s="232"/>
    </row>
    <row r="866" spans="1:56" ht="15.75" customHeight="1">
      <c r="A866" s="12"/>
      <c r="B866" s="269"/>
      <c r="C866" s="269"/>
      <c r="D866" s="269"/>
      <c r="E866" s="269"/>
      <c r="F866" s="44"/>
      <c r="G866" s="12"/>
      <c r="H866" s="12"/>
      <c r="I866" s="12"/>
      <c r="J866" s="12"/>
      <c r="K866" s="12"/>
      <c r="L866" s="44"/>
      <c r="M866" s="44"/>
      <c r="N866" s="44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266"/>
      <c r="AO866" s="266"/>
      <c r="AP866" s="266"/>
      <c r="AQ866" s="267"/>
      <c r="AR866" s="267"/>
      <c r="AS866" s="12"/>
      <c r="AT866" s="12"/>
      <c r="AU866" s="266"/>
      <c r="AV866" s="266"/>
      <c r="AW866" s="266"/>
      <c r="AX866" s="266"/>
      <c r="AY866" s="266"/>
      <c r="AZ866" s="266"/>
      <c r="BA866" s="266"/>
      <c r="BB866" s="266"/>
      <c r="BC866" s="232"/>
      <c r="BD866" s="232"/>
    </row>
    <row r="867" spans="1:56" ht="15.75" customHeight="1">
      <c r="A867" s="12"/>
      <c r="B867" s="269"/>
      <c r="C867" s="269"/>
      <c r="D867" s="269"/>
      <c r="E867" s="269"/>
      <c r="F867" s="44"/>
      <c r="G867" s="12"/>
      <c r="H867" s="12"/>
      <c r="I867" s="12"/>
      <c r="J867" s="12"/>
      <c r="K867" s="12"/>
      <c r="L867" s="44"/>
      <c r="M867" s="44"/>
      <c r="N867" s="44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266"/>
      <c r="AO867" s="266"/>
      <c r="AP867" s="266"/>
      <c r="AQ867" s="267"/>
      <c r="AR867" s="267"/>
      <c r="AS867" s="12"/>
      <c r="AT867" s="12"/>
      <c r="AU867" s="266"/>
      <c r="AV867" s="266"/>
      <c r="AW867" s="266"/>
      <c r="AX867" s="266"/>
      <c r="AY867" s="266"/>
      <c r="AZ867" s="266"/>
      <c r="BA867" s="266"/>
      <c r="BB867" s="266"/>
      <c r="BC867" s="232"/>
      <c r="BD867" s="232"/>
    </row>
    <row r="868" spans="1:56" ht="15.75" customHeight="1">
      <c r="A868" s="12"/>
      <c r="B868" s="269"/>
      <c r="C868" s="269"/>
      <c r="D868" s="269"/>
      <c r="E868" s="269"/>
      <c r="F868" s="44"/>
      <c r="G868" s="12"/>
      <c r="H868" s="12"/>
      <c r="I868" s="12"/>
      <c r="J868" s="12"/>
      <c r="K868" s="12"/>
      <c r="L868" s="44"/>
      <c r="M868" s="44"/>
      <c r="N868" s="44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266"/>
      <c r="AO868" s="266"/>
      <c r="AP868" s="266"/>
      <c r="AQ868" s="267"/>
      <c r="AR868" s="267"/>
      <c r="AS868" s="12"/>
      <c r="AT868" s="12"/>
      <c r="AU868" s="266"/>
      <c r="AV868" s="266"/>
      <c r="AW868" s="266"/>
      <c r="AX868" s="266"/>
      <c r="AY868" s="266"/>
      <c r="AZ868" s="266"/>
      <c r="BA868" s="266"/>
      <c r="BB868" s="266"/>
      <c r="BC868" s="232"/>
      <c r="BD868" s="232"/>
    </row>
    <row r="869" spans="1:56" ht="15.75" customHeight="1">
      <c r="A869" s="12"/>
      <c r="B869" s="269"/>
      <c r="C869" s="269"/>
      <c r="D869" s="269"/>
      <c r="E869" s="269"/>
      <c r="F869" s="44"/>
      <c r="G869" s="12"/>
      <c r="H869" s="12"/>
      <c r="I869" s="12"/>
      <c r="J869" s="12"/>
      <c r="K869" s="12"/>
      <c r="L869" s="44"/>
      <c r="M869" s="44"/>
      <c r="N869" s="44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266"/>
      <c r="AO869" s="266"/>
      <c r="AP869" s="266"/>
      <c r="AQ869" s="267"/>
      <c r="AR869" s="267"/>
      <c r="AS869" s="12"/>
      <c r="AT869" s="12"/>
      <c r="AU869" s="266"/>
      <c r="AV869" s="266"/>
      <c r="AW869" s="266"/>
      <c r="AX869" s="266"/>
      <c r="AY869" s="266"/>
      <c r="AZ869" s="266"/>
      <c r="BA869" s="266"/>
      <c r="BB869" s="266"/>
      <c r="BC869" s="232"/>
      <c r="BD869" s="232"/>
    </row>
    <row r="870" spans="1:56" ht="15.75" customHeight="1">
      <c r="A870" s="12"/>
      <c r="B870" s="269"/>
      <c r="C870" s="269"/>
      <c r="D870" s="269"/>
      <c r="E870" s="269"/>
      <c r="F870" s="44"/>
      <c r="G870" s="12"/>
      <c r="H870" s="12"/>
      <c r="I870" s="12"/>
      <c r="J870" s="12"/>
      <c r="K870" s="12"/>
      <c r="L870" s="44"/>
      <c r="M870" s="44"/>
      <c r="N870" s="44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266"/>
      <c r="AO870" s="266"/>
      <c r="AP870" s="266"/>
      <c r="AQ870" s="267"/>
      <c r="AR870" s="267"/>
      <c r="AS870" s="12"/>
      <c r="AT870" s="12"/>
      <c r="AU870" s="266"/>
      <c r="AV870" s="266"/>
      <c r="AW870" s="266"/>
      <c r="AX870" s="266"/>
      <c r="AY870" s="266"/>
      <c r="AZ870" s="266"/>
      <c r="BA870" s="266"/>
      <c r="BB870" s="266"/>
      <c r="BC870" s="232"/>
      <c r="BD870" s="232"/>
    </row>
    <row r="871" spans="1:56" ht="15.75" customHeight="1">
      <c r="A871" s="270"/>
      <c r="B871" s="269"/>
      <c r="C871" s="269"/>
      <c r="D871" s="269"/>
      <c r="E871" s="269"/>
      <c r="F871" s="44"/>
      <c r="G871" s="12"/>
      <c r="H871" s="12"/>
      <c r="I871" s="12"/>
      <c r="J871" s="12"/>
      <c r="K871" s="12"/>
      <c r="L871" s="44"/>
      <c r="M871" s="44"/>
      <c r="N871" s="44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266"/>
      <c r="AO871" s="266"/>
      <c r="AP871" s="266"/>
      <c r="AQ871" s="267"/>
      <c r="AR871" s="267"/>
      <c r="AS871" s="12"/>
      <c r="AT871" s="12"/>
      <c r="AU871" s="266"/>
      <c r="AV871" s="266"/>
      <c r="AW871" s="266"/>
      <c r="AX871" s="266"/>
      <c r="AY871" s="266"/>
      <c r="AZ871" s="266"/>
      <c r="BA871" s="266"/>
      <c r="BB871" s="266"/>
      <c r="BC871" s="232"/>
      <c r="BD871" s="232"/>
    </row>
    <row r="872" spans="1:56" ht="15.75" customHeight="1">
      <c r="A872" s="270"/>
      <c r="B872" s="269"/>
      <c r="C872" s="269"/>
      <c r="D872" s="269"/>
      <c r="E872" s="269"/>
      <c r="F872" s="44"/>
      <c r="G872" s="12"/>
      <c r="H872" s="12"/>
      <c r="I872" s="12"/>
      <c r="J872" s="12"/>
      <c r="K872" s="12"/>
      <c r="L872" s="44"/>
      <c r="M872" s="44"/>
      <c r="N872" s="44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266"/>
      <c r="AO872" s="266"/>
      <c r="AP872" s="266"/>
      <c r="AQ872" s="267"/>
      <c r="AR872" s="267"/>
      <c r="AS872" s="12"/>
      <c r="AT872" s="12"/>
      <c r="AU872" s="266"/>
      <c r="AV872" s="266"/>
      <c r="AW872" s="266"/>
      <c r="AX872" s="266"/>
      <c r="AY872" s="266"/>
      <c r="AZ872" s="266"/>
      <c r="BA872" s="266"/>
      <c r="BB872" s="266"/>
      <c r="BC872" s="232"/>
      <c r="BD872" s="232"/>
    </row>
    <row r="873" spans="1:56" ht="15.75" customHeight="1">
      <c r="A873" s="270"/>
      <c r="B873" s="269"/>
      <c r="C873" s="269"/>
      <c r="D873" s="269"/>
      <c r="E873" s="269"/>
      <c r="F873" s="44"/>
      <c r="G873" s="12"/>
      <c r="H873" s="12"/>
      <c r="I873" s="12"/>
      <c r="J873" s="12"/>
      <c r="K873" s="12"/>
      <c r="L873" s="44"/>
      <c r="M873" s="44"/>
      <c r="N873" s="44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266"/>
      <c r="AO873" s="266"/>
      <c r="AP873" s="266"/>
      <c r="AQ873" s="267"/>
      <c r="AR873" s="267"/>
      <c r="AS873" s="12"/>
      <c r="AT873" s="12"/>
      <c r="AU873" s="266"/>
      <c r="AV873" s="266"/>
      <c r="AW873" s="266"/>
      <c r="AX873" s="266"/>
      <c r="AY873" s="266"/>
      <c r="AZ873" s="266"/>
      <c r="BA873" s="266"/>
      <c r="BB873" s="266"/>
      <c r="BC873" s="232"/>
      <c r="BD873" s="232"/>
    </row>
    <row r="874" spans="1:56" ht="15.75" customHeight="1">
      <c r="A874" s="270"/>
      <c r="B874" s="269"/>
      <c r="C874" s="269"/>
      <c r="D874" s="269"/>
      <c r="E874" s="269"/>
      <c r="F874" s="44"/>
      <c r="G874" s="12"/>
      <c r="H874" s="12"/>
      <c r="I874" s="12"/>
      <c r="J874" s="12"/>
      <c r="K874" s="12"/>
      <c r="L874" s="44"/>
      <c r="M874" s="44"/>
      <c r="N874" s="44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266"/>
      <c r="AO874" s="266"/>
      <c r="AP874" s="266"/>
      <c r="AQ874" s="267"/>
      <c r="AR874" s="267"/>
      <c r="AS874" s="12"/>
      <c r="AT874" s="12"/>
      <c r="AU874" s="266"/>
      <c r="AV874" s="266"/>
      <c r="AW874" s="266"/>
      <c r="AX874" s="266"/>
      <c r="AY874" s="266"/>
      <c r="AZ874" s="266"/>
      <c r="BA874" s="266"/>
      <c r="BB874" s="266"/>
      <c r="BC874" s="232"/>
      <c r="BD874" s="232"/>
    </row>
    <row r="875" spans="1:56" ht="15.75" customHeight="1">
      <c r="A875" s="270"/>
      <c r="B875" s="269"/>
      <c r="C875" s="269"/>
      <c r="D875" s="269"/>
      <c r="E875" s="269"/>
      <c r="F875" s="44"/>
      <c r="G875" s="12"/>
      <c r="H875" s="12"/>
      <c r="I875" s="12"/>
      <c r="J875" s="12"/>
      <c r="K875" s="12"/>
      <c r="L875" s="44"/>
      <c r="M875" s="44"/>
      <c r="N875" s="44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266"/>
      <c r="AO875" s="266"/>
      <c r="AP875" s="266"/>
      <c r="AQ875" s="267"/>
      <c r="AR875" s="267"/>
      <c r="AS875" s="12"/>
      <c r="AT875" s="12"/>
      <c r="AU875" s="266"/>
      <c r="AV875" s="266"/>
      <c r="AW875" s="266"/>
      <c r="AX875" s="266"/>
      <c r="AY875" s="266"/>
      <c r="AZ875" s="266"/>
      <c r="BA875" s="266"/>
      <c r="BB875" s="266"/>
      <c r="BC875" s="232"/>
      <c r="BD875" s="232"/>
    </row>
    <row r="876" spans="1:56" ht="15.75" customHeight="1">
      <c r="A876" s="270"/>
      <c r="B876" s="269"/>
      <c r="C876" s="269"/>
      <c r="D876" s="269"/>
      <c r="E876" s="269"/>
      <c r="F876" s="44"/>
      <c r="G876" s="12"/>
      <c r="H876" s="12"/>
      <c r="I876" s="12"/>
      <c r="J876" s="12"/>
      <c r="K876" s="12"/>
      <c r="L876" s="44"/>
      <c r="M876" s="44"/>
      <c r="N876" s="44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266"/>
      <c r="AO876" s="266"/>
      <c r="AP876" s="266"/>
      <c r="AQ876" s="267"/>
      <c r="AR876" s="267"/>
      <c r="AS876" s="12"/>
      <c r="AT876" s="12"/>
      <c r="AU876" s="266"/>
      <c r="AV876" s="266"/>
      <c r="AW876" s="266"/>
      <c r="AX876" s="266"/>
      <c r="AY876" s="266"/>
      <c r="AZ876" s="266"/>
      <c r="BA876" s="266"/>
      <c r="BB876" s="266"/>
      <c r="BC876" s="232"/>
      <c r="BD876" s="232"/>
    </row>
    <row r="877" spans="1:56" ht="15.75" customHeight="1">
      <c r="A877" s="270"/>
      <c r="B877" s="269"/>
      <c r="C877" s="269"/>
      <c r="D877" s="269"/>
      <c r="E877" s="269"/>
      <c r="F877" s="44"/>
      <c r="G877" s="12"/>
      <c r="H877" s="12"/>
      <c r="I877" s="12"/>
      <c r="J877" s="12"/>
      <c r="K877" s="12"/>
      <c r="L877" s="44"/>
      <c r="M877" s="44"/>
      <c r="N877" s="44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266"/>
      <c r="AO877" s="266"/>
      <c r="AP877" s="266"/>
      <c r="AQ877" s="267"/>
      <c r="AR877" s="267"/>
      <c r="AS877" s="12"/>
      <c r="AT877" s="12"/>
      <c r="AU877" s="266"/>
      <c r="AV877" s="266"/>
      <c r="AW877" s="266"/>
      <c r="AX877" s="266"/>
      <c r="AY877" s="266"/>
      <c r="AZ877" s="266"/>
      <c r="BA877" s="266"/>
      <c r="BB877" s="266"/>
      <c r="BC877" s="232"/>
      <c r="BD877" s="232"/>
    </row>
    <row r="878" spans="1:56" ht="15.75" customHeight="1">
      <c r="A878" s="270"/>
      <c r="B878" s="269"/>
      <c r="C878" s="269"/>
      <c r="D878" s="269"/>
      <c r="E878" s="269"/>
      <c r="F878" s="44"/>
      <c r="G878" s="12"/>
      <c r="H878" s="12"/>
      <c r="I878" s="12"/>
      <c r="J878" s="12"/>
      <c r="K878" s="12"/>
      <c r="L878" s="44"/>
      <c r="M878" s="44"/>
      <c r="N878" s="44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266"/>
      <c r="AO878" s="266"/>
      <c r="AP878" s="266"/>
      <c r="AQ878" s="267"/>
      <c r="AR878" s="267"/>
      <c r="AS878" s="12"/>
      <c r="AT878" s="12"/>
      <c r="AU878" s="266"/>
      <c r="AV878" s="266"/>
      <c r="AW878" s="266"/>
      <c r="AX878" s="266"/>
      <c r="AY878" s="266"/>
      <c r="AZ878" s="266"/>
      <c r="BA878" s="266"/>
      <c r="BB878" s="266"/>
      <c r="BC878" s="232"/>
      <c r="BD878" s="232"/>
    </row>
    <row r="879" spans="1:56" ht="15.75" customHeight="1">
      <c r="A879" s="270"/>
      <c r="B879" s="269"/>
      <c r="C879" s="269"/>
      <c r="D879" s="269"/>
      <c r="E879" s="269"/>
      <c r="F879" s="44"/>
      <c r="G879" s="12"/>
      <c r="H879" s="12"/>
      <c r="I879" s="12"/>
      <c r="J879" s="12"/>
      <c r="K879" s="12"/>
      <c r="L879" s="44"/>
      <c r="M879" s="44"/>
      <c r="N879" s="44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266"/>
      <c r="AO879" s="266"/>
      <c r="AP879" s="266"/>
      <c r="AQ879" s="267"/>
      <c r="AR879" s="267"/>
      <c r="AS879" s="12"/>
      <c r="AT879" s="12"/>
      <c r="AU879" s="266"/>
      <c r="AV879" s="266"/>
      <c r="AW879" s="266"/>
      <c r="AX879" s="266"/>
      <c r="AY879" s="266"/>
      <c r="AZ879" s="266"/>
      <c r="BA879" s="266"/>
      <c r="BB879" s="266"/>
      <c r="BC879" s="232"/>
      <c r="BD879" s="232"/>
    </row>
    <row r="880" spans="1:56" ht="15.75" customHeight="1">
      <c r="A880" s="270"/>
      <c r="B880" s="269"/>
      <c r="C880" s="269"/>
      <c r="D880" s="269"/>
      <c r="E880" s="269"/>
      <c r="F880" s="44"/>
      <c r="G880" s="12"/>
      <c r="H880" s="12"/>
      <c r="I880" s="12"/>
      <c r="J880" s="12"/>
      <c r="K880" s="12"/>
      <c r="L880" s="44"/>
      <c r="M880" s="44"/>
      <c r="N880" s="44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266"/>
      <c r="AO880" s="266"/>
      <c r="AP880" s="266"/>
      <c r="AQ880" s="267"/>
      <c r="AR880" s="267"/>
      <c r="AS880" s="12"/>
      <c r="AT880" s="12"/>
      <c r="AU880" s="266"/>
      <c r="AV880" s="266"/>
      <c r="AW880" s="266"/>
      <c r="AX880" s="266"/>
      <c r="AY880" s="266"/>
      <c r="AZ880" s="266"/>
      <c r="BA880" s="266"/>
      <c r="BB880" s="266"/>
      <c r="BC880" s="232"/>
      <c r="BD880" s="232"/>
    </row>
    <row r="881" spans="1:56" ht="15.75" customHeight="1">
      <c r="A881" s="270"/>
      <c r="B881" s="269"/>
      <c r="C881" s="269"/>
      <c r="D881" s="269"/>
      <c r="E881" s="269"/>
      <c r="F881" s="44"/>
      <c r="G881" s="12"/>
      <c r="H881" s="12"/>
      <c r="I881" s="12"/>
      <c r="J881" s="12"/>
      <c r="K881" s="12"/>
      <c r="L881" s="44"/>
      <c r="M881" s="44"/>
      <c r="N881" s="44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266"/>
      <c r="AO881" s="266"/>
      <c r="AP881" s="266"/>
      <c r="AQ881" s="267"/>
      <c r="AR881" s="267"/>
      <c r="AS881" s="12"/>
      <c r="AT881" s="12"/>
      <c r="AU881" s="266"/>
      <c r="AV881" s="266"/>
      <c r="AW881" s="266"/>
      <c r="AX881" s="266"/>
      <c r="AY881" s="266"/>
      <c r="AZ881" s="266"/>
      <c r="BA881" s="266"/>
      <c r="BB881" s="266"/>
      <c r="BC881" s="232"/>
      <c r="BD881" s="232"/>
    </row>
    <row r="882" spans="1:56" ht="15.75" customHeight="1">
      <c r="A882" s="270"/>
      <c r="B882" s="269"/>
      <c r="C882" s="269"/>
      <c r="D882" s="269"/>
      <c r="E882" s="269"/>
      <c r="F882" s="44"/>
      <c r="G882" s="12"/>
      <c r="H882" s="12"/>
      <c r="I882" s="12"/>
      <c r="J882" s="12"/>
      <c r="K882" s="12"/>
      <c r="L882" s="44"/>
      <c r="M882" s="44"/>
      <c r="N882" s="44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266"/>
      <c r="AO882" s="266"/>
      <c r="AP882" s="266"/>
      <c r="AQ882" s="267"/>
      <c r="AR882" s="267"/>
      <c r="AS882" s="12"/>
      <c r="AT882" s="12"/>
      <c r="AU882" s="266"/>
      <c r="AV882" s="266"/>
      <c r="AW882" s="266"/>
      <c r="AX882" s="266"/>
      <c r="AY882" s="266"/>
      <c r="AZ882" s="266"/>
      <c r="BA882" s="266"/>
      <c r="BB882" s="266"/>
      <c r="BC882" s="232"/>
      <c r="BD882" s="232"/>
    </row>
    <row r="883" spans="1:56" ht="15.75" customHeight="1">
      <c r="A883" s="270"/>
      <c r="B883" s="269"/>
      <c r="C883" s="269"/>
      <c r="D883" s="269"/>
      <c r="E883" s="269"/>
      <c r="F883" s="44"/>
      <c r="G883" s="12"/>
      <c r="H883" s="12"/>
      <c r="I883" s="12"/>
      <c r="J883" s="12"/>
      <c r="K883" s="12"/>
      <c r="L883" s="44"/>
      <c r="M883" s="44"/>
      <c r="N883" s="44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266"/>
      <c r="AO883" s="266"/>
      <c r="AP883" s="266"/>
      <c r="AQ883" s="267"/>
      <c r="AR883" s="267"/>
      <c r="AS883" s="12"/>
      <c r="AT883" s="12"/>
      <c r="AU883" s="266"/>
      <c r="AV883" s="266"/>
      <c r="AW883" s="266"/>
      <c r="AX883" s="266"/>
      <c r="AY883" s="266"/>
      <c r="AZ883" s="266"/>
      <c r="BA883" s="266"/>
      <c r="BB883" s="266"/>
      <c r="BC883" s="232"/>
      <c r="BD883" s="232"/>
    </row>
    <row r="884" spans="1:56" ht="15.75" customHeight="1">
      <c r="A884" s="270"/>
      <c r="B884" s="269"/>
      <c r="C884" s="269"/>
      <c r="D884" s="269"/>
      <c r="E884" s="269"/>
      <c r="F884" s="44"/>
      <c r="G884" s="12"/>
      <c r="H884" s="12"/>
      <c r="I884" s="12"/>
      <c r="J884" s="12"/>
      <c r="K884" s="12"/>
      <c r="L884" s="44"/>
      <c r="M884" s="44"/>
      <c r="N884" s="44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266"/>
      <c r="AO884" s="266"/>
      <c r="AP884" s="266"/>
      <c r="AQ884" s="267"/>
      <c r="AR884" s="267"/>
      <c r="AS884" s="12"/>
      <c r="AT884" s="12"/>
      <c r="AU884" s="266"/>
      <c r="AV884" s="266"/>
      <c r="AW884" s="266"/>
      <c r="AX884" s="266"/>
      <c r="AY884" s="266"/>
      <c r="AZ884" s="266"/>
      <c r="BA884" s="266"/>
      <c r="BB884" s="266"/>
      <c r="BC884" s="232"/>
      <c r="BD884" s="232"/>
    </row>
    <row r="885" spans="1:56" ht="15.75" customHeight="1">
      <c r="A885" s="270"/>
      <c r="B885" s="269"/>
      <c r="C885" s="269"/>
      <c r="D885" s="269"/>
      <c r="E885" s="269"/>
      <c r="F885" s="44"/>
      <c r="G885" s="12"/>
      <c r="H885" s="12"/>
      <c r="I885" s="12"/>
      <c r="J885" s="12"/>
      <c r="K885" s="12"/>
      <c r="L885" s="44"/>
      <c r="M885" s="44"/>
      <c r="N885" s="44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266"/>
      <c r="AO885" s="266"/>
      <c r="AP885" s="266"/>
      <c r="AQ885" s="267"/>
      <c r="AR885" s="267"/>
      <c r="AS885" s="12"/>
      <c r="AT885" s="12"/>
      <c r="AU885" s="266"/>
      <c r="AV885" s="266"/>
      <c r="AW885" s="266"/>
      <c r="AX885" s="266"/>
      <c r="AY885" s="266"/>
      <c r="AZ885" s="266"/>
      <c r="BA885" s="266"/>
      <c r="BB885" s="266"/>
      <c r="BC885" s="232"/>
      <c r="BD885" s="232"/>
    </row>
    <row r="886" spans="1:56" ht="15.75" customHeight="1">
      <c r="A886" s="270"/>
      <c r="B886" s="269"/>
      <c r="C886" s="269"/>
      <c r="D886" s="269"/>
      <c r="E886" s="269"/>
      <c r="F886" s="44"/>
      <c r="G886" s="12"/>
      <c r="H886" s="12"/>
      <c r="I886" s="12"/>
      <c r="J886" s="12"/>
      <c r="K886" s="12"/>
      <c r="L886" s="44"/>
      <c r="M886" s="44"/>
      <c r="N886" s="44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266"/>
      <c r="AO886" s="266"/>
      <c r="AP886" s="266"/>
      <c r="AQ886" s="267"/>
      <c r="AR886" s="267"/>
      <c r="AS886" s="12"/>
      <c r="AT886" s="12"/>
      <c r="AU886" s="266"/>
      <c r="AV886" s="266"/>
      <c r="AW886" s="266"/>
      <c r="AX886" s="266"/>
      <c r="AY886" s="266"/>
      <c r="AZ886" s="266"/>
      <c r="BA886" s="266"/>
      <c r="BB886" s="266"/>
      <c r="BC886" s="232"/>
      <c r="BD886" s="232"/>
    </row>
    <row r="887" spans="1:56" ht="15.75" customHeight="1">
      <c r="A887" s="270"/>
      <c r="B887" s="269"/>
      <c r="C887" s="269"/>
      <c r="D887" s="269"/>
      <c r="E887" s="269"/>
      <c r="F887" s="44"/>
      <c r="G887" s="12"/>
      <c r="H887" s="12"/>
      <c r="I887" s="12"/>
      <c r="J887" s="12"/>
      <c r="K887" s="12"/>
      <c r="L887" s="44"/>
      <c r="M887" s="44"/>
      <c r="N887" s="44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266"/>
      <c r="AO887" s="266"/>
      <c r="AP887" s="266"/>
      <c r="AQ887" s="267"/>
      <c r="AR887" s="267"/>
      <c r="AS887" s="12"/>
      <c r="AT887" s="12"/>
      <c r="AU887" s="266"/>
      <c r="AV887" s="266"/>
      <c r="AW887" s="266"/>
      <c r="AX887" s="266"/>
      <c r="AY887" s="266"/>
      <c r="AZ887" s="266"/>
      <c r="BA887" s="266"/>
      <c r="BB887" s="266"/>
      <c r="BC887" s="232"/>
      <c r="BD887" s="232"/>
    </row>
    <row r="888" spans="1:56" ht="15.75" customHeight="1">
      <c r="A888" s="270"/>
      <c r="B888" s="269"/>
      <c r="C888" s="269"/>
      <c r="D888" s="269"/>
      <c r="E888" s="269"/>
      <c r="F888" s="44"/>
      <c r="G888" s="12"/>
      <c r="H888" s="12"/>
      <c r="I888" s="12"/>
      <c r="J888" s="12"/>
      <c r="K888" s="12"/>
      <c r="L888" s="44"/>
      <c r="M888" s="44"/>
      <c r="N888" s="44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266"/>
      <c r="AO888" s="266"/>
      <c r="AP888" s="266"/>
      <c r="AQ888" s="267"/>
      <c r="AR888" s="267"/>
      <c r="AS888" s="12"/>
      <c r="AT888" s="12"/>
      <c r="AU888" s="266"/>
      <c r="AV888" s="266"/>
      <c r="AW888" s="266"/>
      <c r="AX888" s="266"/>
      <c r="AY888" s="266"/>
      <c r="AZ888" s="266"/>
      <c r="BA888" s="266"/>
      <c r="BB888" s="266"/>
      <c r="BC888" s="232"/>
      <c r="BD888" s="232"/>
    </row>
    <row r="889" spans="1:56" ht="15.75" customHeight="1">
      <c r="A889" s="270"/>
      <c r="B889" s="269"/>
      <c r="C889" s="269"/>
      <c r="D889" s="269"/>
      <c r="E889" s="269"/>
      <c r="F889" s="44"/>
      <c r="G889" s="12"/>
      <c r="H889" s="12"/>
      <c r="I889" s="12"/>
      <c r="J889" s="12"/>
      <c r="K889" s="12"/>
      <c r="L889" s="44"/>
      <c r="M889" s="44"/>
      <c r="N889" s="44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266"/>
      <c r="AO889" s="266"/>
      <c r="AP889" s="266"/>
      <c r="AQ889" s="267"/>
      <c r="AR889" s="267"/>
      <c r="AS889" s="12"/>
      <c r="AT889" s="12"/>
      <c r="AU889" s="266"/>
      <c r="AV889" s="266"/>
      <c r="AW889" s="266"/>
      <c r="AX889" s="266"/>
      <c r="AY889" s="266"/>
      <c r="AZ889" s="266"/>
      <c r="BA889" s="266"/>
      <c r="BB889" s="266"/>
      <c r="BC889" s="232"/>
      <c r="BD889" s="232"/>
    </row>
    <row r="890" spans="1:56" ht="15.75" customHeight="1">
      <c r="A890" s="270"/>
      <c r="B890" s="269"/>
      <c r="C890" s="269"/>
      <c r="D890" s="269"/>
      <c r="E890" s="269"/>
      <c r="F890" s="44"/>
      <c r="G890" s="12"/>
      <c r="H890" s="12"/>
      <c r="I890" s="12"/>
      <c r="J890" s="12"/>
      <c r="K890" s="12"/>
      <c r="L890" s="44"/>
      <c r="M890" s="44"/>
      <c r="N890" s="44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266"/>
      <c r="AO890" s="266"/>
      <c r="AP890" s="266"/>
      <c r="AQ890" s="267"/>
      <c r="AR890" s="267"/>
      <c r="AS890" s="12"/>
      <c r="AT890" s="12"/>
      <c r="AU890" s="266"/>
      <c r="AV890" s="266"/>
      <c r="AW890" s="266"/>
      <c r="AX890" s="266"/>
      <c r="AY890" s="266"/>
      <c r="AZ890" s="266"/>
      <c r="BA890" s="266"/>
      <c r="BB890" s="266"/>
      <c r="BC890" s="232"/>
      <c r="BD890" s="232"/>
    </row>
    <row r="891" spans="1:56" ht="15.75" customHeight="1">
      <c r="A891" s="270"/>
      <c r="B891" s="269"/>
      <c r="C891" s="269"/>
      <c r="D891" s="269"/>
      <c r="E891" s="269"/>
      <c r="F891" s="44"/>
      <c r="G891" s="12"/>
      <c r="H891" s="12"/>
      <c r="I891" s="12"/>
      <c r="J891" s="12"/>
      <c r="K891" s="12"/>
      <c r="L891" s="44"/>
      <c r="M891" s="44"/>
      <c r="N891" s="44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266"/>
      <c r="AO891" s="266"/>
      <c r="AP891" s="266"/>
      <c r="AQ891" s="267"/>
      <c r="AR891" s="267"/>
      <c r="AS891" s="12"/>
      <c r="AT891" s="12"/>
      <c r="AU891" s="266"/>
      <c r="AV891" s="266"/>
      <c r="AW891" s="266"/>
      <c r="AX891" s="266"/>
      <c r="AY891" s="266"/>
      <c r="AZ891" s="266"/>
      <c r="BA891" s="266"/>
      <c r="BB891" s="266"/>
      <c r="BC891" s="232"/>
      <c r="BD891" s="232"/>
    </row>
    <row r="892" spans="1:56" ht="15.75" customHeight="1">
      <c r="A892" s="270"/>
      <c r="B892" s="269"/>
      <c r="C892" s="269"/>
      <c r="D892" s="269"/>
      <c r="E892" s="269"/>
      <c r="F892" s="44"/>
      <c r="G892" s="12"/>
      <c r="H892" s="12"/>
      <c r="I892" s="12"/>
      <c r="J892" s="12"/>
      <c r="K892" s="12"/>
      <c r="L892" s="44"/>
      <c r="M892" s="44"/>
      <c r="N892" s="44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266"/>
      <c r="AO892" s="266"/>
      <c r="AP892" s="266"/>
      <c r="AQ892" s="267"/>
      <c r="AR892" s="267"/>
      <c r="AS892" s="12"/>
      <c r="AT892" s="12"/>
      <c r="AU892" s="266"/>
      <c r="AV892" s="266"/>
      <c r="AW892" s="266"/>
      <c r="AX892" s="266"/>
      <c r="AY892" s="266"/>
      <c r="AZ892" s="266"/>
      <c r="BA892" s="266"/>
      <c r="BB892" s="266"/>
      <c r="BC892" s="232"/>
      <c r="BD892" s="232"/>
    </row>
    <row r="893" spans="1:56" ht="15.75" customHeight="1">
      <c r="A893" s="270"/>
      <c r="B893" s="269"/>
      <c r="C893" s="269"/>
      <c r="D893" s="269"/>
      <c r="E893" s="269"/>
      <c r="F893" s="44"/>
      <c r="G893" s="12"/>
      <c r="H893" s="12"/>
      <c r="I893" s="12"/>
      <c r="J893" s="12"/>
      <c r="K893" s="12"/>
      <c r="L893" s="44"/>
      <c r="M893" s="44"/>
      <c r="N893" s="44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266"/>
      <c r="AO893" s="266"/>
      <c r="AP893" s="266"/>
      <c r="AQ893" s="267"/>
      <c r="AR893" s="267"/>
      <c r="AS893" s="12"/>
      <c r="AT893" s="12"/>
      <c r="AU893" s="266"/>
      <c r="AV893" s="266"/>
      <c r="AW893" s="266"/>
      <c r="AX893" s="266"/>
      <c r="AY893" s="266"/>
      <c r="AZ893" s="266"/>
      <c r="BA893" s="266"/>
      <c r="BB893" s="266"/>
      <c r="BC893" s="232"/>
      <c r="BD893" s="232"/>
    </row>
    <row r="894" spans="1:56" ht="15.75" customHeight="1">
      <c r="A894" s="270"/>
      <c r="B894" s="269"/>
      <c r="C894" s="269"/>
      <c r="D894" s="269"/>
      <c r="E894" s="269"/>
      <c r="F894" s="44"/>
      <c r="G894" s="12"/>
      <c r="H894" s="12"/>
      <c r="I894" s="12"/>
      <c r="J894" s="12"/>
      <c r="K894" s="12"/>
      <c r="L894" s="44"/>
      <c r="M894" s="44"/>
      <c r="N894" s="44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266"/>
      <c r="AO894" s="266"/>
      <c r="AP894" s="266"/>
      <c r="AQ894" s="267"/>
      <c r="AR894" s="267"/>
      <c r="AS894" s="12"/>
      <c r="AT894" s="12"/>
      <c r="AU894" s="266"/>
      <c r="AV894" s="266"/>
      <c r="AW894" s="266"/>
      <c r="AX894" s="266"/>
      <c r="AY894" s="266"/>
      <c r="AZ894" s="266"/>
      <c r="BA894" s="266"/>
      <c r="BB894" s="266"/>
      <c r="BC894" s="232"/>
      <c r="BD894" s="232"/>
    </row>
    <row r="895" spans="1:56" ht="15.75" customHeight="1">
      <c r="A895" s="270"/>
      <c r="B895" s="269"/>
      <c r="C895" s="269"/>
      <c r="D895" s="269"/>
      <c r="E895" s="269"/>
      <c r="F895" s="44"/>
      <c r="G895" s="12"/>
      <c r="H895" s="12"/>
      <c r="I895" s="12"/>
      <c r="J895" s="12"/>
      <c r="K895" s="12"/>
      <c r="L895" s="44"/>
      <c r="M895" s="44"/>
      <c r="N895" s="44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266"/>
      <c r="AO895" s="266"/>
      <c r="AP895" s="266"/>
      <c r="AQ895" s="267"/>
      <c r="AR895" s="267"/>
      <c r="AS895" s="12"/>
      <c r="AT895" s="12"/>
      <c r="AU895" s="266"/>
      <c r="AV895" s="266"/>
      <c r="AW895" s="266"/>
      <c r="AX895" s="266"/>
      <c r="AY895" s="266"/>
      <c r="AZ895" s="266"/>
      <c r="BA895" s="266"/>
      <c r="BB895" s="266"/>
      <c r="BC895" s="232"/>
      <c r="BD895" s="232"/>
    </row>
    <row r="896" spans="1:56" ht="15.75" customHeight="1">
      <c r="A896" s="270"/>
      <c r="B896" s="269"/>
      <c r="C896" s="269"/>
      <c r="D896" s="269"/>
      <c r="E896" s="269"/>
      <c r="F896" s="44"/>
      <c r="G896" s="12"/>
      <c r="H896" s="12"/>
      <c r="I896" s="12"/>
      <c r="J896" s="12"/>
      <c r="K896" s="12"/>
      <c r="L896" s="44"/>
      <c r="M896" s="44"/>
      <c r="N896" s="44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266"/>
      <c r="AO896" s="266"/>
      <c r="AP896" s="266"/>
      <c r="AQ896" s="267"/>
      <c r="AR896" s="267"/>
      <c r="AS896" s="12"/>
      <c r="AT896" s="12"/>
      <c r="AU896" s="266"/>
      <c r="AV896" s="266"/>
      <c r="AW896" s="266"/>
      <c r="AX896" s="266"/>
      <c r="AY896" s="266"/>
      <c r="AZ896" s="266"/>
      <c r="BA896" s="266"/>
      <c r="BB896" s="266"/>
      <c r="BC896" s="232"/>
      <c r="BD896" s="232"/>
    </row>
    <row r="897" spans="1:56" ht="15.75" customHeight="1">
      <c r="A897" s="270"/>
      <c r="B897" s="269"/>
      <c r="C897" s="269"/>
      <c r="D897" s="269"/>
      <c r="E897" s="269"/>
      <c r="F897" s="44"/>
      <c r="G897" s="12"/>
      <c r="H897" s="12"/>
      <c r="I897" s="12"/>
      <c r="J897" s="12"/>
      <c r="K897" s="12"/>
      <c r="L897" s="44"/>
      <c r="M897" s="44"/>
      <c r="N897" s="44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266"/>
      <c r="AO897" s="266"/>
      <c r="AP897" s="266"/>
      <c r="AQ897" s="267"/>
      <c r="AR897" s="267"/>
      <c r="AS897" s="12"/>
      <c r="AT897" s="12"/>
      <c r="AU897" s="266"/>
      <c r="AV897" s="266"/>
      <c r="AW897" s="266"/>
      <c r="AX897" s="266"/>
      <c r="AY897" s="266"/>
      <c r="AZ897" s="266"/>
      <c r="BA897" s="266"/>
      <c r="BB897" s="266"/>
      <c r="BC897" s="232"/>
      <c r="BD897" s="232"/>
    </row>
    <row r="898" spans="1:56" ht="15.75" customHeight="1">
      <c r="A898" s="270"/>
      <c r="B898" s="269"/>
      <c r="C898" s="269"/>
      <c r="D898" s="269"/>
      <c r="E898" s="269"/>
      <c r="F898" s="44"/>
      <c r="G898" s="12"/>
      <c r="H898" s="12"/>
      <c r="I898" s="12"/>
      <c r="J898" s="12"/>
      <c r="K898" s="12"/>
      <c r="L898" s="44"/>
      <c r="M898" s="44"/>
      <c r="N898" s="44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266"/>
      <c r="AO898" s="266"/>
      <c r="AP898" s="266"/>
      <c r="AQ898" s="267"/>
      <c r="AR898" s="267"/>
      <c r="AS898" s="12"/>
      <c r="AT898" s="12"/>
      <c r="AU898" s="266"/>
      <c r="AV898" s="266"/>
      <c r="AW898" s="266"/>
      <c r="AX898" s="266"/>
      <c r="AY898" s="266"/>
      <c r="AZ898" s="266"/>
      <c r="BA898" s="266"/>
      <c r="BB898" s="266"/>
      <c r="BC898" s="232"/>
      <c r="BD898" s="232"/>
    </row>
    <row r="899" spans="1:56" ht="15.75" customHeight="1">
      <c r="A899" s="270"/>
      <c r="B899" s="269"/>
      <c r="C899" s="269"/>
      <c r="D899" s="269"/>
      <c r="E899" s="269"/>
      <c r="F899" s="44"/>
      <c r="G899" s="12"/>
      <c r="H899" s="12"/>
      <c r="I899" s="12"/>
      <c r="J899" s="12"/>
      <c r="K899" s="12"/>
      <c r="L899" s="44"/>
      <c r="M899" s="44"/>
      <c r="N899" s="44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266"/>
      <c r="AO899" s="266"/>
      <c r="AP899" s="266"/>
      <c r="AQ899" s="267"/>
      <c r="AR899" s="267"/>
      <c r="AS899" s="12"/>
      <c r="AT899" s="12"/>
      <c r="AU899" s="266"/>
      <c r="AV899" s="266"/>
      <c r="AW899" s="266"/>
      <c r="AX899" s="266"/>
      <c r="AY899" s="266"/>
      <c r="AZ899" s="266"/>
      <c r="BA899" s="266"/>
      <c r="BB899" s="266"/>
      <c r="BC899" s="232"/>
      <c r="BD899" s="232"/>
    </row>
    <row r="900" spans="1:56" ht="15.75" customHeight="1">
      <c r="A900" s="270"/>
      <c r="B900" s="269"/>
      <c r="C900" s="269"/>
      <c r="D900" s="269"/>
      <c r="E900" s="269"/>
      <c r="F900" s="44"/>
      <c r="G900" s="12"/>
      <c r="H900" s="12"/>
      <c r="I900" s="12"/>
      <c r="J900" s="12"/>
      <c r="K900" s="12"/>
      <c r="L900" s="44"/>
      <c r="M900" s="44"/>
      <c r="N900" s="44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266"/>
      <c r="AO900" s="266"/>
      <c r="AP900" s="266"/>
      <c r="AQ900" s="267"/>
      <c r="AR900" s="267"/>
      <c r="AS900" s="12"/>
      <c r="AT900" s="12"/>
      <c r="AU900" s="266"/>
      <c r="AV900" s="266"/>
      <c r="AW900" s="266"/>
      <c r="AX900" s="266"/>
      <c r="AY900" s="266"/>
      <c r="AZ900" s="266"/>
      <c r="BA900" s="266"/>
      <c r="BB900" s="266"/>
      <c r="BC900" s="232"/>
      <c r="BD900" s="232"/>
    </row>
    <row r="901" spans="1:56" ht="15.75" customHeight="1">
      <c r="A901" s="270"/>
      <c r="B901" s="269"/>
      <c r="C901" s="269"/>
      <c r="D901" s="269"/>
      <c r="E901" s="269"/>
      <c r="F901" s="44"/>
      <c r="G901" s="12"/>
      <c r="H901" s="12"/>
      <c r="I901" s="12"/>
      <c r="J901" s="12"/>
      <c r="K901" s="12"/>
      <c r="L901" s="44"/>
      <c r="M901" s="44"/>
      <c r="N901" s="44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266"/>
      <c r="AO901" s="266"/>
      <c r="AP901" s="266"/>
      <c r="AQ901" s="267"/>
      <c r="AR901" s="267"/>
      <c r="AS901" s="12"/>
      <c r="AT901" s="12"/>
      <c r="AU901" s="266"/>
      <c r="AV901" s="266"/>
      <c r="AW901" s="266"/>
      <c r="AX901" s="266"/>
      <c r="AY901" s="266"/>
      <c r="AZ901" s="266"/>
      <c r="BA901" s="266"/>
      <c r="BB901" s="266"/>
      <c r="BC901" s="232"/>
      <c r="BD901" s="232"/>
    </row>
    <row r="902" spans="1:56" ht="15.75" customHeight="1">
      <c r="A902" s="270"/>
      <c r="B902" s="269"/>
      <c r="C902" s="269"/>
      <c r="D902" s="269"/>
      <c r="E902" s="269"/>
      <c r="F902" s="44"/>
      <c r="G902" s="12"/>
      <c r="H902" s="12"/>
      <c r="I902" s="12"/>
      <c r="J902" s="12"/>
      <c r="K902" s="12"/>
      <c r="L902" s="44"/>
      <c r="M902" s="44"/>
      <c r="N902" s="44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266"/>
      <c r="AO902" s="266"/>
      <c r="AP902" s="266"/>
      <c r="AQ902" s="267"/>
      <c r="AR902" s="267"/>
      <c r="AS902" s="12"/>
      <c r="AT902" s="12"/>
      <c r="AU902" s="266"/>
      <c r="AV902" s="266"/>
      <c r="AW902" s="266"/>
      <c r="AX902" s="266"/>
      <c r="AY902" s="266"/>
      <c r="AZ902" s="266"/>
      <c r="BA902" s="266"/>
      <c r="BB902" s="266"/>
      <c r="BC902" s="232"/>
      <c r="BD902" s="232"/>
    </row>
    <row r="903" spans="1:56" ht="15.75" customHeight="1">
      <c r="A903" s="270"/>
      <c r="B903" s="269"/>
      <c r="C903" s="269"/>
      <c r="D903" s="269"/>
      <c r="E903" s="269"/>
      <c r="F903" s="44"/>
      <c r="G903" s="12"/>
      <c r="H903" s="12"/>
      <c r="I903" s="12"/>
      <c r="J903" s="12"/>
      <c r="K903" s="12"/>
      <c r="L903" s="44"/>
      <c r="M903" s="44"/>
      <c r="N903" s="44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266"/>
      <c r="AO903" s="266"/>
      <c r="AP903" s="266"/>
      <c r="AQ903" s="267"/>
      <c r="AR903" s="267"/>
      <c r="AS903" s="12"/>
      <c r="AT903" s="12"/>
      <c r="AU903" s="266"/>
      <c r="AV903" s="266"/>
      <c r="AW903" s="266"/>
      <c r="AX903" s="266"/>
      <c r="AY903" s="266"/>
      <c r="AZ903" s="266"/>
      <c r="BA903" s="266"/>
      <c r="BB903" s="266"/>
      <c r="BC903" s="232"/>
      <c r="BD903" s="232"/>
    </row>
    <row r="904" spans="1:56" ht="15.75" customHeight="1">
      <c r="A904" s="270"/>
      <c r="B904" s="269"/>
      <c r="C904" s="269"/>
      <c r="D904" s="269"/>
      <c r="E904" s="269"/>
      <c r="F904" s="44"/>
      <c r="G904" s="12"/>
      <c r="H904" s="12"/>
      <c r="I904" s="12"/>
      <c r="J904" s="12"/>
      <c r="K904" s="12"/>
      <c r="L904" s="44"/>
      <c r="M904" s="44"/>
      <c r="N904" s="44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266"/>
      <c r="AO904" s="266"/>
      <c r="AP904" s="266"/>
      <c r="AQ904" s="267"/>
      <c r="AR904" s="267"/>
      <c r="AS904" s="12"/>
      <c r="AT904" s="12"/>
      <c r="AU904" s="266"/>
      <c r="AV904" s="266"/>
      <c r="AW904" s="266"/>
      <c r="AX904" s="266"/>
      <c r="AY904" s="266"/>
      <c r="AZ904" s="266"/>
      <c r="BA904" s="266"/>
      <c r="BB904" s="266"/>
      <c r="BC904" s="232"/>
      <c r="BD904" s="232"/>
    </row>
    <row r="905" spans="1:56" ht="15.75" customHeight="1">
      <c r="A905" s="270"/>
      <c r="B905" s="269"/>
      <c r="C905" s="269"/>
      <c r="D905" s="269"/>
      <c r="E905" s="269"/>
      <c r="F905" s="44"/>
      <c r="G905" s="12"/>
      <c r="H905" s="12"/>
      <c r="I905" s="12"/>
      <c r="J905" s="12"/>
      <c r="K905" s="12"/>
      <c r="L905" s="44"/>
      <c r="M905" s="44"/>
      <c r="N905" s="44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266"/>
      <c r="AO905" s="266"/>
      <c r="AP905" s="266"/>
      <c r="AQ905" s="267"/>
      <c r="AR905" s="267"/>
      <c r="AS905" s="12"/>
      <c r="AT905" s="12"/>
      <c r="AU905" s="266"/>
      <c r="AV905" s="266"/>
      <c r="AW905" s="266"/>
      <c r="AX905" s="266"/>
      <c r="AY905" s="266"/>
      <c r="AZ905" s="266"/>
      <c r="BA905" s="266"/>
      <c r="BB905" s="266"/>
      <c r="BC905" s="232"/>
      <c r="BD905" s="232"/>
    </row>
    <row r="906" spans="1:56" ht="15.75" customHeight="1">
      <c r="A906" s="270"/>
      <c r="B906" s="269"/>
      <c r="C906" s="269"/>
      <c r="D906" s="269"/>
      <c r="E906" s="269"/>
      <c r="F906" s="44"/>
      <c r="G906" s="12"/>
      <c r="H906" s="12"/>
      <c r="I906" s="12"/>
      <c r="J906" s="12"/>
      <c r="K906" s="12"/>
      <c r="L906" s="44"/>
      <c r="M906" s="44"/>
      <c r="N906" s="44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266"/>
      <c r="AO906" s="266"/>
      <c r="AP906" s="266"/>
      <c r="AQ906" s="267"/>
      <c r="AR906" s="267"/>
      <c r="AS906" s="12"/>
      <c r="AT906" s="12"/>
      <c r="AU906" s="266"/>
      <c r="AV906" s="266"/>
      <c r="AW906" s="266"/>
      <c r="AX906" s="266"/>
      <c r="AY906" s="266"/>
      <c r="AZ906" s="266"/>
      <c r="BA906" s="266"/>
      <c r="BB906" s="266"/>
      <c r="BC906" s="232"/>
      <c r="BD906" s="232"/>
    </row>
    <row r="907" spans="1:56" ht="15.75" customHeight="1">
      <c r="A907" s="270"/>
      <c r="B907" s="269"/>
      <c r="C907" s="269"/>
      <c r="D907" s="269"/>
      <c r="E907" s="269"/>
      <c r="F907" s="44"/>
      <c r="G907" s="12"/>
      <c r="H907" s="12"/>
      <c r="I907" s="12"/>
      <c r="J907" s="12"/>
      <c r="K907" s="12"/>
      <c r="L907" s="44"/>
      <c r="M907" s="44"/>
      <c r="N907" s="44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266"/>
      <c r="AO907" s="266"/>
      <c r="AP907" s="266"/>
      <c r="AQ907" s="267"/>
      <c r="AR907" s="267"/>
      <c r="AS907" s="12"/>
      <c r="AT907" s="12"/>
      <c r="AU907" s="266"/>
      <c r="AV907" s="266"/>
      <c r="AW907" s="266"/>
      <c r="AX907" s="266"/>
      <c r="AY907" s="266"/>
      <c r="AZ907" s="266"/>
      <c r="BA907" s="266"/>
      <c r="BB907" s="266"/>
      <c r="BC907" s="232"/>
      <c r="BD907" s="232"/>
    </row>
    <row r="908" spans="1:56" ht="15.75" customHeight="1">
      <c r="A908" s="270"/>
      <c r="B908" s="269"/>
      <c r="C908" s="269"/>
      <c r="D908" s="269"/>
      <c r="E908" s="269"/>
      <c r="F908" s="44"/>
      <c r="G908" s="12"/>
      <c r="H908" s="12"/>
      <c r="I908" s="12"/>
      <c r="J908" s="12"/>
      <c r="K908" s="12"/>
      <c r="L908" s="44"/>
      <c r="M908" s="44"/>
      <c r="N908" s="44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266"/>
      <c r="AO908" s="266"/>
      <c r="AP908" s="266"/>
      <c r="AQ908" s="267"/>
      <c r="AR908" s="267"/>
      <c r="AS908" s="12"/>
      <c r="AT908" s="12"/>
      <c r="AU908" s="266"/>
      <c r="AV908" s="266"/>
      <c r="AW908" s="266"/>
      <c r="AX908" s="266"/>
      <c r="AY908" s="266"/>
      <c r="AZ908" s="266"/>
      <c r="BA908" s="266"/>
      <c r="BB908" s="266"/>
      <c r="BC908" s="232"/>
      <c r="BD908" s="232"/>
    </row>
    <row r="909" spans="1:56" ht="15.75" customHeight="1">
      <c r="A909" s="270"/>
      <c r="B909" s="269"/>
      <c r="C909" s="269"/>
      <c r="D909" s="269"/>
      <c r="E909" s="269"/>
      <c r="F909" s="44"/>
      <c r="G909" s="12"/>
      <c r="H909" s="12"/>
      <c r="I909" s="12"/>
      <c r="J909" s="12"/>
      <c r="K909" s="12"/>
      <c r="L909" s="44"/>
      <c r="M909" s="44"/>
      <c r="N909" s="44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266"/>
      <c r="AO909" s="266"/>
      <c r="AP909" s="266"/>
      <c r="AQ909" s="267"/>
      <c r="AR909" s="267"/>
      <c r="AS909" s="12"/>
      <c r="AT909" s="12"/>
      <c r="AU909" s="266"/>
      <c r="AV909" s="266"/>
      <c r="AW909" s="266"/>
      <c r="AX909" s="266"/>
      <c r="AY909" s="266"/>
      <c r="AZ909" s="266"/>
      <c r="BA909" s="266"/>
      <c r="BB909" s="266"/>
      <c r="BC909" s="232"/>
      <c r="BD909" s="232"/>
    </row>
    <row r="910" spans="1:56" ht="15.75" customHeight="1">
      <c r="A910" s="270"/>
      <c r="B910" s="269"/>
      <c r="C910" s="269"/>
      <c r="D910" s="269"/>
      <c r="E910" s="269"/>
      <c r="F910" s="44"/>
      <c r="G910" s="12"/>
      <c r="H910" s="12"/>
      <c r="I910" s="12"/>
      <c r="J910" s="12"/>
      <c r="K910" s="12"/>
      <c r="L910" s="44"/>
      <c r="M910" s="44"/>
      <c r="N910" s="44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266"/>
      <c r="AO910" s="266"/>
      <c r="AP910" s="266"/>
      <c r="AQ910" s="267"/>
      <c r="AR910" s="267"/>
      <c r="AS910" s="12"/>
      <c r="AT910" s="12"/>
      <c r="AU910" s="266"/>
      <c r="AV910" s="266"/>
      <c r="AW910" s="266"/>
      <c r="AX910" s="266"/>
      <c r="AY910" s="266"/>
      <c r="AZ910" s="266"/>
      <c r="BA910" s="266"/>
      <c r="BB910" s="266"/>
      <c r="BC910" s="232"/>
      <c r="BD910" s="232"/>
    </row>
    <row r="911" spans="1:56" ht="15.75" customHeight="1">
      <c r="A911" s="270"/>
      <c r="B911" s="269"/>
      <c r="C911" s="269"/>
      <c r="D911" s="269"/>
      <c r="E911" s="269"/>
      <c r="F911" s="44"/>
      <c r="G911" s="12"/>
      <c r="H911" s="12"/>
      <c r="I911" s="12"/>
      <c r="J911" s="12"/>
      <c r="K911" s="12"/>
      <c r="L911" s="44"/>
      <c r="M911" s="44"/>
      <c r="N911" s="44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266"/>
      <c r="AO911" s="266"/>
      <c r="AP911" s="266"/>
      <c r="AQ911" s="267"/>
      <c r="AR911" s="267"/>
      <c r="AS911" s="12"/>
      <c r="AT911" s="12"/>
      <c r="AU911" s="266"/>
      <c r="AV911" s="266"/>
      <c r="AW911" s="266"/>
      <c r="AX911" s="266"/>
      <c r="AY911" s="266"/>
      <c r="AZ911" s="266"/>
      <c r="BA911" s="266"/>
      <c r="BB911" s="266"/>
      <c r="BC911" s="232"/>
      <c r="BD911" s="232"/>
    </row>
    <row r="912" spans="1:56" ht="15.75" customHeight="1">
      <c r="A912" s="270"/>
      <c r="B912" s="269"/>
      <c r="C912" s="269"/>
      <c r="D912" s="269"/>
      <c r="E912" s="269"/>
      <c r="F912" s="44"/>
      <c r="G912" s="12"/>
      <c r="H912" s="12"/>
      <c r="I912" s="12"/>
      <c r="J912" s="12"/>
      <c r="K912" s="12"/>
      <c r="L912" s="44"/>
      <c r="M912" s="44"/>
      <c r="N912" s="44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266"/>
      <c r="AO912" s="266"/>
      <c r="AP912" s="266"/>
      <c r="AQ912" s="267"/>
      <c r="AR912" s="267"/>
      <c r="AS912" s="12"/>
      <c r="AT912" s="12"/>
      <c r="AU912" s="266"/>
      <c r="AV912" s="266"/>
      <c r="AW912" s="266"/>
      <c r="AX912" s="266"/>
      <c r="AY912" s="266"/>
      <c r="AZ912" s="266"/>
      <c r="BA912" s="266"/>
      <c r="BB912" s="266"/>
      <c r="BC912" s="232"/>
      <c r="BD912" s="232"/>
    </row>
    <row r="913" spans="1:56" ht="15.75" customHeight="1">
      <c r="A913" s="270"/>
      <c r="B913" s="269"/>
      <c r="C913" s="269"/>
      <c r="D913" s="269"/>
      <c r="E913" s="269"/>
      <c r="F913" s="44"/>
      <c r="G913" s="12"/>
      <c r="H913" s="12"/>
      <c r="I913" s="12"/>
      <c r="J913" s="12"/>
      <c r="K913" s="12"/>
      <c r="L913" s="44"/>
      <c r="M913" s="44"/>
      <c r="N913" s="44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266"/>
      <c r="AO913" s="266"/>
      <c r="AP913" s="266"/>
      <c r="AQ913" s="267"/>
      <c r="AR913" s="267"/>
      <c r="AS913" s="12"/>
      <c r="AT913" s="12"/>
      <c r="AU913" s="266"/>
      <c r="AV913" s="266"/>
      <c r="AW913" s="266"/>
      <c r="AX913" s="266"/>
      <c r="AY913" s="266"/>
      <c r="AZ913" s="266"/>
      <c r="BA913" s="266"/>
      <c r="BB913" s="266"/>
      <c r="BC913" s="232"/>
      <c r="BD913" s="232"/>
    </row>
    <row r="914" spans="1:56" ht="15.75" customHeight="1">
      <c r="A914" s="270"/>
      <c r="B914" s="269"/>
      <c r="C914" s="269"/>
      <c r="D914" s="269"/>
      <c r="E914" s="269"/>
      <c r="F914" s="44"/>
      <c r="G914" s="12"/>
      <c r="H914" s="12"/>
      <c r="I914" s="12"/>
      <c r="J914" s="12"/>
      <c r="K914" s="12"/>
      <c r="L914" s="44"/>
      <c r="M914" s="44"/>
      <c r="N914" s="44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266"/>
      <c r="AO914" s="266"/>
      <c r="AP914" s="266"/>
      <c r="AQ914" s="267"/>
      <c r="AR914" s="267"/>
      <c r="AS914" s="12"/>
      <c r="AT914" s="12"/>
      <c r="AU914" s="266"/>
      <c r="AV914" s="266"/>
      <c r="AW914" s="266"/>
      <c r="AX914" s="266"/>
      <c r="AY914" s="266"/>
      <c r="AZ914" s="266"/>
      <c r="BA914" s="266"/>
      <c r="BB914" s="266"/>
      <c r="BC914" s="232"/>
      <c r="BD914" s="232"/>
    </row>
    <row r="915" spans="1:56" ht="15.75" customHeight="1">
      <c r="A915" s="270"/>
      <c r="B915" s="269"/>
      <c r="C915" s="269"/>
      <c r="D915" s="269"/>
      <c r="E915" s="269"/>
      <c r="F915" s="44"/>
      <c r="G915" s="12"/>
      <c r="H915" s="12"/>
      <c r="I915" s="12"/>
      <c r="J915" s="12"/>
      <c r="K915" s="12"/>
      <c r="L915" s="44"/>
      <c r="M915" s="44"/>
      <c r="N915" s="44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266"/>
      <c r="AO915" s="266"/>
      <c r="AP915" s="266"/>
      <c r="AQ915" s="267"/>
      <c r="AR915" s="267"/>
      <c r="AS915" s="12"/>
      <c r="AT915" s="12"/>
      <c r="AU915" s="266"/>
      <c r="AV915" s="266"/>
      <c r="AW915" s="266"/>
      <c r="AX915" s="266"/>
      <c r="AY915" s="266"/>
      <c r="AZ915" s="266"/>
      <c r="BA915" s="266"/>
      <c r="BB915" s="266"/>
      <c r="BC915" s="232"/>
      <c r="BD915" s="232"/>
    </row>
    <row r="916" spans="1:56" ht="14.4">
      <c r="C916" s="79"/>
      <c r="D916" s="79"/>
      <c r="E916" s="79"/>
      <c r="F916" s="79"/>
      <c r="G916" s="1"/>
      <c r="H916" s="1"/>
      <c r="I916" s="1"/>
      <c r="J916" s="1"/>
      <c r="K916" s="1"/>
      <c r="L916" s="79"/>
      <c r="M916" s="79"/>
      <c r="N916" s="79"/>
      <c r="R916" s="1"/>
      <c r="S916" s="1"/>
      <c r="X916" s="1"/>
      <c r="Y916" s="1"/>
      <c r="AD916" s="1"/>
      <c r="AE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56" ht="14.4">
      <c r="C917" s="79"/>
      <c r="D917" s="79"/>
      <c r="E917" s="79"/>
      <c r="F917" s="79"/>
      <c r="G917" s="1"/>
      <c r="H917" s="1"/>
      <c r="I917" s="1"/>
      <c r="J917" s="1"/>
      <c r="K917" s="1"/>
      <c r="L917" s="79"/>
      <c r="M917" s="79"/>
      <c r="N917" s="79"/>
      <c r="R917" s="1"/>
      <c r="S917" s="1"/>
      <c r="X917" s="1"/>
      <c r="Y917" s="1"/>
      <c r="AD917" s="1"/>
      <c r="AE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56" ht="14.4">
      <c r="C918" s="79"/>
      <c r="D918" s="79"/>
      <c r="E918" s="79"/>
      <c r="F918" s="79"/>
      <c r="G918" s="1"/>
      <c r="H918" s="1"/>
      <c r="I918" s="1"/>
      <c r="J918" s="1"/>
      <c r="K918" s="1"/>
      <c r="L918" s="79"/>
      <c r="M918" s="79"/>
      <c r="N918" s="79"/>
      <c r="R918" s="1"/>
      <c r="S918" s="1"/>
      <c r="X918" s="1"/>
      <c r="Y918" s="1"/>
      <c r="AD918" s="1"/>
      <c r="AE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56" ht="14.4">
      <c r="C919" s="79"/>
      <c r="D919" s="79"/>
      <c r="E919" s="79"/>
      <c r="F919" s="79"/>
      <c r="G919" s="1"/>
      <c r="H919" s="1"/>
      <c r="I919" s="1"/>
      <c r="J919" s="1"/>
      <c r="K919" s="1"/>
      <c r="L919" s="79"/>
      <c r="M919" s="79"/>
      <c r="N919" s="79"/>
      <c r="R919" s="1"/>
      <c r="S919" s="1"/>
      <c r="X919" s="1"/>
      <c r="Y919" s="1"/>
      <c r="AD919" s="1"/>
      <c r="AE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56" ht="14.4">
      <c r="C920" s="79"/>
      <c r="D920" s="79"/>
      <c r="E920" s="79"/>
      <c r="F920" s="79"/>
      <c r="G920" s="1"/>
      <c r="H920" s="1"/>
      <c r="I920" s="1"/>
      <c r="J920" s="1"/>
      <c r="K920" s="1"/>
      <c r="L920" s="79"/>
      <c r="M920" s="79"/>
      <c r="N920" s="79"/>
      <c r="R920" s="1"/>
      <c r="S920" s="1"/>
      <c r="X920" s="1"/>
      <c r="Y920" s="1"/>
      <c r="AD920" s="1"/>
      <c r="AE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56" ht="14.4">
      <c r="C921" s="79"/>
      <c r="D921" s="79"/>
      <c r="E921" s="79"/>
      <c r="F921" s="79"/>
      <c r="G921" s="1"/>
      <c r="H921" s="1"/>
      <c r="I921" s="1"/>
      <c r="J921" s="1"/>
      <c r="K921" s="1"/>
      <c r="L921" s="79"/>
      <c r="M921" s="79"/>
      <c r="N921" s="79"/>
      <c r="R921" s="1"/>
      <c r="S921" s="1"/>
      <c r="X921" s="1"/>
      <c r="Y921" s="1"/>
      <c r="AD921" s="1"/>
      <c r="AE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56" ht="14.4">
      <c r="C922" s="79"/>
      <c r="D922" s="79"/>
      <c r="E922" s="79"/>
      <c r="F922" s="79"/>
      <c r="G922" s="1"/>
      <c r="H922" s="1"/>
      <c r="I922" s="1"/>
      <c r="J922" s="1"/>
      <c r="K922" s="1"/>
      <c r="L922" s="79"/>
      <c r="M922" s="79"/>
      <c r="N922" s="79"/>
      <c r="R922" s="1"/>
      <c r="S922" s="1"/>
      <c r="X922" s="1"/>
      <c r="Y922" s="1"/>
      <c r="AD922" s="1"/>
      <c r="AE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56" ht="14.4">
      <c r="C923" s="79"/>
      <c r="D923" s="79"/>
      <c r="E923" s="79"/>
      <c r="F923" s="79"/>
      <c r="G923" s="1"/>
      <c r="H923" s="1"/>
      <c r="I923" s="1"/>
      <c r="J923" s="1"/>
      <c r="K923" s="1"/>
      <c r="L923" s="79"/>
      <c r="M923" s="79"/>
      <c r="N923" s="79"/>
      <c r="R923" s="1"/>
      <c r="S923" s="1"/>
      <c r="X923" s="1"/>
      <c r="Y923" s="1"/>
      <c r="AD923" s="1"/>
      <c r="AE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56" ht="14.4">
      <c r="C924" s="79"/>
      <c r="D924" s="79"/>
      <c r="E924" s="79"/>
      <c r="F924" s="79"/>
      <c r="G924" s="1"/>
      <c r="H924" s="1"/>
      <c r="I924" s="1"/>
      <c r="J924" s="1"/>
      <c r="K924" s="1"/>
      <c r="L924" s="79"/>
      <c r="M924" s="79"/>
      <c r="N924" s="79"/>
      <c r="R924" s="1"/>
      <c r="S924" s="1"/>
      <c r="X924" s="1"/>
      <c r="Y924" s="1"/>
      <c r="AD924" s="1"/>
      <c r="AE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56" ht="14.4">
      <c r="C925" s="79"/>
      <c r="D925" s="79"/>
      <c r="E925" s="79"/>
      <c r="F925" s="79"/>
      <c r="G925" s="1"/>
      <c r="H925" s="1"/>
      <c r="I925" s="1"/>
      <c r="J925" s="1"/>
      <c r="K925" s="1"/>
      <c r="L925" s="79"/>
      <c r="M925" s="79"/>
      <c r="N925" s="79"/>
      <c r="R925" s="1"/>
      <c r="S925" s="1"/>
      <c r="X925" s="1"/>
      <c r="Y925" s="1"/>
      <c r="AD925" s="1"/>
      <c r="AE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56" ht="14.4">
      <c r="C926" s="79"/>
      <c r="D926" s="79"/>
      <c r="E926" s="79"/>
      <c r="F926" s="79"/>
      <c r="G926" s="1"/>
      <c r="H926" s="1"/>
      <c r="I926" s="1"/>
      <c r="J926" s="1"/>
      <c r="K926" s="1"/>
      <c r="L926" s="79"/>
      <c r="M926" s="79"/>
      <c r="N926" s="79"/>
      <c r="R926" s="1"/>
      <c r="S926" s="1"/>
      <c r="X926" s="1"/>
      <c r="Y926" s="1"/>
      <c r="AD926" s="1"/>
      <c r="AE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56" ht="14.4">
      <c r="C927" s="79"/>
      <c r="D927" s="79"/>
      <c r="E927" s="79"/>
      <c r="F927" s="79"/>
      <c r="G927" s="1"/>
      <c r="H927" s="1"/>
      <c r="I927" s="1"/>
      <c r="J927" s="1"/>
      <c r="K927" s="1"/>
      <c r="L927" s="79"/>
      <c r="M927" s="79"/>
      <c r="N927" s="79"/>
      <c r="R927" s="1"/>
      <c r="S927" s="1"/>
      <c r="X927" s="1"/>
      <c r="Y927" s="1"/>
      <c r="AD927" s="1"/>
      <c r="AE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56" ht="14.4">
      <c r="C928" s="79"/>
      <c r="D928" s="79"/>
      <c r="E928" s="79"/>
      <c r="F928" s="79"/>
      <c r="G928" s="1"/>
      <c r="H928" s="1"/>
      <c r="I928" s="1"/>
      <c r="J928" s="1"/>
      <c r="K928" s="1"/>
      <c r="L928" s="79"/>
      <c r="M928" s="79"/>
      <c r="N928" s="79"/>
      <c r="R928" s="1"/>
      <c r="S928" s="1"/>
      <c r="X928" s="1"/>
      <c r="Y928" s="1"/>
      <c r="AD928" s="1"/>
      <c r="AE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3:44" ht="14.4">
      <c r="C929" s="79"/>
      <c r="D929" s="79"/>
      <c r="E929" s="79"/>
      <c r="F929" s="79"/>
      <c r="G929" s="1"/>
      <c r="H929" s="1"/>
      <c r="I929" s="1"/>
      <c r="J929" s="1"/>
      <c r="K929" s="1"/>
      <c r="L929" s="79"/>
      <c r="M929" s="79"/>
      <c r="N929" s="79"/>
      <c r="R929" s="1"/>
      <c r="S929" s="1"/>
      <c r="X929" s="1"/>
      <c r="Y929" s="1"/>
      <c r="AD929" s="1"/>
      <c r="AE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3:44" ht="14.4">
      <c r="C930" s="79"/>
      <c r="D930" s="79"/>
      <c r="E930" s="79"/>
      <c r="F930" s="79"/>
      <c r="G930" s="1"/>
      <c r="H930" s="1"/>
      <c r="I930" s="1"/>
      <c r="J930" s="1"/>
      <c r="K930" s="1"/>
      <c r="L930" s="79"/>
      <c r="M930" s="79"/>
      <c r="N930" s="79"/>
      <c r="R930" s="1"/>
      <c r="S930" s="1"/>
      <c r="X930" s="1"/>
      <c r="Y930" s="1"/>
      <c r="AD930" s="1"/>
      <c r="AE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3:44" ht="14.4">
      <c r="C931" s="79"/>
      <c r="D931" s="79"/>
      <c r="E931" s="79"/>
      <c r="F931" s="79"/>
      <c r="G931" s="1"/>
      <c r="H931" s="1"/>
      <c r="I931" s="1"/>
      <c r="J931" s="1"/>
      <c r="K931" s="1"/>
      <c r="L931" s="79"/>
      <c r="M931" s="79"/>
      <c r="N931" s="79"/>
      <c r="R931" s="1"/>
      <c r="S931" s="1"/>
      <c r="X931" s="1"/>
      <c r="Y931" s="1"/>
      <c r="AD931" s="1"/>
      <c r="AE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3:44" ht="14.4">
      <c r="C932" s="79"/>
      <c r="D932" s="79"/>
      <c r="E932" s="79"/>
      <c r="F932" s="79"/>
      <c r="G932" s="1"/>
      <c r="H932" s="1"/>
      <c r="I932" s="1"/>
      <c r="J932" s="1"/>
      <c r="K932" s="1"/>
      <c r="L932" s="79"/>
      <c r="M932" s="79"/>
      <c r="N932" s="79"/>
      <c r="R932" s="1"/>
      <c r="S932" s="1"/>
      <c r="X932" s="1"/>
      <c r="Y932" s="1"/>
      <c r="AD932" s="1"/>
      <c r="AE932" s="1"/>
      <c r="AJ932" s="1"/>
      <c r="AK932" s="1"/>
      <c r="AL932" s="1"/>
      <c r="AM932" s="1"/>
      <c r="AN932" s="1"/>
      <c r="AO932" s="1"/>
      <c r="AP932" s="1"/>
      <c r="AQ932" s="1"/>
      <c r="AR932" s="1"/>
    </row>
  </sheetData>
  <customSheetViews>
    <customSheetView guid="{817DF8AD-2E5B-43D4-AE1B-3FEDA0EB267B}" filter="1" showAutoFilter="1">
      <pageMargins left="0.7" right="0.7" top="0.75" bottom="0.75" header="0.3" footer="0.3"/>
      <autoFilter ref="A1:BA682" xr:uid="{F6D861B5-91AA-4264-A0C8-9F90EDB4CD2F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010134352"/>
        </ext>
      </extLst>
    </customSheetView>
    <customSheetView guid="{C56A2265-751A-4A49-A557-AB9355371B3E}" filter="1" showAutoFilter="1">
      <pageMargins left="0.7" right="0.7" top="0.75" bottom="0.75" header="0.3" footer="0.3"/>
      <autoFilter ref="A1:AX682" xr:uid="{2E3A1FCC-B632-4E4D-82AF-85D55B26DA7A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097668794"/>
        </ext>
      </extLst>
    </customSheetView>
    <customSheetView guid="{30567BB3-8B43-4787-BF39-FB73AE8CDEC0}" filter="1" showAutoFilter="1">
      <pageMargins left="0.7" right="0.7" top="0.75" bottom="0.75" header="0.3" footer="0.3"/>
      <autoFilter ref="A1:AQ210" xr:uid="{B0405A30-B8E0-46D6-BE34-171F38D2106D}"/>
      <extLst>
        <ext uri="GoogleSheetsCustomDataVersion1">
          <go:sheetsCustomData xmlns:go="http://customooxmlschemas.google.com/" filterViewId="1133068069"/>
        </ext>
      </extLst>
    </customSheetView>
    <customSheetView guid="{DE98BF08-5BAF-4BA0-92D6-ED7737B0E392}" filter="1" showAutoFilter="1">
      <pageMargins left="0.7" right="0.7" top="0.75" bottom="0.75" header="0.3" footer="0.3"/>
      <autoFilter ref="A1:AX682" xr:uid="{746AAE6C-B24C-446F-A5EA-C17820B873FA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181902813"/>
        </ext>
      </extLst>
    </customSheetView>
    <customSheetView guid="{E07585C6-6F65-41EE-9F02-C1867E02C7FA}" filter="1" showAutoFilter="1">
      <pageMargins left="0.7" right="0.7" top="0.75" bottom="0.75" header="0.3" footer="0.3"/>
      <autoFilter ref="A1:AX682" xr:uid="{EAC5F9E4-275D-4950-81B0-50A2618A5CEA}"/>
      <extLst>
        <ext uri="GoogleSheetsCustomDataVersion1">
          <go:sheetsCustomData xmlns:go="http://customooxmlschemas.google.com/" filterViewId="1186796267"/>
        </ext>
      </extLst>
    </customSheetView>
    <customSheetView guid="{6AAED95C-C2E7-45E3-BA45-9E31FA283511}" filter="1" showAutoFilter="1">
      <pageMargins left="0.7" right="0.7" top="0.75" bottom="0.75" header="0.3" footer="0.3"/>
      <autoFilter ref="D1:D210" xr:uid="{00E8DACC-B35A-4FA8-88EA-6C725696C428}"/>
      <extLst>
        <ext uri="GoogleSheetsCustomDataVersion1">
          <go:sheetsCustomData xmlns:go="http://customooxmlschemas.google.com/" filterViewId="1229793549"/>
        </ext>
      </extLst>
    </customSheetView>
    <customSheetView guid="{6EFE3F43-10FE-40B1-BB1F-CC62F6010227}" filter="1" showAutoFilter="1">
      <pageMargins left="0.7" right="0.7" top="0.75" bottom="0.75" header="0.3" footer="0.3"/>
      <autoFilter ref="A1:AQ210" xr:uid="{41086D98-AA07-41F8-A4D3-41777C8DEF4B}"/>
      <extLst>
        <ext uri="GoogleSheetsCustomDataVersion1">
          <go:sheetsCustomData xmlns:go="http://customooxmlschemas.google.com/" filterViewId="1255938482"/>
        </ext>
      </extLst>
    </customSheetView>
    <customSheetView guid="{9ACE5D65-1E11-43FC-A60D-09A95738A620}" filter="1" showAutoFilter="1">
      <pageMargins left="0.7" right="0.7" top="0.75" bottom="0.75" header="0.3" footer="0.3"/>
      <autoFilter ref="D1:D210" xr:uid="{9AD0865A-FA0A-4C13-8345-807FB608BE1F}"/>
      <extLst>
        <ext uri="GoogleSheetsCustomDataVersion1">
          <go:sheetsCustomData xmlns:go="http://customooxmlschemas.google.com/" filterViewId="1285433046"/>
        </ext>
      </extLst>
    </customSheetView>
    <customSheetView guid="{276B11E0-310B-406A-B8D3-96D18319FC66}" filter="1" showAutoFilter="1">
      <pageMargins left="0.7" right="0.7" top="0.75" bottom="0.75" header="0.3" footer="0.3"/>
      <autoFilter ref="A1:AX682" xr:uid="{3FBC6115-B3BD-4EE3-B998-EE09407464B8}"/>
      <extLst>
        <ext uri="GoogleSheetsCustomDataVersion1">
          <go:sheetsCustomData xmlns:go="http://customooxmlschemas.google.com/" filterViewId="1367192983"/>
        </ext>
      </extLst>
    </customSheetView>
    <customSheetView guid="{D0EA95D6-E037-43BB-A7EE-E80547117D16}" filter="1" showAutoFilter="1">
      <pageMargins left="0.7" right="0.7" top="0.75" bottom="0.75" header="0.3" footer="0.3"/>
      <autoFilter ref="A1:AQ210" xr:uid="{E41CFB3E-79AC-4F58-8B75-4104FD1BB80E}"/>
      <extLst>
        <ext uri="GoogleSheetsCustomDataVersion1">
          <go:sheetsCustomData xmlns:go="http://customooxmlschemas.google.com/" filterViewId="1407390493"/>
        </ext>
      </extLst>
    </customSheetView>
    <customSheetView guid="{543878F0-DA33-4C80-9BEF-F3571B11E558}" filter="1" showAutoFilter="1">
      <pageMargins left="0.7" right="0.7" top="0.75" bottom="0.75" header="0.3" footer="0.3"/>
      <autoFilter ref="AC681:AC682" xr:uid="{4AA355CA-A857-47E3-AD23-B7AAC1B61297}"/>
      <extLst>
        <ext uri="GoogleSheetsCustomDataVersion1">
          <go:sheetsCustomData xmlns:go="http://customooxmlschemas.google.com/" filterViewId="1421009201"/>
        </ext>
      </extLst>
    </customSheetView>
    <customSheetView guid="{CFC20A8D-A807-4A31-BF59-D013D58C0E17}" filter="1" showAutoFilter="1">
      <pageMargins left="0.7" right="0.7" top="0.75" bottom="0.75" header="0.3" footer="0.3"/>
      <autoFilter ref="A1:AQ210" xr:uid="{0504FDB9-26AD-4866-8CCE-70F889CDDB4C}"/>
      <extLst>
        <ext uri="GoogleSheetsCustomDataVersion1">
          <go:sheetsCustomData xmlns:go="http://customooxmlschemas.google.com/" filterViewId="1429556534"/>
        </ext>
      </extLst>
    </customSheetView>
    <customSheetView guid="{6099C221-BDB5-430E-AD5B-F5341CB26C19}" filter="1" showAutoFilter="1">
      <pageMargins left="0.7" right="0.7" top="0.75" bottom="0.75" header="0.3" footer="0.3"/>
      <autoFilter ref="A1:BA682" xr:uid="{AAD6A750-4FF9-442F-8DE3-1C8FD8E4CF73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517469158"/>
        </ext>
      </extLst>
    </customSheetView>
    <customSheetView guid="{D5A38F10-0745-43E2-BC3F-0DE24DEE2319}" filter="1" showAutoFilter="1">
      <pageMargins left="0.7" right="0.7" top="0.75" bottom="0.75" header="0.3" footer="0.3"/>
      <autoFilter ref="A1:AQ210" xr:uid="{463370CF-FE76-408A-88A9-CC8BBA7E1496}"/>
      <extLst>
        <ext uri="GoogleSheetsCustomDataVersion1">
          <go:sheetsCustomData xmlns:go="http://customooxmlschemas.google.com/" filterViewId="1522145715"/>
        </ext>
      </extLst>
    </customSheetView>
    <customSheetView guid="{6EA4CAF0-730B-43DA-8ED7-837911108B5D}" filter="1" showAutoFilter="1">
      <pageMargins left="0.7" right="0.7" top="0.75" bottom="0.75" header="0.3" footer="0.3"/>
      <autoFilter ref="A1:BA700" xr:uid="{4A023A07-92D2-47BD-AFEE-3D61DB47E5AD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1561601783"/>
        </ext>
      </extLst>
    </customSheetView>
    <customSheetView guid="{61612DC8-CE62-4339-A388-C4CD925AC7D4}" filter="1" showAutoFilter="1">
      <pageMargins left="0.7" right="0.7" top="0.75" bottom="0.75" header="0.3" footer="0.3"/>
      <autoFilter ref="C1:C210" xr:uid="{069B5882-CBB1-4CDF-9C19-7290A4E30137}"/>
      <extLst>
        <ext uri="GoogleSheetsCustomDataVersion1">
          <go:sheetsCustomData xmlns:go="http://customooxmlschemas.google.com/" filterViewId="1692469993"/>
        </ext>
      </extLst>
    </customSheetView>
    <customSheetView guid="{9B80173C-F751-4216-A0A8-E271266A8254}" filter="1" showAutoFilter="1">
      <pageMargins left="0.7" right="0.7" top="0.75" bottom="0.75" header="0.3" footer="0.3"/>
      <autoFilter ref="A1:AQ210" xr:uid="{4121C050-5888-47C0-A0BA-6E16AF6658E1}"/>
      <extLst>
        <ext uri="GoogleSheetsCustomDataVersion1">
          <go:sheetsCustomData xmlns:go="http://customooxmlschemas.google.com/" filterViewId="1753276498"/>
        </ext>
      </extLst>
    </customSheetView>
    <customSheetView guid="{2A3C2EFF-D498-4968-892D-676E199651BF}" filter="1" showAutoFilter="1">
      <pageMargins left="0.7" right="0.7" top="0.75" bottom="0.75" header="0.3" footer="0.3"/>
      <autoFilter ref="A1:AQ210" xr:uid="{E1161AFC-07F2-443F-B2A6-98025C4FD15B}"/>
      <extLst>
        <ext uri="GoogleSheetsCustomDataVersion1">
          <go:sheetsCustomData xmlns:go="http://customooxmlschemas.google.com/" filterViewId="1763526876"/>
        </ext>
      </extLst>
    </customSheetView>
    <customSheetView guid="{A4BA6D0C-BFEF-4C0D-927D-F73E79FD0342}" filter="1" showAutoFilter="1">
      <pageMargins left="0.7" right="0.7" top="0.75" bottom="0.75" header="0.3" footer="0.3"/>
      <autoFilter ref="A1:AQ210" xr:uid="{DD0FE058-FF71-4E62-A0C3-49A4D2A2F0F1}"/>
      <extLst>
        <ext uri="GoogleSheetsCustomDataVersion1">
          <go:sheetsCustomData xmlns:go="http://customooxmlschemas.google.com/" filterViewId="1775198535"/>
        </ext>
      </extLst>
    </customSheetView>
    <customSheetView guid="{B6FE209C-568E-43A7-A4E9-FEFA168E9EDF}" filter="1" showAutoFilter="1">
      <pageMargins left="0.7" right="0.7" top="0.75" bottom="0.75" header="0.3" footer="0.3"/>
      <autoFilter ref="A1:AX700" xr:uid="{1A2F455A-F1FE-482C-84D8-FA80E8B925A6}"/>
      <extLst>
        <ext uri="GoogleSheetsCustomDataVersion1">
          <go:sheetsCustomData xmlns:go="http://customooxmlschemas.google.com/" filterViewId="1776858697"/>
        </ext>
      </extLst>
    </customSheetView>
    <customSheetView guid="{567DCC50-B0CE-4B60-BAA8-84CFE32009F3}" filter="1" showAutoFilter="1">
      <pageMargins left="0.7" right="0.7" top="0.75" bottom="0.75" header="0.3" footer="0.3"/>
      <autoFilter ref="A1:BA700" xr:uid="{19ED89D5-2267-4E37-989D-811BB9061636}"/>
      <extLst>
        <ext uri="GoogleSheetsCustomDataVersion1">
          <go:sheetsCustomData xmlns:go="http://customooxmlschemas.google.com/" filterViewId="1780596678"/>
        </ext>
      </extLst>
    </customSheetView>
    <customSheetView guid="{8BD46933-8E1B-4723-B27A-A91F51DE53FA}" filter="1" showAutoFilter="1">
      <pageMargins left="0.7" right="0.7" top="0.75" bottom="0.75" header="0.3" footer="0.3"/>
      <autoFilter ref="A1:BA700" xr:uid="{D5971F2B-3F72-4B64-981F-93C8CCEAAAB5}"/>
      <extLst>
        <ext uri="GoogleSheetsCustomDataVersion1">
          <go:sheetsCustomData xmlns:go="http://customooxmlschemas.google.com/" filterViewId="1806139460"/>
        </ext>
      </extLst>
    </customSheetView>
    <customSheetView guid="{9FE005D3-FAFD-414E-8F03-023230224686}" filter="1" showAutoFilter="1">
      <pageMargins left="0.7" right="0.7" top="0.75" bottom="0.75" header="0.3" footer="0.3"/>
      <autoFilter ref="A1:AQ210" xr:uid="{E88D0198-818B-4C53-A166-1D43860F33CB}"/>
      <extLst>
        <ext uri="GoogleSheetsCustomDataVersion1">
          <go:sheetsCustomData xmlns:go="http://customooxmlschemas.google.com/" filterViewId="1826754082"/>
        </ext>
      </extLst>
    </customSheetView>
    <customSheetView guid="{7563C98D-CAE4-4AD7-9AE2-E8596EB82558}" filter="1" showAutoFilter="1">
      <pageMargins left="0.7" right="0.7" top="0.75" bottom="0.75" header="0.3" footer="0.3"/>
      <autoFilter ref="A1:AQ210" xr:uid="{E8E95198-BDB8-453D-A9E5-E8B58EA0082D}"/>
      <extLst>
        <ext uri="GoogleSheetsCustomDataVersion1">
          <go:sheetsCustomData xmlns:go="http://customooxmlschemas.google.com/" filterViewId="1875166054"/>
        </ext>
      </extLst>
    </customSheetView>
    <customSheetView guid="{C4BA9A2C-FE7C-4E22-A9C1-9A2D4F0985A3}" filter="1" showAutoFilter="1">
      <pageMargins left="0.7" right="0.7" top="0.75" bottom="0.75" header="0.3" footer="0.3"/>
      <autoFilter ref="A1:BA700" xr:uid="{568C7D08-608C-46D9-A3D1-2858E188496D}"/>
      <extLst>
        <ext uri="GoogleSheetsCustomDataVersion1">
          <go:sheetsCustomData xmlns:go="http://customooxmlschemas.google.com/" filterViewId="1882789716"/>
        </ext>
      </extLst>
    </customSheetView>
    <customSheetView guid="{8FD46773-174A-4EFE-9F94-D86D2162D548}" filter="1" showAutoFilter="1">
      <pageMargins left="0.7" right="0.7" top="0.75" bottom="0.75" header="0.3" footer="0.3"/>
      <autoFilter ref="A1:AX700" xr:uid="{4D8AFA4E-DD39-43AB-8868-C15E0150AFEB}"/>
      <extLst>
        <ext uri="GoogleSheetsCustomDataVersion1">
          <go:sheetsCustomData xmlns:go="http://customooxmlschemas.google.com/" filterViewId="1896780497"/>
        </ext>
      </extLst>
    </customSheetView>
    <customSheetView guid="{B90A83D2-1AA5-499C-A6FF-B92A73FBB9F4}" filter="1" showAutoFilter="1">
      <pageMargins left="0.7" right="0.7" top="0.75" bottom="0.75" header="0.3" footer="0.3"/>
      <autoFilter ref="A1:BA700" xr:uid="{4A36323F-0DE6-46C5-B168-0581701CF657}"/>
      <extLst>
        <ext uri="GoogleSheetsCustomDataVersion1">
          <go:sheetsCustomData xmlns:go="http://customooxmlschemas.google.com/" filterViewId="193963503"/>
        </ext>
      </extLst>
    </customSheetView>
    <customSheetView guid="{69C99700-430E-4E3B-8B34-0E2B8B964FE7}" filter="1" showAutoFilter="1">
      <pageMargins left="0.7" right="0.7" top="0.75" bottom="0.75" header="0.3" footer="0.3"/>
      <autoFilter ref="A1:AQ210" xr:uid="{176AF846-CE9D-450E-81ED-DA12F14AD1B9}"/>
      <extLst>
        <ext uri="GoogleSheetsCustomDataVersion1">
          <go:sheetsCustomData xmlns:go="http://customooxmlschemas.google.com/" filterViewId="196051063"/>
        </ext>
      </extLst>
    </customSheetView>
    <customSheetView guid="{3F7E1512-D986-45B5-A913-917E2D873EC4}" filter="1" showAutoFilter="1">
      <pageMargins left="0.7" right="0.7" top="0.75" bottom="0.75" header="0.3" footer="0.3"/>
      <autoFilter ref="D1:AX56" xr:uid="{7435C0C5-A21D-4F49-830A-2DEAE5E59C73}"/>
      <extLst>
        <ext uri="GoogleSheetsCustomDataVersion1">
          <go:sheetsCustomData xmlns:go="http://customooxmlschemas.google.com/" filterViewId="1965164437"/>
        </ext>
      </extLst>
    </customSheetView>
    <customSheetView guid="{93031333-F687-4DD1-817A-AE24A14CED0D}" filter="1" showAutoFilter="1">
      <pageMargins left="0.7" right="0.7" top="0.75" bottom="0.75" header="0.3" footer="0.3"/>
      <autoFilter ref="A1:BA700" xr:uid="{00430B29-2821-4D27-A53A-29BB52F1DC45}"/>
      <extLst>
        <ext uri="GoogleSheetsCustomDataVersion1">
          <go:sheetsCustomData xmlns:go="http://customooxmlschemas.google.com/" filterViewId="1987123653"/>
        </ext>
      </extLst>
    </customSheetView>
    <customSheetView guid="{70B35A7C-13CA-40BF-ADFD-2D1384F2E492}" filter="1" showAutoFilter="1">
      <pageMargins left="0.7" right="0.7" top="0.75" bottom="0.75" header="0.3" footer="0.3"/>
      <autoFilter ref="C169:C173" xr:uid="{C345A0CA-A21A-4563-9464-8E3DD3B65178}"/>
      <extLst>
        <ext uri="GoogleSheetsCustomDataVersion1">
          <go:sheetsCustomData xmlns:go="http://customooxmlschemas.google.com/" filterViewId="2015108116"/>
        </ext>
      </extLst>
    </customSheetView>
    <customSheetView guid="{423B0E14-8EEC-4421-939E-C74765885346}" filter="1" showAutoFilter="1">
      <pageMargins left="0.7" right="0.7" top="0.75" bottom="0.75" header="0.3" footer="0.3"/>
      <autoFilter ref="C1:C210" xr:uid="{0A5E8AB1-72D7-4F49-AAA2-4D3FE3725DBE}"/>
      <extLst>
        <ext uri="GoogleSheetsCustomDataVersion1">
          <go:sheetsCustomData xmlns:go="http://customooxmlschemas.google.com/" filterViewId="2026883844"/>
        </ext>
      </extLst>
    </customSheetView>
    <customSheetView guid="{A2CB0887-BF84-498F-B488-5F97392A98C1}" filter="1" showAutoFilter="1">
      <pageMargins left="0.7" right="0.7" top="0.75" bottom="0.75" header="0.3" footer="0.3"/>
      <autoFilter ref="C169:C173" xr:uid="{B0E31F7D-279A-4E21-9EE3-C9A18156BCC3}"/>
      <extLst>
        <ext uri="GoogleSheetsCustomDataVersion1">
          <go:sheetsCustomData xmlns:go="http://customooxmlschemas.google.com/" filterViewId="2067492419"/>
        </ext>
      </extLst>
    </customSheetView>
    <customSheetView guid="{EC27776D-E6C9-45D0-9252-3C24E1330928}" filter="1" showAutoFilter="1">
      <pageMargins left="0.7" right="0.7" top="0.75" bottom="0.75" header="0.3" footer="0.3"/>
      <autoFilter ref="A1:BA682" xr:uid="{5CECDC99-9D88-4567-89FD-5FF297FB8408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2076638773"/>
        </ext>
      </extLst>
    </customSheetView>
    <customSheetView guid="{95F10D1F-E8AD-4FB1-973C-84200C70A74E}" filter="1" showAutoFilter="1">
      <pageMargins left="0.7" right="0.7" top="0.75" bottom="0.75" header="0.3" footer="0.3"/>
      <autoFilter ref="A1:AQ210" xr:uid="{6E23B1BD-87CD-48F1-933E-D12EB7B65B99}"/>
      <extLst>
        <ext uri="GoogleSheetsCustomDataVersion1">
          <go:sheetsCustomData xmlns:go="http://customooxmlschemas.google.com/" filterViewId="2078569690"/>
        </ext>
      </extLst>
    </customSheetView>
    <customSheetView guid="{AEBA0162-2CC8-42F8-BC77-11F1AC727616}" filter="1" showAutoFilter="1">
      <pageMargins left="0.7" right="0.7" top="0.75" bottom="0.75" header="0.3" footer="0.3"/>
      <autoFilter ref="C1:C210" xr:uid="{1EE0E39C-887F-4374-A91F-CBD313B81D99}"/>
      <extLst>
        <ext uri="GoogleSheetsCustomDataVersion1">
          <go:sheetsCustomData xmlns:go="http://customooxmlschemas.google.com/" filterViewId="2091507500"/>
        </ext>
      </extLst>
    </customSheetView>
    <customSheetView guid="{7AE96058-7B32-4B00-BA50-387BA8848196}" filter="1" showAutoFilter="1">
      <pageMargins left="0.7" right="0.7" top="0.75" bottom="0.75" header="0.3" footer="0.3"/>
      <autoFilter ref="A1:AX682" xr:uid="{AC90FE12-5CC2-43E9-B829-A6E85A01D9B7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216996931"/>
        </ext>
      </extLst>
    </customSheetView>
    <customSheetView guid="{5A0504F2-B37A-49F3-8CF0-31A9B4C13492}" filter="1" showAutoFilter="1">
      <pageMargins left="0.7" right="0.7" top="0.75" bottom="0.75" header="0.3" footer="0.3"/>
      <autoFilter ref="A1:BA700" xr:uid="{EEECB908-B307-446F-BE00-959724290918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287433491"/>
        </ext>
      </extLst>
    </customSheetView>
    <customSheetView guid="{8853839B-9B56-474C-9F52-1A3BA6CE9E81}" filter="1" showAutoFilter="1">
      <pageMargins left="0.7" right="0.7" top="0.75" bottom="0.75" header="0.3" footer="0.3"/>
      <autoFilter ref="A1:AX682" xr:uid="{3486D40C-6591-4B48-B7E4-E73B50359EDD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297352647"/>
        </ext>
      </extLst>
    </customSheetView>
    <customSheetView guid="{1E35684E-90C5-4009-AB4C-550226A9CF96}" filter="1" showAutoFilter="1">
      <pageMargins left="0.7" right="0.7" top="0.75" bottom="0.75" header="0.3" footer="0.3"/>
      <autoFilter ref="A1:AQ210" xr:uid="{E4AE7DC8-2AA4-424A-9181-009759818BD0}"/>
      <extLst>
        <ext uri="GoogleSheetsCustomDataVersion1">
          <go:sheetsCustomData xmlns:go="http://customooxmlschemas.google.com/" filterViewId="325933853"/>
        </ext>
      </extLst>
    </customSheetView>
    <customSheetView guid="{D486A903-297B-47A4-8766-FCED3BD76563}" filter="1" showAutoFilter="1">
      <pageMargins left="0.7" right="0.7" top="0.75" bottom="0.75" header="0.3" footer="0.3"/>
      <autoFilter ref="C111:C113" xr:uid="{40FBD389-C648-4872-B503-0549784189D6}"/>
      <extLst>
        <ext uri="GoogleSheetsCustomDataVersion1">
          <go:sheetsCustomData xmlns:go="http://customooxmlschemas.google.com/" filterViewId="352728733"/>
        </ext>
      </extLst>
    </customSheetView>
    <customSheetView guid="{C8D478A5-E82D-4BDE-85FB-33B70A6CDA11}" filter="1" showAutoFilter="1">
      <pageMargins left="0.7" right="0.7" top="0.75" bottom="0.75" header="0.3" footer="0.3"/>
      <autoFilter ref="A1:AQ210" xr:uid="{A104F4FE-8EE9-4D2F-8AE1-403D21EDEF09}"/>
      <extLst>
        <ext uri="GoogleSheetsCustomDataVersion1">
          <go:sheetsCustomData xmlns:go="http://customooxmlschemas.google.com/" filterViewId="454969178"/>
        </ext>
      </extLst>
    </customSheetView>
    <customSheetView guid="{EB13011E-954C-4747-8433-0EF63F1778BF}" filter="1" showAutoFilter="1">
      <pageMargins left="0.7" right="0.7" top="0.75" bottom="0.75" header="0.3" footer="0.3"/>
      <autoFilter ref="A1:AX682" xr:uid="{97559A55-166D-4B8A-AFBB-7D83F7DA6700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535887184"/>
        </ext>
      </extLst>
    </customSheetView>
    <customSheetView guid="{599E455D-1683-4690-8E78-C27F9370160F}" filter="1" showAutoFilter="1">
      <pageMargins left="0.7" right="0.7" top="0.75" bottom="0.75" header="0.3" footer="0.3"/>
      <autoFilter ref="A1:AQ210" xr:uid="{C8A7D1C1-36B6-4AFB-8F6C-F952CD13D6B0}"/>
      <extLst>
        <ext uri="GoogleSheetsCustomDataVersion1">
          <go:sheetsCustomData xmlns:go="http://customooxmlschemas.google.com/" filterViewId="808248777"/>
        </ext>
      </extLst>
    </customSheetView>
    <customSheetView guid="{B9C838B5-B831-4170-9E10-0BB6D13FD680}" filter="1" showAutoFilter="1">
      <pageMargins left="0.7" right="0.7" top="0.75" bottom="0.75" header="0.3" footer="0.3"/>
      <autoFilter ref="A1:BA932" xr:uid="{EFCCF7A6-45E2-42D5-81E8-36F9E7994089}">
        <filterColumn colId="3">
          <filters>
            <filter val="Chubekile SSS"/>
            <filter val="Cingani HS"/>
            <filter val="Coselelani HS"/>
            <filter val="Cowan HS"/>
            <filter val="Douglas Mbopa"/>
            <filter val="EZ Kabane"/>
            <filter val="Isilimela HS"/>
            <filter val="Ithembelihle CS"/>
            <filter val="James Jolobe SSS"/>
            <filter val="Jeffrey's Bay CHS"/>
            <filter val="Khanyisa"/>
            <filter val="Khumbulani HS"/>
            <filter val="Khwezi Lomso CS"/>
            <filter val="Kwa Magxaki HS"/>
            <filter val="Kwazakhele HS"/>
            <filter val="Loyiso SS"/>
            <filter val="Lungisa HS"/>
            <filter val="Lungiso HS"/>
            <filter val="Masiphathisane SS"/>
            <filter val="Motherwell HS"/>
            <filter val="Mzontsundu"/>
            <filter val="Ncedo SSS"/>
            <filter val="Ndzondelelo"/>
            <filter val="Phakamisa SSS"/>
            <filter val="Rocklands IS"/>
            <filter val="Soqhayisa SS"/>
            <filter val="Vulumzi SS"/>
          </filters>
        </filterColumn>
      </autoFilter>
      <extLst>
        <ext uri="GoogleSheetsCustomDataVersion1">
          <go:sheetsCustomData xmlns:go="http://customooxmlschemas.google.com/" filterViewId="847475356"/>
        </ext>
      </extLst>
    </customSheetView>
    <customSheetView guid="{4618E458-45D0-41BE-96B4-5E15BB9E85DA}" filter="1" showAutoFilter="1">
      <pageMargins left="0.7" right="0.7" top="0.75" bottom="0.75" header="0.3" footer="0.3"/>
      <autoFilter ref="A1:AQ210" xr:uid="{8FD386E0-EED3-4E8B-A497-A0B35B5241A2}"/>
      <extLst>
        <ext uri="GoogleSheetsCustomDataVersion1">
          <go:sheetsCustomData xmlns:go="http://customooxmlschemas.google.com/" filterViewId="851833851"/>
        </ext>
      </extLst>
    </customSheetView>
    <customSheetView guid="{80B688BE-3B3C-4807-AD34-94048E51E168}" filter="1" showAutoFilter="1">
      <pageMargins left="0.7" right="0.7" top="0.75" bottom="0.75" header="0.3" footer="0.3"/>
      <autoFilter ref="D1:D210" xr:uid="{321B25C1-9D45-46FC-BEAB-2FC4484313EF}"/>
      <extLst>
        <ext uri="GoogleSheetsCustomDataVersion1">
          <go:sheetsCustomData xmlns:go="http://customooxmlschemas.google.com/" filterViewId="917593220"/>
        </ext>
      </extLst>
    </customSheetView>
  </customSheetViews>
  <dataValidations count="3">
    <dataValidation type="list" allowBlank="1" showDropDown="1" showErrorMessage="1" sqref="P2:P915" xr:uid="{00000000-0002-0000-0400-000000000000}">
      <formula1>"Accepted,Provisionally Accepted,Interview Required,Not Accepted,Placed on waiting list,Programme Full,Alternate campus offer,Awaiting Final Decision,Min Req Met"</formula1>
    </dataValidation>
    <dataValidation type="list" allowBlank="1" showDropDown="1" showErrorMessage="1" sqref="F2:F915 L2:L915 R2:R915 X2:X915 AD2:AD915 AJ2:AJ915 AQ2:AQ915 BA2:BA915" xr:uid="{00000000-0002-0000-0400-000001000000}">
      <formula1>"Yes,No,S/A"</formula1>
    </dataValidation>
    <dataValidation type="list" allowBlank="1" showDropDown="1" showErrorMessage="1" sqref="M2:M915 S2:S915 Y2:Y915 AE2:AE915 AK2:AK915 AR2:AR915" xr:uid="{00000000-0002-0000-0400-000002000000}">
      <formula1>"Cannot Proceed,Missing Documents,Does Not Qualify,Foreign Student,Did not submit form"</formula1>
    </dataValidation>
  </dataValidation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0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/>
  <cols>
    <col min="1" max="1" width="16" customWidth="1"/>
    <col min="2" max="2" width="21.5546875" customWidth="1"/>
    <col min="3" max="3" width="16" hidden="1" customWidth="1"/>
    <col min="4" max="11" width="16" customWidth="1"/>
    <col min="12" max="12" width="16" hidden="1" customWidth="1"/>
    <col min="13" max="13" width="16" customWidth="1"/>
    <col min="14" max="14" width="17.109375" customWidth="1"/>
    <col min="15" max="15" width="20.88671875" customWidth="1"/>
    <col min="16" max="18" width="16" hidden="1" customWidth="1"/>
  </cols>
  <sheetData>
    <row r="1" spans="1:33">
      <c r="A1" s="334" t="s">
        <v>2997</v>
      </c>
      <c r="B1" s="334" t="s">
        <v>2998</v>
      </c>
      <c r="C1" s="271" t="s">
        <v>2999</v>
      </c>
      <c r="D1" s="334" t="s">
        <v>3000</v>
      </c>
      <c r="E1" s="335"/>
      <c r="F1" s="334" t="s">
        <v>3001</v>
      </c>
      <c r="G1" s="335"/>
      <c r="H1" s="334" t="s">
        <v>3002</v>
      </c>
      <c r="I1" s="335"/>
      <c r="J1" s="334" t="s">
        <v>3003</v>
      </c>
      <c r="K1" s="335"/>
      <c r="L1" s="271" t="s">
        <v>3004</v>
      </c>
      <c r="M1" s="334" t="s">
        <v>2655</v>
      </c>
      <c r="N1" s="334" t="s">
        <v>3005</v>
      </c>
      <c r="O1" s="334" t="s">
        <v>3006</v>
      </c>
      <c r="P1" s="271"/>
      <c r="Q1" s="271" t="s">
        <v>3007</v>
      </c>
      <c r="R1" s="271" t="s">
        <v>3008</v>
      </c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</row>
    <row r="2" spans="1:33">
      <c r="A2" s="335"/>
      <c r="B2" s="335"/>
      <c r="C2" s="272"/>
      <c r="D2" s="273" t="s">
        <v>3009</v>
      </c>
      <c r="E2" s="273" t="s">
        <v>3010</v>
      </c>
      <c r="F2" s="273" t="s">
        <v>3009</v>
      </c>
      <c r="G2" s="273" t="s">
        <v>3010</v>
      </c>
      <c r="H2" s="273" t="s">
        <v>3009</v>
      </c>
      <c r="I2" s="273" t="s">
        <v>3010</v>
      </c>
      <c r="J2" s="273" t="s">
        <v>3009</v>
      </c>
      <c r="K2" s="273" t="s">
        <v>3010</v>
      </c>
      <c r="L2" s="272"/>
      <c r="M2" s="335"/>
      <c r="N2" s="335"/>
      <c r="O2" s="335"/>
      <c r="P2" s="272">
        <f>C3</f>
        <v>1300</v>
      </c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</row>
    <row r="3" spans="1:33">
      <c r="A3" s="274">
        <v>45405</v>
      </c>
      <c r="B3" s="275">
        <v>1224</v>
      </c>
      <c r="C3" s="275">
        <v>1300</v>
      </c>
      <c r="D3" s="275">
        <v>99</v>
      </c>
      <c r="E3" s="275">
        <v>99</v>
      </c>
      <c r="F3" s="275">
        <v>1</v>
      </c>
      <c r="G3" s="275">
        <v>1</v>
      </c>
      <c r="H3" s="275">
        <v>8</v>
      </c>
      <c r="I3" s="275">
        <v>8</v>
      </c>
      <c r="J3" s="275">
        <v>0</v>
      </c>
      <c r="K3" s="275">
        <v>0</v>
      </c>
      <c r="L3" s="275">
        <f t="shared" ref="L3:L18" si="0">SUM(E3:K3)</f>
        <v>117</v>
      </c>
      <c r="M3" s="275">
        <v>18</v>
      </c>
      <c r="N3" s="275">
        <f t="shared" ref="N3:N32" si="1">SUM(D3,F3,H3,J3,M3)</f>
        <v>126</v>
      </c>
      <c r="O3" s="275">
        <f t="shared" ref="O3:O32" si="2">SUM(E3,G3,I3,K3,M3)</f>
        <v>126</v>
      </c>
      <c r="P3" s="272">
        <f t="shared" ref="P3:P18" si="3">C3-N3</f>
        <v>1174</v>
      </c>
      <c r="Q3" s="272">
        <f t="shared" ref="Q3:Q6" si="4">C3-L3</f>
        <v>1183</v>
      </c>
      <c r="R3" s="272"/>
      <c r="S3" s="272"/>
      <c r="T3" s="272"/>
      <c r="U3" s="272" t="s">
        <v>78</v>
      </c>
      <c r="V3" s="272">
        <v>108</v>
      </c>
      <c r="W3" s="272"/>
      <c r="X3" s="272"/>
      <c r="Y3" s="272" t="s">
        <v>3011</v>
      </c>
      <c r="Z3" s="272"/>
      <c r="AA3" s="272"/>
      <c r="AB3" s="272"/>
      <c r="AC3" s="272"/>
      <c r="AD3" s="272"/>
      <c r="AE3" s="272"/>
      <c r="AF3" s="272"/>
      <c r="AG3" s="272"/>
    </row>
    <row r="4" spans="1:33">
      <c r="A4" s="274">
        <v>45406</v>
      </c>
      <c r="B4" s="275">
        <f t="shared" ref="B4:B32" si="5">B3-N3</f>
        <v>1098</v>
      </c>
      <c r="C4" s="275">
        <f t="shared" ref="C4:C18" si="6">Q3</f>
        <v>1183</v>
      </c>
      <c r="D4" s="275">
        <v>31</v>
      </c>
      <c r="E4" s="275">
        <f t="shared" ref="E4:E19" si="7">E3+D4</f>
        <v>130</v>
      </c>
      <c r="F4" s="275">
        <v>0</v>
      </c>
      <c r="G4" s="275">
        <f t="shared" ref="G4:G19" si="8">G3+F4</f>
        <v>1</v>
      </c>
      <c r="H4" s="275">
        <v>0</v>
      </c>
      <c r="I4" s="275">
        <f t="shared" ref="I4:I19" si="9">I3+H4</f>
        <v>8</v>
      </c>
      <c r="J4" s="275">
        <v>0</v>
      </c>
      <c r="K4" s="275">
        <f t="shared" ref="K4:K8" si="10">K3+J4</f>
        <v>0</v>
      </c>
      <c r="L4" s="275">
        <f t="shared" si="0"/>
        <v>139</v>
      </c>
      <c r="M4" s="275">
        <v>18</v>
      </c>
      <c r="N4" s="275">
        <f t="shared" si="1"/>
        <v>49</v>
      </c>
      <c r="O4" s="275">
        <f t="shared" si="2"/>
        <v>157</v>
      </c>
      <c r="P4" s="272">
        <f t="shared" si="3"/>
        <v>1134</v>
      </c>
      <c r="Q4" s="272">
        <f t="shared" si="4"/>
        <v>1044</v>
      </c>
      <c r="R4" s="272">
        <f t="shared" ref="R4:R5" si="11">E4-E3</f>
        <v>31</v>
      </c>
      <c r="S4" s="272"/>
      <c r="T4" s="272"/>
      <c r="U4" s="272" t="s">
        <v>62</v>
      </c>
      <c r="V4" s="272">
        <f>73*2</f>
        <v>146</v>
      </c>
      <c r="W4" s="272" t="s">
        <v>3012</v>
      </c>
      <c r="X4" s="272"/>
      <c r="Y4" s="272"/>
      <c r="Z4" s="272"/>
      <c r="AA4" s="272"/>
      <c r="AB4" s="272"/>
      <c r="AC4" s="272"/>
      <c r="AD4" s="272"/>
      <c r="AE4" s="272"/>
      <c r="AF4" s="272"/>
      <c r="AG4" s="272"/>
    </row>
    <row r="5" spans="1:33">
      <c r="A5" s="274">
        <v>45407</v>
      </c>
      <c r="B5" s="275">
        <f t="shared" si="5"/>
        <v>1049</v>
      </c>
      <c r="C5" s="275">
        <f t="shared" si="6"/>
        <v>1044</v>
      </c>
      <c r="D5" s="275">
        <v>11</v>
      </c>
      <c r="E5" s="275">
        <f t="shared" si="7"/>
        <v>141</v>
      </c>
      <c r="F5" s="275">
        <v>0</v>
      </c>
      <c r="G5" s="275">
        <f t="shared" si="8"/>
        <v>1</v>
      </c>
      <c r="H5" s="275">
        <v>28</v>
      </c>
      <c r="I5" s="275">
        <f t="shared" si="9"/>
        <v>36</v>
      </c>
      <c r="J5" s="275">
        <v>0</v>
      </c>
      <c r="K5" s="275">
        <f t="shared" si="10"/>
        <v>0</v>
      </c>
      <c r="L5" s="275">
        <f t="shared" si="0"/>
        <v>206</v>
      </c>
      <c r="M5" s="275">
        <v>18</v>
      </c>
      <c r="N5" s="275">
        <f t="shared" si="1"/>
        <v>57</v>
      </c>
      <c r="O5" s="275">
        <f t="shared" si="2"/>
        <v>196</v>
      </c>
      <c r="P5" s="272">
        <f t="shared" si="3"/>
        <v>987</v>
      </c>
      <c r="Q5" s="272">
        <f t="shared" si="4"/>
        <v>838</v>
      </c>
      <c r="R5" s="272">
        <f t="shared" si="11"/>
        <v>11</v>
      </c>
      <c r="S5" s="272"/>
      <c r="T5" s="272"/>
      <c r="U5" s="272" t="s">
        <v>52</v>
      </c>
      <c r="V5" s="272">
        <f>40*1+27</f>
        <v>67</v>
      </c>
      <c r="W5" s="272" t="s">
        <v>3013</v>
      </c>
      <c r="X5" s="272"/>
      <c r="Y5" s="272"/>
      <c r="Z5" s="272"/>
      <c r="AA5" s="272"/>
      <c r="AB5" s="272"/>
      <c r="AC5" s="272"/>
      <c r="AD5" s="272"/>
      <c r="AE5" s="272"/>
      <c r="AF5" s="272"/>
      <c r="AG5" s="272"/>
    </row>
    <row r="6" spans="1:33">
      <c r="A6" s="274">
        <v>45408</v>
      </c>
      <c r="B6" s="275">
        <f t="shared" si="5"/>
        <v>992</v>
      </c>
      <c r="C6" s="275">
        <f t="shared" si="6"/>
        <v>838</v>
      </c>
      <c r="D6" s="275">
        <v>0</v>
      </c>
      <c r="E6" s="275">
        <f t="shared" si="7"/>
        <v>141</v>
      </c>
      <c r="F6" s="275">
        <v>0</v>
      </c>
      <c r="G6" s="275">
        <f t="shared" si="8"/>
        <v>1</v>
      </c>
      <c r="H6" s="275">
        <v>36</v>
      </c>
      <c r="I6" s="275">
        <f t="shared" si="9"/>
        <v>72</v>
      </c>
      <c r="J6" s="275">
        <v>0</v>
      </c>
      <c r="K6" s="275">
        <f t="shared" si="10"/>
        <v>0</v>
      </c>
      <c r="L6" s="275">
        <f t="shared" si="0"/>
        <v>250</v>
      </c>
      <c r="M6" s="275">
        <v>18</v>
      </c>
      <c r="N6" s="275">
        <f t="shared" si="1"/>
        <v>54</v>
      </c>
      <c r="O6" s="275">
        <f t="shared" si="2"/>
        <v>232</v>
      </c>
      <c r="P6" s="272">
        <f t="shared" si="3"/>
        <v>784</v>
      </c>
      <c r="Q6" s="272">
        <f t="shared" si="4"/>
        <v>588</v>
      </c>
      <c r="R6" s="272">
        <f t="shared" ref="R6:R18" si="12">L6-L5</f>
        <v>44</v>
      </c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</row>
    <row r="7" spans="1:33">
      <c r="A7" s="274">
        <v>45411</v>
      </c>
      <c r="B7" s="275">
        <f t="shared" si="5"/>
        <v>938</v>
      </c>
      <c r="C7" s="275">
        <f t="shared" si="6"/>
        <v>588</v>
      </c>
      <c r="D7" s="275">
        <v>0</v>
      </c>
      <c r="E7" s="275">
        <f t="shared" si="7"/>
        <v>141</v>
      </c>
      <c r="F7" s="275">
        <v>23</v>
      </c>
      <c r="G7" s="275">
        <f t="shared" si="8"/>
        <v>24</v>
      </c>
      <c r="H7" s="275">
        <v>38</v>
      </c>
      <c r="I7" s="275">
        <f t="shared" si="9"/>
        <v>110</v>
      </c>
      <c r="J7" s="275">
        <v>0</v>
      </c>
      <c r="K7" s="275">
        <f t="shared" si="10"/>
        <v>0</v>
      </c>
      <c r="L7" s="275">
        <f t="shared" si="0"/>
        <v>336</v>
      </c>
      <c r="M7" s="275">
        <v>18</v>
      </c>
      <c r="N7" s="275">
        <f t="shared" si="1"/>
        <v>79</v>
      </c>
      <c r="O7" s="275">
        <f t="shared" si="2"/>
        <v>293</v>
      </c>
      <c r="P7" s="272">
        <f t="shared" si="3"/>
        <v>509</v>
      </c>
      <c r="Q7" s="272">
        <f t="shared" ref="Q7:Q17" si="13">C7-L7-M7</f>
        <v>234</v>
      </c>
      <c r="R7" s="272">
        <f t="shared" si="12"/>
        <v>86</v>
      </c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</row>
    <row r="8" spans="1:33">
      <c r="A8" s="274">
        <v>45412</v>
      </c>
      <c r="B8" s="275">
        <f t="shared" si="5"/>
        <v>859</v>
      </c>
      <c r="C8" s="275">
        <f t="shared" si="6"/>
        <v>234</v>
      </c>
      <c r="D8" s="275">
        <v>7</v>
      </c>
      <c r="E8" s="275">
        <f t="shared" si="7"/>
        <v>148</v>
      </c>
      <c r="F8" s="275">
        <v>21</v>
      </c>
      <c r="G8" s="275">
        <f t="shared" si="8"/>
        <v>45</v>
      </c>
      <c r="H8" s="275">
        <v>5</v>
      </c>
      <c r="I8" s="275">
        <f t="shared" si="9"/>
        <v>115</v>
      </c>
      <c r="J8" s="275">
        <v>0</v>
      </c>
      <c r="K8" s="275">
        <f t="shared" si="10"/>
        <v>0</v>
      </c>
      <c r="L8" s="275">
        <f t="shared" si="0"/>
        <v>334</v>
      </c>
      <c r="M8" s="275">
        <v>12</v>
      </c>
      <c r="N8" s="275">
        <f t="shared" si="1"/>
        <v>45</v>
      </c>
      <c r="O8" s="275">
        <f t="shared" si="2"/>
        <v>320</v>
      </c>
      <c r="P8" s="272">
        <f t="shared" si="3"/>
        <v>189</v>
      </c>
      <c r="Q8" s="272">
        <f t="shared" si="13"/>
        <v>-112</v>
      </c>
      <c r="R8" s="272">
        <f t="shared" si="12"/>
        <v>-2</v>
      </c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</row>
    <row r="9" spans="1:33">
      <c r="A9" s="274">
        <v>45414</v>
      </c>
      <c r="B9" s="275">
        <f t="shared" si="5"/>
        <v>814</v>
      </c>
      <c r="C9" s="275">
        <f t="shared" si="6"/>
        <v>-112</v>
      </c>
      <c r="D9" s="275">
        <v>2</v>
      </c>
      <c r="E9" s="275">
        <f t="shared" si="7"/>
        <v>150</v>
      </c>
      <c r="F9" s="275">
        <v>7</v>
      </c>
      <c r="G9" s="275">
        <f t="shared" si="8"/>
        <v>52</v>
      </c>
      <c r="H9" s="275">
        <v>2</v>
      </c>
      <c r="I9" s="275">
        <f t="shared" si="9"/>
        <v>117</v>
      </c>
      <c r="J9" s="275">
        <v>0</v>
      </c>
      <c r="K9" s="275">
        <v>0</v>
      </c>
      <c r="L9" s="275">
        <f t="shared" si="0"/>
        <v>328</v>
      </c>
      <c r="M9" s="275">
        <v>27</v>
      </c>
      <c r="N9" s="275">
        <f t="shared" si="1"/>
        <v>38</v>
      </c>
      <c r="O9" s="275">
        <f t="shared" si="2"/>
        <v>346</v>
      </c>
      <c r="P9" s="272">
        <f t="shared" si="3"/>
        <v>-150</v>
      </c>
      <c r="Q9" s="272">
        <f t="shared" si="13"/>
        <v>-467</v>
      </c>
      <c r="R9" s="272">
        <f t="shared" si="12"/>
        <v>-6</v>
      </c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</row>
    <row r="10" spans="1:33">
      <c r="A10" s="274">
        <v>45415</v>
      </c>
      <c r="B10" s="275">
        <f t="shared" si="5"/>
        <v>776</v>
      </c>
      <c r="C10" s="275">
        <f t="shared" si="6"/>
        <v>-467</v>
      </c>
      <c r="D10" s="275">
        <v>7</v>
      </c>
      <c r="E10" s="275">
        <f t="shared" si="7"/>
        <v>157</v>
      </c>
      <c r="F10" s="275">
        <v>1</v>
      </c>
      <c r="G10" s="275">
        <f t="shared" si="8"/>
        <v>53</v>
      </c>
      <c r="H10" s="275">
        <v>8</v>
      </c>
      <c r="I10" s="275">
        <f t="shared" si="9"/>
        <v>125</v>
      </c>
      <c r="J10" s="275">
        <v>0</v>
      </c>
      <c r="K10" s="275">
        <v>0</v>
      </c>
      <c r="L10" s="275">
        <f t="shared" si="0"/>
        <v>344</v>
      </c>
      <c r="M10" s="275">
        <v>2</v>
      </c>
      <c r="N10" s="275">
        <f t="shared" si="1"/>
        <v>18</v>
      </c>
      <c r="O10" s="275">
        <f t="shared" si="2"/>
        <v>337</v>
      </c>
      <c r="P10" s="272">
        <f t="shared" si="3"/>
        <v>-485</v>
      </c>
      <c r="Q10" s="272">
        <f t="shared" si="13"/>
        <v>-813</v>
      </c>
      <c r="R10" s="272">
        <f t="shared" si="12"/>
        <v>16</v>
      </c>
      <c r="S10" s="272"/>
      <c r="T10" s="272"/>
      <c r="U10" s="272"/>
      <c r="V10" s="272"/>
      <c r="W10" s="272"/>
      <c r="X10" s="272"/>
      <c r="Y10" s="272"/>
      <c r="Z10" s="272"/>
      <c r="AA10" s="272"/>
      <c r="AB10" s="272"/>
      <c r="AC10" s="272"/>
      <c r="AD10" s="272"/>
      <c r="AE10" s="272"/>
      <c r="AF10" s="272"/>
      <c r="AG10" s="272"/>
    </row>
    <row r="11" spans="1:33">
      <c r="A11" s="274">
        <v>45418</v>
      </c>
      <c r="B11" s="275">
        <f t="shared" si="5"/>
        <v>758</v>
      </c>
      <c r="C11" s="275">
        <f t="shared" si="6"/>
        <v>-813</v>
      </c>
      <c r="D11" s="275">
        <v>4</v>
      </c>
      <c r="E11" s="275">
        <f t="shared" si="7"/>
        <v>161</v>
      </c>
      <c r="F11" s="275">
        <v>0</v>
      </c>
      <c r="G11" s="275">
        <f t="shared" si="8"/>
        <v>53</v>
      </c>
      <c r="H11" s="275">
        <v>8</v>
      </c>
      <c r="I11" s="275">
        <f t="shared" si="9"/>
        <v>133</v>
      </c>
      <c r="J11" s="275">
        <v>0</v>
      </c>
      <c r="K11" s="275">
        <v>0</v>
      </c>
      <c r="L11" s="275">
        <f t="shared" si="0"/>
        <v>355</v>
      </c>
      <c r="M11" s="275">
        <v>1</v>
      </c>
      <c r="N11" s="275">
        <f t="shared" si="1"/>
        <v>13</v>
      </c>
      <c r="O11" s="275">
        <f t="shared" si="2"/>
        <v>348</v>
      </c>
      <c r="P11" s="272">
        <f t="shared" si="3"/>
        <v>-826</v>
      </c>
      <c r="Q11" s="272">
        <f t="shared" si="13"/>
        <v>-1169</v>
      </c>
      <c r="R11" s="272">
        <f t="shared" si="12"/>
        <v>11</v>
      </c>
      <c r="S11" s="272"/>
      <c r="T11" s="272"/>
      <c r="U11" s="272"/>
      <c r="V11" s="272"/>
      <c r="W11" s="272"/>
      <c r="X11" s="272"/>
      <c r="Y11" s="272"/>
      <c r="Z11" s="272"/>
      <c r="AA11" s="272"/>
      <c r="AB11" s="272"/>
      <c r="AC11" s="272"/>
      <c r="AD11" s="272"/>
      <c r="AE11" s="272"/>
      <c r="AF11" s="272"/>
      <c r="AG11" s="272"/>
    </row>
    <row r="12" spans="1:33">
      <c r="A12" s="274">
        <v>45419</v>
      </c>
      <c r="B12" s="275">
        <f t="shared" si="5"/>
        <v>745</v>
      </c>
      <c r="C12" s="275">
        <f t="shared" si="6"/>
        <v>-1169</v>
      </c>
      <c r="D12" s="275">
        <v>8</v>
      </c>
      <c r="E12" s="275">
        <f t="shared" si="7"/>
        <v>169</v>
      </c>
      <c r="F12" s="275">
        <v>16</v>
      </c>
      <c r="G12" s="275">
        <f t="shared" si="8"/>
        <v>69</v>
      </c>
      <c r="H12" s="275">
        <v>6</v>
      </c>
      <c r="I12" s="275">
        <f t="shared" si="9"/>
        <v>139</v>
      </c>
      <c r="J12" s="275">
        <v>0</v>
      </c>
      <c r="K12" s="275">
        <v>0</v>
      </c>
      <c r="L12" s="275">
        <f t="shared" si="0"/>
        <v>399</v>
      </c>
      <c r="M12" s="275">
        <v>32</v>
      </c>
      <c r="N12" s="275">
        <f t="shared" si="1"/>
        <v>62</v>
      </c>
      <c r="O12" s="275">
        <f t="shared" si="2"/>
        <v>409</v>
      </c>
      <c r="P12" s="272">
        <f t="shared" si="3"/>
        <v>-1231</v>
      </c>
      <c r="Q12" s="272">
        <f t="shared" si="13"/>
        <v>-1600</v>
      </c>
      <c r="R12" s="272">
        <f t="shared" si="12"/>
        <v>44</v>
      </c>
      <c r="S12" s="272"/>
      <c r="T12" s="272"/>
      <c r="U12" s="272"/>
      <c r="V12" s="272"/>
      <c r="W12" s="272"/>
      <c r="X12" s="272"/>
      <c r="Y12" s="272"/>
      <c r="Z12" s="272"/>
      <c r="AA12" s="272"/>
      <c r="AB12" s="272"/>
      <c r="AC12" s="272"/>
      <c r="AD12" s="272"/>
      <c r="AE12" s="272"/>
      <c r="AF12" s="272"/>
      <c r="AG12" s="272"/>
    </row>
    <row r="13" spans="1:33">
      <c r="A13" s="274">
        <v>45420</v>
      </c>
      <c r="B13" s="275">
        <f t="shared" si="5"/>
        <v>683</v>
      </c>
      <c r="C13" s="275">
        <f t="shared" si="6"/>
        <v>-1600</v>
      </c>
      <c r="D13" s="275">
        <v>2</v>
      </c>
      <c r="E13" s="275">
        <f t="shared" si="7"/>
        <v>171</v>
      </c>
      <c r="F13" s="275">
        <v>0</v>
      </c>
      <c r="G13" s="275">
        <f t="shared" si="8"/>
        <v>69</v>
      </c>
      <c r="H13" s="275">
        <v>1</v>
      </c>
      <c r="I13" s="275">
        <f t="shared" si="9"/>
        <v>140</v>
      </c>
      <c r="J13" s="275">
        <v>0</v>
      </c>
      <c r="K13" s="275">
        <v>0</v>
      </c>
      <c r="L13" s="275">
        <f t="shared" si="0"/>
        <v>381</v>
      </c>
      <c r="M13" s="275">
        <v>1</v>
      </c>
      <c r="N13" s="275">
        <f t="shared" si="1"/>
        <v>4</v>
      </c>
      <c r="O13" s="275">
        <f t="shared" si="2"/>
        <v>381</v>
      </c>
      <c r="P13" s="272">
        <f t="shared" si="3"/>
        <v>-1604</v>
      </c>
      <c r="Q13" s="272">
        <f t="shared" si="13"/>
        <v>-1982</v>
      </c>
      <c r="R13" s="272">
        <f t="shared" si="12"/>
        <v>-18</v>
      </c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</row>
    <row r="14" spans="1:33">
      <c r="A14" s="274">
        <v>45421</v>
      </c>
      <c r="B14" s="275">
        <f t="shared" si="5"/>
        <v>679</v>
      </c>
      <c r="C14" s="275">
        <f t="shared" si="6"/>
        <v>-1982</v>
      </c>
      <c r="D14" s="275">
        <v>10</v>
      </c>
      <c r="E14" s="275">
        <f t="shared" si="7"/>
        <v>181</v>
      </c>
      <c r="F14" s="275">
        <v>8</v>
      </c>
      <c r="G14" s="275">
        <f t="shared" si="8"/>
        <v>77</v>
      </c>
      <c r="H14" s="275">
        <v>7</v>
      </c>
      <c r="I14" s="275">
        <f t="shared" si="9"/>
        <v>147</v>
      </c>
      <c r="J14" s="275">
        <v>0</v>
      </c>
      <c r="K14" s="275">
        <v>0</v>
      </c>
      <c r="L14" s="275">
        <f t="shared" si="0"/>
        <v>420</v>
      </c>
      <c r="M14" s="275">
        <v>6</v>
      </c>
      <c r="N14" s="275">
        <f t="shared" si="1"/>
        <v>31</v>
      </c>
      <c r="O14" s="275">
        <f t="shared" si="2"/>
        <v>411</v>
      </c>
      <c r="P14" s="272">
        <f t="shared" si="3"/>
        <v>-2013</v>
      </c>
      <c r="Q14" s="272">
        <f t="shared" si="13"/>
        <v>-2408</v>
      </c>
      <c r="R14" s="272">
        <f t="shared" si="12"/>
        <v>39</v>
      </c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</row>
    <row r="15" spans="1:33">
      <c r="A15" s="274">
        <v>45422</v>
      </c>
      <c r="B15" s="275">
        <f t="shared" si="5"/>
        <v>648</v>
      </c>
      <c r="C15" s="275">
        <f t="shared" si="6"/>
        <v>-2408</v>
      </c>
      <c r="D15" s="275">
        <v>1</v>
      </c>
      <c r="E15" s="275">
        <f t="shared" si="7"/>
        <v>182</v>
      </c>
      <c r="F15" s="275">
        <v>13</v>
      </c>
      <c r="G15" s="275">
        <f t="shared" si="8"/>
        <v>90</v>
      </c>
      <c r="H15" s="275">
        <v>4</v>
      </c>
      <c r="I15" s="275">
        <f t="shared" si="9"/>
        <v>151</v>
      </c>
      <c r="J15" s="275">
        <v>0</v>
      </c>
      <c r="K15" s="275">
        <f t="shared" ref="K15:K19" si="14">SUM(K14+J15)</f>
        <v>0</v>
      </c>
      <c r="L15" s="275">
        <f t="shared" si="0"/>
        <v>440</v>
      </c>
      <c r="M15" s="275">
        <v>4</v>
      </c>
      <c r="N15" s="275">
        <f t="shared" si="1"/>
        <v>22</v>
      </c>
      <c r="O15" s="275">
        <f t="shared" si="2"/>
        <v>427</v>
      </c>
      <c r="P15" s="272">
        <f t="shared" si="3"/>
        <v>-2430</v>
      </c>
      <c r="Q15" s="272">
        <f t="shared" si="13"/>
        <v>-2852</v>
      </c>
      <c r="R15" s="272">
        <f t="shared" si="12"/>
        <v>20</v>
      </c>
      <c r="S15" s="275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</row>
    <row r="16" spans="1:33">
      <c r="A16" s="274">
        <v>45425</v>
      </c>
      <c r="B16" s="275">
        <f t="shared" si="5"/>
        <v>626</v>
      </c>
      <c r="C16" s="275">
        <f t="shared" si="6"/>
        <v>-2852</v>
      </c>
      <c r="D16" s="275">
        <v>0</v>
      </c>
      <c r="E16" s="275">
        <f t="shared" si="7"/>
        <v>182</v>
      </c>
      <c r="F16" s="275">
        <v>6</v>
      </c>
      <c r="G16" s="275">
        <f t="shared" si="8"/>
        <v>96</v>
      </c>
      <c r="H16" s="275">
        <v>17</v>
      </c>
      <c r="I16" s="275">
        <f t="shared" si="9"/>
        <v>168</v>
      </c>
      <c r="J16" s="275">
        <v>1</v>
      </c>
      <c r="K16" s="275">
        <f t="shared" si="14"/>
        <v>1</v>
      </c>
      <c r="L16" s="275">
        <f t="shared" si="0"/>
        <v>471</v>
      </c>
      <c r="M16" s="275">
        <v>20</v>
      </c>
      <c r="N16" s="275">
        <f t="shared" si="1"/>
        <v>44</v>
      </c>
      <c r="O16" s="275">
        <f t="shared" si="2"/>
        <v>467</v>
      </c>
      <c r="P16" s="272">
        <f t="shared" si="3"/>
        <v>-2896</v>
      </c>
      <c r="Q16" s="272">
        <f t="shared" si="13"/>
        <v>-3343</v>
      </c>
      <c r="R16" s="272">
        <f t="shared" si="12"/>
        <v>31</v>
      </c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</row>
    <row r="17" spans="1:33">
      <c r="A17" s="274">
        <v>45426</v>
      </c>
      <c r="B17" s="275">
        <f t="shared" si="5"/>
        <v>582</v>
      </c>
      <c r="C17" s="275">
        <f t="shared" si="6"/>
        <v>-3343</v>
      </c>
      <c r="D17" s="275">
        <v>0</v>
      </c>
      <c r="E17" s="275">
        <f t="shared" si="7"/>
        <v>182</v>
      </c>
      <c r="F17" s="275">
        <v>22</v>
      </c>
      <c r="G17" s="275">
        <f t="shared" si="8"/>
        <v>118</v>
      </c>
      <c r="H17" s="275">
        <v>11</v>
      </c>
      <c r="I17" s="275">
        <f t="shared" si="9"/>
        <v>179</v>
      </c>
      <c r="J17" s="275">
        <v>0</v>
      </c>
      <c r="K17" s="275">
        <f t="shared" si="14"/>
        <v>1</v>
      </c>
      <c r="L17" s="275">
        <f t="shared" si="0"/>
        <v>513</v>
      </c>
      <c r="M17" s="275">
        <v>6</v>
      </c>
      <c r="N17" s="275">
        <f t="shared" si="1"/>
        <v>39</v>
      </c>
      <c r="O17" s="275">
        <f t="shared" si="2"/>
        <v>486</v>
      </c>
      <c r="P17" s="272">
        <f t="shared" si="3"/>
        <v>-3382</v>
      </c>
      <c r="Q17" s="272">
        <f t="shared" si="13"/>
        <v>-3862</v>
      </c>
      <c r="R17" s="272">
        <f t="shared" si="12"/>
        <v>42</v>
      </c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</row>
    <row r="18" spans="1:33">
      <c r="A18" s="274">
        <v>45427</v>
      </c>
      <c r="B18" s="275">
        <f t="shared" si="5"/>
        <v>543</v>
      </c>
      <c r="C18" s="275">
        <f t="shared" si="6"/>
        <v>-3862</v>
      </c>
      <c r="D18" s="275">
        <v>0</v>
      </c>
      <c r="E18" s="275">
        <f t="shared" si="7"/>
        <v>182</v>
      </c>
      <c r="F18" s="275">
        <v>0</v>
      </c>
      <c r="G18" s="275">
        <f t="shared" si="8"/>
        <v>118</v>
      </c>
      <c r="H18" s="275">
        <v>0</v>
      </c>
      <c r="I18" s="275">
        <f t="shared" si="9"/>
        <v>179</v>
      </c>
      <c r="J18" s="275">
        <v>0</v>
      </c>
      <c r="K18" s="275">
        <f t="shared" si="14"/>
        <v>1</v>
      </c>
      <c r="L18" s="275">
        <f t="shared" si="0"/>
        <v>480</v>
      </c>
      <c r="M18" s="275">
        <v>6</v>
      </c>
      <c r="N18" s="275">
        <f t="shared" si="1"/>
        <v>6</v>
      </c>
      <c r="O18" s="275">
        <f t="shared" si="2"/>
        <v>486</v>
      </c>
      <c r="P18" s="272">
        <f t="shared" si="3"/>
        <v>-3868</v>
      </c>
      <c r="Q18" s="272"/>
      <c r="R18" s="272">
        <f t="shared" si="12"/>
        <v>-33</v>
      </c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</row>
    <row r="19" spans="1:33">
      <c r="A19" s="274">
        <v>45428</v>
      </c>
      <c r="B19" s="275">
        <f t="shared" si="5"/>
        <v>537</v>
      </c>
      <c r="C19" s="275"/>
      <c r="D19" s="275">
        <v>0</v>
      </c>
      <c r="E19" s="275">
        <f t="shared" si="7"/>
        <v>182</v>
      </c>
      <c r="F19" s="275">
        <v>0</v>
      </c>
      <c r="G19" s="275">
        <f t="shared" si="8"/>
        <v>118</v>
      </c>
      <c r="H19" s="275">
        <v>0</v>
      </c>
      <c r="I19" s="275">
        <f t="shared" si="9"/>
        <v>179</v>
      </c>
      <c r="J19" s="275">
        <v>0</v>
      </c>
      <c r="K19" s="275">
        <f t="shared" si="14"/>
        <v>1</v>
      </c>
      <c r="L19" s="275"/>
      <c r="M19" s="275">
        <v>0</v>
      </c>
      <c r="N19" s="275">
        <f t="shared" si="1"/>
        <v>0</v>
      </c>
      <c r="O19" s="275">
        <f t="shared" si="2"/>
        <v>480</v>
      </c>
      <c r="P19" s="272"/>
      <c r="Q19" s="272"/>
      <c r="R19" s="272"/>
      <c r="S19" s="272"/>
      <c r="T19" s="272"/>
      <c r="U19" s="272"/>
      <c r="V19" s="272"/>
      <c r="W19" s="272"/>
      <c r="X19" s="272"/>
      <c r="Y19" s="272"/>
      <c r="Z19" s="272"/>
      <c r="AA19" s="272"/>
      <c r="AB19" s="272"/>
      <c r="AC19" s="272"/>
      <c r="AD19" s="272"/>
      <c r="AE19" s="272"/>
      <c r="AF19" s="272"/>
      <c r="AG19" s="272"/>
    </row>
    <row r="20" spans="1:33">
      <c r="A20" s="274">
        <v>45429</v>
      </c>
      <c r="B20" s="275">
        <f t="shared" si="5"/>
        <v>537</v>
      </c>
      <c r="C20" s="275"/>
      <c r="D20" s="275">
        <v>3</v>
      </c>
      <c r="E20" s="275">
        <v>185</v>
      </c>
      <c r="F20" s="275">
        <v>17</v>
      </c>
      <c r="G20" s="275">
        <f>G18+F20</f>
        <v>135</v>
      </c>
      <c r="H20" s="275">
        <v>4</v>
      </c>
      <c r="I20" s="275">
        <f>I18+H20</f>
        <v>183</v>
      </c>
      <c r="J20" s="275">
        <v>61</v>
      </c>
      <c r="K20" s="275">
        <f>SUM(K18+J20)</f>
        <v>62</v>
      </c>
      <c r="L20" s="275">
        <f t="shared" ref="L20:L22" si="15">SUM(E20:K20)</f>
        <v>647</v>
      </c>
      <c r="M20" s="275">
        <v>6</v>
      </c>
      <c r="N20" s="275">
        <f t="shared" si="1"/>
        <v>91</v>
      </c>
      <c r="O20" s="275">
        <f t="shared" si="2"/>
        <v>571</v>
      </c>
      <c r="P20" s="272">
        <f>C20-N20</f>
        <v>-91</v>
      </c>
      <c r="Q20" s="272"/>
      <c r="R20" s="272">
        <f>L20-L18</f>
        <v>167</v>
      </c>
      <c r="S20" s="272"/>
      <c r="T20" s="272"/>
      <c r="U20" s="272"/>
      <c r="V20" s="272"/>
      <c r="W20" s="272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</row>
    <row r="21" spans="1:33">
      <c r="A21" s="274">
        <v>45432</v>
      </c>
      <c r="B21" s="275">
        <f t="shared" si="5"/>
        <v>446</v>
      </c>
      <c r="C21" s="275"/>
      <c r="D21" s="275">
        <v>0</v>
      </c>
      <c r="E21" s="275">
        <v>185</v>
      </c>
      <c r="F21" s="275">
        <v>29</v>
      </c>
      <c r="G21" s="275">
        <f t="shared" ref="G21:G32" si="16">G20+F21</f>
        <v>164</v>
      </c>
      <c r="H21" s="275">
        <v>0</v>
      </c>
      <c r="I21" s="275">
        <f t="shared" ref="I21:I32" si="17">I20+H21</f>
        <v>183</v>
      </c>
      <c r="J21" s="275">
        <v>10</v>
      </c>
      <c r="K21" s="275">
        <f t="shared" ref="K21:K32" si="18">SUM(K20+J21)</f>
        <v>72</v>
      </c>
      <c r="L21" s="275">
        <f t="shared" si="15"/>
        <v>643</v>
      </c>
      <c r="M21" s="275">
        <v>6</v>
      </c>
      <c r="N21" s="275">
        <f t="shared" si="1"/>
        <v>45</v>
      </c>
      <c r="O21" s="275">
        <f t="shared" si="2"/>
        <v>610</v>
      </c>
      <c r="P21" s="272"/>
      <c r="Q21" s="272"/>
      <c r="R21" s="272"/>
      <c r="S21" s="272"/>
      <c r="T21" s="272"/>
      <c r="U21" s="272"/>
      <c r="V21" s="272"/>
      <c r="W21" s="272"/>
      <c r="X21" s="272"/>
      <c r="Y21" s="272"/>
      <c r="Z21" s="272"/>
      <c r="AA21" s="272"/>
      <c r="AB21" s="272"/>
      <c r="AC21" s="272"/>
      <c r="AD21" s="272"/>
      <c r="AE21" s="272"/>
      <c r="AF21" s="272"/>
      <c r="AG21" s="272"/>
    </row>
    <row r="22" spans="1:33">
      <c r="A22" s="274">
        <v>45433</v>
      </c>
      <c r="B22" s="275">
        <f t="shared" si="5"/>
        <v>401</v>
      </c>
      <c r="C22" s="275"/>
      <c r="D22" s="275">
        <v>0</v>
      </c>
      <c r="E22" s="275">
        <v>185</v>
      </c>
      <c r="F22" s="275">
        <v>7</v>
      </c>
      <c r="G22" s="275">
        <f t="shared" si="16"/>
        <v>171</v>
      </c>
      <c r="H22" s="275">
        <v>0</v>
      </c>
      <c r="I22" s="275">
        <f t="shared" si="17"/>
        <v>183</v>
      </c>
      <c r="J22" s="275">
        <v>15</v>
      </c>
      <c r="K22" s="275">
        <f t="shared" si="18"/>
        <v>87</v>
      </c>
      <c r="L22" s="275">
        <f t="shared" si="15"/>
        <v>648</v>
      </c>
      <c r="M22" s="275">
        <v>2</v>
      </c>
      <c r="N22" s="275">
        <f t="shared" si="1"/>
        <v>24</v>
      </c>
      <c r="O22" s="275">
        <f t="shared" si="2"/>
        <v>628</v>
      </c>
      <c r="P22" s="272"/>
      <c r="Q22" s="272"/>
      <c r="R22" s="272"/>
      <c r="S22" s="272"/>
      <c r="T22" s="272"/>
      <c r="U22" s="272"/>
      <c r="V22" s="272"/>
      <c r="W22" s="272"/>
      <c r="X22" s="272"/>
      <c r="Y22" s="272"/>
      <c r="Z22" s="272"/>
      <c r="AA22" s="272"/>
      <c r="AB22" s="272"/>
      <c r="AC22" s="272"/>
      <c r="AD22" s="272"/>
      <c r="AE22" s="272"/>
      <c r="AF22" s="272"/>
      <c r="AG22" s="272"/>
    </row>
    <row r="23" spans="1:33">
      <c r="A23" s="274">
        <v>45434</v>
      </c>
      <c r="B23" s="275">
        <f t="shared" si="5"/>
        <v>377</v>
      </c>
      <c r="C23" s="275"/>
      <c r="D23" s="275">
        <v>5</v>
      </c>
      <c r="E23" s="275">
        <f t="shared" ref="E23:E32" si="19">E22+D23</f>
        <v>190</v>
      </c>
      <c r="F23" s="275">
        <v>8</v>
      </c>
      <c r="G23" s="275">
        <f t="shared" si="16"/>
        <v>179</v>
      </c>
      <c r="H23" s="275">
        <v>6</v>
      </c>
      <c r="I23" s="275">
        <f t="shared" si="17"/>
        <v>189</v>
      </c>
      <c r="J23" s="275">
        <v>13</v>
      </c>
      <c r="K23" s="275">
        <f t="shared" si="18"/>
        <v>100</v>
      </c>
      <c r="L23" s="275"/>
      <c r="M23" s="275">
        <v>4</v>
      </c>
      <c r="N23" s="275">
        <f t="shared" si="1"/>
        <v>36</v>
      </c>
      <c r="O23" s="275">
        <f t="shared" si="2"/>
        <v>662</v>
      </c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</row>
    <row r="24" spans="1:33">
      <c r="A24" s="274">
        <v>45435</v>
      </c>
      <c r="B24" s="275">
        <f t="shared" si="5"/>
        <v>341</v>
      </c>
      <c r="C24" s="275"/>
      <c r="D24" s="275">
        <v>1</v>
      </c>
      <c r="E24" s="275">
        <f t="shared" si="19"/>
        <v>191</v>
      </c>
      <c r="F24" s="275">
        <v>9</v>
      </c>
      <c r="G24" s="275">
        <f t="shared" si="16"/>
        <v>188</v>
      </c>
      <c r="H24" s="275">
        <v>3</v>
      </c>
      <c r="I24" s="275">
        <f t="shared" si="17"/>
        <v>192</v>
      </c>
      <c r="J24" s="275">
        <v>60</v>
      </c>
      <c r="K24" s="275">
        <f t="shared" si="18"/>
        <v>160</v>
      </c>
      <c r="L24" s="275"/>
      <c r="M24" s="275">
        <v>18</v>
      </c>
      <c r="N24" s="275">
        <f t="shared" si="1"/>
        <v>91</v>
      </c>
      <c r="O24" s="275">
        <f t="shared" si="2"/>
        <v>749</v>
      </c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</row>
    <row r="25" spans="1:33">
      <c r="A25" s="274">
        <v>45436</v>
      </c>
      <c r="B25" s="275">
        <f t="shared" si="5"/>
        <v>250</v>
      </c>
      <c r="C25" s="275"/>
      <c r="D25" s="275">
        <v>0</v>
      </c>
      <c r="E25" s="275">
        <f t="shared" si="19"/>
        <v>191</v>
      </c>
      <c r="F25" s="275">
        <v>13</v>
      </c>
      <c r="G25" s="275">
        <f t="shared" si="16"/>
        <v>201</v>
      </c>
      <c r="H25" s="275">
        <v>11</v>
      </c>
      <c r="I25" s="275">
        <f t="shared" si="17"/>
        <v>203</v>
      </c>
      <c r="J25" s="275">
        <v>14</v>
      </c>
      <c r="K25" s="275">
        <f t="shared" si="18"/>
        <v>174</v>
      </c>
      <c r="L25" s="275"/>
      <c r="M25" s="275">
        <v>3</v>
      </c>
      <c r="N25" s="275">
        <f t="shared" si="1"/>
        <v>41</v>
      </c>
      <c r="O25" s="275">
        <f t="shared" si="2"/>
        <v>772</v>
      </c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</row>
    <row r="26" spans="1:33">
      <c r="A26" s="274">
        <v>45439</v>
      </c>
      <c r="B26" s="275">
        <f t="shared" si="5"/>
        <v>209</v>
      </c>
      <c r="C26" s="275"/>
      <c r="D26" s="275">
        <v>0</v>
      </c>
      <c r="E26" s="275">
        <f t="shared" si="19"/>
        <v>191</v>
      </c>
      <c r="F26" s="275">
        <v>0</v>
      </c>
      <c r="G26" s="275">
        <f t="shared" si="16"/>
        <v>201</v>
      </c>
      <c r="H26" s="275">
        <v>0</v>
      </c>
      <c r="I26" s="275">
        <f t="shared" si="17"/>
        <v>203</v>
      </c>
      <c r="J26" s="275">
        <v>30</v>
      </c>
      <c r="K26" s="275">
        <f t="shared" si="18"/>
        <v>204</v>
      </c>
      <c r="L26" s="275"/>
      <c r="M26" s="275">
        <v>0</v>
      </c>
      <c r="N26" s="275">
        <f t="shared" si="1"/>
        <v>30</v>
      </c>
      <c r="O26" s="275">
        <f t="shared" si="2"/>
        <v>799</v>
      </c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</row>
    <row r="27" spans="1:33">
      <c r="A27" s="274">
        <v>45440</v>
      </c>
      <c r="B27" s="275">
        <f t="shared" si="5"/>
        <v>179</v>
      </c>
      <c r="C27" s="275"/>
      <c r="D27" s="275">
        <v>1</v>
      </c>
      <c r="E27" s="275">
        <f t="shared" si="19"/>
        <v>192</v>
      </c>
      <c r="F27" s="275">
        <v>0</v>
      </c>
      <c r="G27" s="275">
        <f t="shared" si="16"/>
        <v>201</v>
      </c>
      <c r="H27" s="275">
        <v>0</v>
      </c>
      <c r="I27" s="275">
        <f t="shared" si="17"/>
        <v>203</v>
      </c>
      <c r="J27" s="275">
        <v>11</v>
      </c>
      <c r="K27" s="275">
        <f t="shared" si="18"/>
        <v>215</v>
      </c>
      <c r="L27" s="275"/>
      <c r="M27" s="275">
        <v>14</v>
      </c>
      <c r="N27" s="275">
        <f t="shared" si="1"/>
        <v>26</v>
      </c>
      <c r="O27" s="275">
        <f t="shared" si="2"/>
        <v>825</v>
      </c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</row>
    <row r="28" spans="1:33">
      <c r="A28" s="274">
        <v>45442</v>
      </c>
      <c r="B28" s="275">
        <f t="shared" si="5"/>
        <v>153</v>
      </c>
      <c r="C28" s="275"/>
      <c r="D28" s="275">
        <v>3</v>
      </c>
      <c r="E28" s="275">
        <f t="shared" si="19"/>
        <v>195</v>
      </c>
      <c r="F28" s="275">
        <v>0</v>
      </c>
      <c r="G28" s="275">
        <f t="shared" si="16"/>
        <v>201</v>
      </c>
      <c r="H28" s="275">
        <v>1</v>
      </c>
      <c r="I28" s="275">
        <f t="shared" si="17"/>
        <v>204</v>
      </c>
      <c r="J28" s="275">
        <v>15</v>
      </c>
      <c r="K28" s="275">
        <f t="shared" si="18"/>
        <v>230</v>
      </c>
      <c r="L28" s="275"/>
      <c r="M28" s="275">
        <v>0</v>
      </c>
      <c r="N28" s="275">
        <f t="shared" si="1"/>
        <v>19</v>
      </c>
      <c r="O28" s="275">
        <f t="shared" si="2"/>
        <v>830</v>
      </c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</row>
    <row r="29" spans="1:33">
      <c r="A29" s="274">
        <v>45443</v>
      </c>
      <c r="B29" s="275">
        <f t="shared" si="5"/>
        <v>134</v>
      </c>
      <c r="C29" s="275"/>
      <c r="D29" s="275">
        <v>0</v>
      </c>
      <c r="E29" s="275">
        <f t="shared" si="19"/>
        <v>195</v>
      </c>
      <c r="F29" s="275">
        <v>4</v>
      </c>
      <c r="G29" s="275">
        <f t="shared" si="16"/>
        <v>205</v>
      </c>
      <c r="H29" s="275">
        <v>2</v>
      </c>
      <c r="I29" s="275">
        <f t="shared" si="17"/>
        <v>206</v>
      </c>
      <c r="J29" s="275">
        <v>10</v>
      </c>
      <c r="K29" s="275">
        <f t="shared" si="18"/>
        <v>240</v>
      </c>
      <c r="L29" s="275"/>
      <c r="M29" s="275">
        <v>3</v>
      </c>
      <c r="N29" s="275">
        <f t="shared" si="1"/>
        <v>19</v>
      </c>
      <c r="O29" s="275">
        <f t="shared" si="2"/>
        <v>849</v>
      </c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</row>
    <row r="30" spans="1:33">
      <c r="A30" s="274">
        <v>45446</v>
      </c>
      <c r="B30" s="275">
        <f t="shared" si="5"/>
        <v>115</v>
      </c>
      <c r="C30" s="275"/>
      <c r="D30" s="275">
        <v>2</v>
      </c>
      <c r="E30" s="275">
        <f t="shared" si="19"/>
        <v>197</v>
      </c>
      <c r="F30" s="275">
        <v>2</v>
      </c>
      <c r="G30" s="275">
        <f t="shared" si="16"/>
        <v>207</v>
      </c>
      <c r="H30" s="275">
        <v>0</v>
      </c>
      <c r="I30" s="275">
        <f t="shared" si="17"/>
        <v>206</v>
      </c>
      <c r="J30" s="275">
        <v>3</v>
      </c>
      <c r="K30" s="275">
        <f t="shared" si="18"/>
        <v>243</v>
      </c>
      <c r="L30" s="275"/>
      <c r="M30" s="275">
        <v>-1</v>
      </c>
      <c r="N30" s="275">
        <f t="shared" si="1"/>
        <v>6</v>
      </c>
      <c r="O30" s="275">
        <f t="shared" si="2"/>
        <v>852</v>
      </c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</row>
    <row r="31" spans="1:33">
      <c r="A31" s="274">
        <v>45447</v>
      </c>
      <c r="B31" s="275">
        <f t="shared" si="5"/>
        <v>109</v>
      </c>
      <c r="C31" s="275"/>
      <c r="D31" s="275">
        <v>-1</v>
      </c>
      <c r="E31" s="275">
        <f t="shared" si="19"/>
        <v>196</v>
      </c>
      <c r="F31" s="275">
        <v>1</v>
      </c>
      <c r="G31" s="275">
        <f t="shared" si="16"/>
        <v>208</v>
      </c>
      <c r="H31" s="275">
        <v>4</v>
      </c>
      <c r="I31" s="275">
        <f t="shared" si="17"/>
        <v>210</v>
      </c>
      <c r="J31" s="275">
        <v>25</v>
      </c>
      <c r="K31" s="275">
        <f t="shared" si="18"/>
        <v>268</v>
      </c>
      <c r="L31" s="275"/>
      <c r="M31" s="275">
        <v>0</v>
      </c>
      <c r="N31" s="275">
        <f t="shared" si="1"/>
        <v>29</v>
      </c>
      <c r="O31" s="275">
        <f t="shared" si="2"/>
        <v>882</v>
      </c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</row>
    <row r="32" spans="1:33">
      <c r="A32" s="274">
        <v>45448</v>
      </c>
      <c r="B32" s="275">
        <f t="shared" si="5"/>
        <v>80</v>
      </c>
      <c r="C32" s="275"/>
      <c r="D32" s="275">
        <v>4</v>
      </c>
      <c r="E32" s="275">
        <f t="shared" si="19"/>
        <v>200</v>
      </c>
      <c r="F32" s="275">
        <v>17</v>
      </c>
      <c r="G32" s="275">
        <f t="shared" si="16"/>
        <v>225</v>
      </c>
      <c r="H32" s="275">
        <v>7</v>
      </c>
      <c r="I32" s="275">
        <f t="shared" si="17"/>
        <v>217</v>
      </c>
      <c r="J32" s="275">
        <v>21</v>
      </c>
      <c r="K32" s="275">
        <f t="shared" si="18"/>
        <v>289</v>
      </c>
      <c r="L32" s="275"/>
      <c r="M32" s="275">
        <v>20</v>
      </c>
      <c r="N32" s="275">
        <f t="shared" si="1"/>
        <v>69</v>
      </c>
      <c r="O32" s="275">
        <f t="shared" si="2"/>
        <v>951</v>
      </c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  <c r="AA32" s="272"/>
      <c r="AB32" s="272"/>
      <c r="AC32" s="272"/>
      <c r="AD32" s="272"/>
      <c r="AE32" s="272"/>
      <c r="AF32" s="272"/>
      <c r="AG32" s="272"/>
    </row>
    <row r="33" spans="1:33">
      <c r="A33" s="276"/>
      <c r="B33" s="277"/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  <c r="AE33" s="276"/>
      <c r="AF33" s="276"/>
      <c r="AG33" s="276"/>
    </row>
    <row r="34" spans="1:33">
      <c r="A34" s="274">
        <v>45523</v>
      </c>
      <c r="B34" s="275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  <c r="AA34" s="272"/>
      <c r="AB34" s="272"/>
      <c r="AC34" s="272"/>
      <c r="AD34" s="272"/>
      <c r="AE34" s="272"/>
      <c r="AF34" s="272"/>
      <c r="AG34" s="272"/>
    </row>
    <row r="35" spans="1:33">
      <c r="A35" s="274">
        <v>45524</v>
      </c>
      <c r="B35" s="275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2"/>
      <c r="Q35" s="272"/>
      <c r="R35" s="272"/>
      <c r="S35" s="272"/>
      <c r="T35" s="272"/>
      <c r="U35" s="272"/>
      <c r="V35" s="272"/>
      <c r="W35" s="272"/>
      <c r="X35" s="272"/>
      <c r="Y35" s="272"/>
      <c r="Z35" s="272"/>
      <c r="AA35" s="272"/>
      <c r="AB35" s="272"/>
      <c r="AC35" s="272"/>
      <c r="AD35" s="272"/>
      <c r="AE35" s="272"/>
      <c r="AF35" s="272"/>
      <c r="AG35" s="272"/>
    </row>
    <row r="36" spans="1:33">
      <c r="A36" s="272"/>
      <c r="B36" s="275"/>
      <c r="C36" s="275"/>
      <c r="D36" s="275"/>
      <c r="E36" s="275"/>
      <c r="F36" s="275"/>
      <c r="G36" s="275"/>
      <c r="H36" s="275"/>
      <c r="I36" s="275"/>
      <c r="J36" s="275"/>
      <c r="K36" s="275"/>
      <c r="L36" s="275"/>
      <c r="M36" s="275"/>
      <c r="N36" s="275"/>
      <c r="O36" s="275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2"/>
      <c r="AA36" s="272"/>
      <c r="AB36" s="272"/>
      <c r="AC36" s="272"/>
      <c r="AD36" s="272"/>
      <c r="AE36" s="272"/>
      <c r="AF36" s="272"/>
      <c r="AG36" s="272"/>
    </row>
    <row r="37" spans="1:33">
      <c r="A37" s="272"/>
      <c r="B37" s="275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</row>
    <row r="38" spans="1:33">
      <c r="A38" s="272"/>
      <c r="B38" s="275"/>
      <c r="C38" s="275"/>
      <c r="D38" s="275"/>
      <c r="E38" s="275"/>
      <c r="F38" s="275"/>
      <c r="G38" s="275"/>
      <c r="H38" s="275"/>
      <c r="I38" s="275"/>
      <c r="J38" s="275"/>
      <c r="K38" s="275"/>
      <c r="L38" s="275"/>
      <c r="M38" s="275"/>
      <c r="N38" s="275"/>
      <c r="O38" s="275"/>
      <c r="P38" s="272"/>
      <c r="Q38" s="272"/>
      <c r="R38" s="272"/>
      <c r="S38" s="272"/>
      <c r="T38" s="272"/>
      <c r="U38" s="272"/>
      <c r="V38" s="272"/>
      <c r="W38" s="272"/>
      <c r="X38" s="272"/>
      <c r="Y38" s="272"/>
      <c r="Z38" s="272"/>
      <c r="AA38" s="272"/>
      <c r="AB38" s="272"/>
      <c r="AC38" s="272"/>
      <c r="AD38" s="272"/>
      <c r="AE38" s="272"/>
      <c r="AF38" s="272"/>
      <c r="AG38" s="272"/>
    </row>
    <row r="39" spans="1:33">
      <c r="A39" s="272"/>
      <c r="B39" s="27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2"/>
      <c r="Q39" s="272"/>
      <c r="R39" s="272"/>
      <c r="S39" s="272"/>
      <c r="T39" s="272"/>
      <c r="U39" s="272"/>
      <c r="V39" s="272"/>
      <c r="W39" s="272"/>
      <c r="X39" s="272"/>
      <c r="Y39" s="272"/>
      <c r="Z39" s="272"/>
      <c r="AA39" s="272"/>
      <c r="AB39" s="272"/>
      <c r="AC39" s="272"/>
      <c r="AD39" s="272"/>
      <c r="AE39" s="272"/>
      <c r="AF39" s="272"/>
      <c r="AG39" s="272"/>
    </row>
    <row r="40" spans="1:33">
      <c r="A40" s="272"/>
      <c r="B40" s="275"/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2"/>
      <c r="Q40" s="272"/>
      <c r="R40" s="272"/>
      <c r="S40" s="272"/>
      <c r="T40" s="272"/>
      <c r="U40" s="272"/>
      <c r="V40" s="272"/>
      <c r="W40" s="272"/>
      <c r="X40" s="272"/>
      <c r="Y40" s="272"/>
      <c r="Z40" s="272"/>
      <c r="AA40" s="272"/>
      <c r="AB40" s="272"/>
      <c r="AC40" s="272"/>
      <c r="AD40" s="272"/>
      <c r="AE40" s="272"/>
      <c r="AF40" s="272"/>
      <c r="AG40" s="272"/>
    </row>
    <row r="41" spans="1:33">
      <c r="A41" s="272"/>
      <c r="B41" s="275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2"/>
      <c r="Q41" s="272"/>
      <c r="R41" s="272"/>
      <c r="S41" s="272"/>
      <c r="T41" s="272"/>
      <c r="U41" s="272"/>
      <c r="V41" s="272"/>
      <c r="W41" s="272"/>
      <c r="X41" s="272"/>
      <c r="Y41" s="272"/>
      <c r="Z41" s="272"/>
      <c r="AA41" s="272"/>
      <c r="AB41" s="272"/>
      <c r="AC41" s="272"/>
      <c r="AD41" s="272"/>
      <c r="AE41" s="272"/>
      <c r="AF41" s="272"/>
      <c r="AG41" s="272"/>
    </row>
    <row r="42" spans="1:33">
      <c r="A42" s="272"/>
      <c r="B42" s="275"/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/>
      <c r="N42" s="275"/>
      <c r="O42" s="275"/>
      <c r="P42" s="272"/>
      <c r="Q42" s="272"/>
      <c r="R42" s="272"/>
      <c r="S42" s="272"/>
      <c r="T42" s="272"/>
      <c r="U42" s="272"/>
      <c r="V42" s="272"/>
      <c r="W42" s="272"/>
      <c r="X42" s="272"/>
      <c r="Y42" s="272"/>
      <c r="Z42" s="272"/>
      <c r="AA42" s="272"/>
      <c r="AB42" s="272"/>
      <c r="AC42" s="272"/>
      <c r="AD42" s="272"/>
      <c r="AE42" s="272"/>
      <c r="AF42" s="272"/>
      <c r="AG42" s="272"/>
    </row>
    <row r="43" spans="1:33">
      <c r="A43" s="272"/>
      <c r="B43" s="275"/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  <c r="AA43" s="272"/>
      <c r="AB43" s="272"/>
      <c r="AC43" s="272"/>
      <c r="AD43" s="272"/>
      <c r="AE43" s="272"/>
      <c r="AF43" s="272"/>
      <c r="AG43" s="272"/>
    </row>
    <row r="44" spans="1:33">
      <c r="A44" s="272"/>
      <c r="B44" s="275"/>
      <c r="C44" s="275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2"/>
      <c r="Q44" s="272"/>
      <c r="R44" s="272"/>
      <c r="S44" s="272"/>
      <c r="T44" s="272"/>
      <c r="U44" s="272"/>
      <c r="V44" s="272"/>
      <c r="W44" s="272"/>
      <c r="X44" s="272"/>
      <c r="Y44" s="272"/>
      <c r="Z44" s="272"/>
      <c r="AA44" s="272"/>
      <c r="AB44" s="272"/>
      <c r="AC44" s="272"/>
      <c r="AD44" s="272"/>
      <c r="AE44" s="272"/>
      <c r="AF44" s="272"/>
      <c r="AG44" s="272"/>
    </row>
    <row r="45" spans="1:33">
      <c r="A45" s="272"/>
      <c r="B45" s="275"/>
      <c r="C45" s="275"/>
      <c r="D45" s="275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</row>
    <row r="46" spans="1:33">
      <c r="A46" s="272"/>
      <c r="B46" s="275"/>
      <c r="C46" s="275"/>
      <c r="D46" s="275"/>
      <c r="E46" s="275"/>
      <c r="F46" s="275"/>
      <c r="G46" s="275"/>
      <c r="H46" s="275"/>
      <c r="I46" s="275"/>
      <c r="J46" s="275"/>
      <c r="K46" s="275"/>
      <c r="L46" s="275"/>
      <c r="M46" s="275"/>
      <c r="N46" s="275"/>
      <c r="O46" s="275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</row>
    <row r="47" spans="1:33">
      <c r="A47" s="272"/>
      <c r="B47" s="275"/>
      <c r="C47" s="275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</row>
    <row r="48" spans="1:33">
      <c r="A48" s="272"/>
      <c r="B48" s="275"/>
      <c r="C48" s="275"/>
      <c r="D48" s="275"/>
      <c r="E48" s="275"/>
      <c r="F48" s="275"/>
      <c r="G48" s="275"/>
      <c r="H48" s="275"/>
      <c r="I48" s="275"/>
      <c r="J48" s="275"/>
      <c r="K48" s="275"/>
      <c r="L48" s="275"/>
      <c r="M48" s="275"/>
      <c r="N48" s="275"/>
      <c r="O48" s="275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  <c r="AA48" s="272"/>
      <c r="AB48" s="272"/>
      <c r="AC48" s="272"/>
      <c r="AD48" s="272"/>
      <c r="AE48" s="272"/>
      <c r="AF48" s="272"/>
      <c r="AG48" s="272"/>
    </row>
    <row r="49" spans="1:33">
      <c r="A49" s="272"/>
      <c r="B49" s="275"/>
      <c r="C49" s="275"/>
      <c r="D49" s="275"/>
      <c r="E49" s="275"/>
      <c r="F49" s="275"/>
      <c r="G49" s="275"/>
      <c r="H49" s="275"/>
      <c r="I49" s="275"/>
      <c r="J49" s="275"/>
      <c r="K49" s="275"/>
      <c r="L49" s="275"/>
      <c r="M49" s="275"/>
      <c r="N49" s="275"/>
      <c r="O49" s="275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272"/>
    </row>
    <row r="50" spans="1:33">
      <c r="A50" s="272"/>
      <c r="B50" s="275"/>
      <c r="C50" s="275"/>
      <c r="D50" s="275"/>
      <c r="E50" s="275"/>
      <c r="F50" s="275"/>
      <c r="G50" s="275"/>
      <c r="H50" s="275"/>
      <c r="I50" s="275"/>
      <c r="J50" s="275"/>
      <c r="K50" s="275"/>
      <c r="L50" s="275"/>
      <c r="M50" s="275"/>
      <c r="N50" s="275"/>
      <c r="O50" s="275"/>
      <c r="P50" s="272"/>
      <c r="Q50" s="272"/>
      <c r="R50" s="272"/>
      <c r="S50" s="272"/>
      <c r="T50" s="272"/>
      <c r="U50" s="272"/>
      <c r="V50" s="272"/>
      <c r="W50" s="272"/>
      <c r="X50" s="272"/>
      <c r="Y50" s="272"/>
      <c r="Z50" s="272"/>
      <c r="AA50" s="272"/>
      <c r="AB50" s="272"/>
      <c r="AC50" s="272"/>
      <c r="AD50" s="272"/>
      <c r="AE50" s="272"/>
      <c r="AF50" s="272"/>
      <c r="AG50" s="272"/>
    </row>
    <row r="51" spans="1:33">
      <c r="A51" s="272"/>
      <c r="B51" s="275"/>
      <c r="C51" s="275"/>
      <c r="D51" s="275"/>
      <c r="E51" s="275"/>
      <c r="F51" s="275"/>
      <c r="G51" s="275"/>
      <c r="H51" s="275"/>
      <c r="I51" s="275"/>
      <c r="J51" s="275"/>
      <c r="K51" s="275"/>
      <c r="L51" s="275"/>
      <c r="M51" s="275"/>
      <c r="N51" s="275"/>
      <c r="O51" s="275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  <c r="AA51" s="272"/>
      <c r="AB51" s="272"/>
      <c r="AC51" s="272"/>
      <c r="AD51" s="272"/>
      <c r="AE51" s="272"/>
      <c r="AF51" s="272"/>
      <c r="AG51" s="272"/>
    </row>
    <row r="52" spans="1:33">
      <c r="A52" s="272"/>
      <c r="B52" s="275"/>
      <c r="C52" s="275"/>
      <c r="D52" s="275"/>
      <c r="E52" s="275"/>
      <c r="F52" s="275"/>
      <c r="G52" s="275"/>
      <c r="H52" s="275"/>
      <c r="I52" s="275"/>
      <c r="J52" s="275"/>
      <c r="K52" s="275"/>
      <c r="L52" s="275"/>
      <c r="M52" s="275"/>
      <c r="N52" s="275"/>
      <c r="O52" s="275"/>
      <c r="P52" s="272"/>
      <c r="Q52" s="272"/>
      <c r="R52" s="272"/>
      <c r="S52" s="272"/>
      <c r="T52" s="272"/>
      <c r="U52" s="272"/>
      <c r="V52" s="272"/>
      <c r="W52" s="272"/>
      <c r="X52" s="272"/>
      <c r="Y52" s="272"/>
      <c r="Z52" s="272"/>
      <c r="AA52" s="272"/>
      <c r="AB52" s="272"/>
      <c r="AC52" s="272"/>
      <c r="AD52" s="272"/>
      <c r="AE52" s="272"/>
      <c r="AF52" s="272"/>
      <c r="AG52" s="272"/>
    </row>
    <row r="53" spans="1:33">
      <c r="A53" s="272"/>
      <c r="B53" s="275"/>
      <c r="C53" s="275"/>
      <c r="D53" s="275"/>
      <c r="E53" s="275"/>
      <c r="F53" s="275"/>
      <c r="G53" s="275"/>
      <c r="H53" s="275"/>
      <c r="I53" s="275"/>
      <c r="J53" s="275"/>
      <c r="K53" s="275"/>
      <c r="L53" s="275"/>
      <c r="M53" s="275"/>
      <c r="N53" s="275"/>
      <c r="O53" s="275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  <c r="AA53" s="272"/>
      <c r="AB53" s="272"/>
      <c r="AC53" s="272"/>
      <c r="AD53" s="272"/>
      <c r="AE53" s="272"/>
      <c r="AF53" s="272"/>
      <c r="AG53" s="272"/>
    </row>
    <row r="54" spans="1:33">
      <c r="A54" s="272"/>
      <c r="B54" s="275"/>
      <c r="C54" s="275"/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2"/>
      <c r="AA54" s="272"/>
      <c r="AB54" s="272"/>
      <c r="AC54" s="272"/>
      <c r="AD54" s="272"/>
      <c r="AE54" s="272"/>
      <c r="AF54" s="272"/>
      <c r="AG54" s="272"/>
    </row>
    <row r="55" spans="1:33">
      <c r="A55" s="272"/>
      <c r="B55" s="275"/>
      <c r="C55" s="275"/>
      <c r="D55" s="275"/>
      <c r="E55" s="275"/>
      <c r="F55" s="275"/>
      <c r="G55" s="275"/>
      <c r="H55" s="275"/>
      <c r="I55" s="275"/>
      <c r="J55" s="275"/>
      <c r="K55" s="275"/>
      <c r="L55" s="275"/>
      <c r="M55" s="275"/>
      <c r="N55" s="275"/>
      <c r="O55" s="275"/>
      <c r="P55" s="272"/>
      <c r="Q55" s="272"/>
      <c r="R55" s="272"/>
      <c r="S55" s="272"/>
      <c r="T55" s="272"/>
      <c r="U55" s="272"/>
      <c r="V55" s="272"/>
      <c r="W55" s="272"/>
      <c r="X55" s="272"/>
      <c r="Y55" s="272"/>
      <c r="Z55" s="272"/>
      <c r="AA55" s="272"/>
      <c r="AB55" s="272"/>
      <c r="AC55" s="272"/>
      <c r="AD55" s="272"/>
      <c r="AE55" s="272"/>
      <c r="AF55" s="272"/>
      <c r="AG55" s="272"/>
    </row>
    <row r="56" spans="1:33">
      <c r="A56" s="272"/>
      <c r="B56" s="275"/>
      <c r="C56" s="275"/>
      <c r="D56" s="275"/>
      <c r="E56" s="275"/>
      <c r="F56" s="275"/>
      <c r="G56" s="275"/>
      <c r="H56" s="275"/>
      <c r="I56" s="275"/>
      <c r="J56" s="275"/>
      <c r="K56" s="275"/>
      <c r="L56" s="275"/>
      <c r="M56" s="275"/>
      <c r="N56" s="275"/>
      <c r="O56" s="275"/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/>
      <c r="AA56" s="272"/>
      <c r="AB56" s="272"/>
      <c r="AC56" s="272"/>
      <c r="AD56" s="272"/>
      <c r="AE56" s="272"/>
      <c r="AF56" s="272"/>
      <c r="AG56" s="272"/>
    </row>
    <row r="57" spans="1:33">
      <c r="A57" s="272"/>
      <c r="B57" s="275"/>
      <c r="C57" s="275"/>
      <c r="D57" s="275"/>
      <c r="E57" s="275"/>
      <c r="F57" s="275"/>
      <c r="G57" s="275"/>
      <c r="H57" s="275"/>
      <c r="I57" s="275"/>
      <c r="J57" s="275"/>
      <c r="K57" s="275"/>
      <c r="L57" s="275"/>
      <c r="M57" s="275"/>
      <c r="N57" s="275"/>
      <c r="O57" s="275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  <c r="AA57" s="272"/>
      <c r="AB57" s="272"/>
      <c r="AC57" s="272"/>
      <c r="AD57" s="272"/>
      <c r="AE57" s="272"/>
      <c r="AF57" s="272"/>
      <c r="AG57" s="272"/>
    </row>
    <row r="58" spans="1:33">
      <c r="A58" s="272"/>
      <c r="B58" s="275"/>
      <c r="C58" s="275"/>
      <c r="D58" s="275"/>
      <c r="E58" s="275"/>
      <c r="F58" s="275"/>
      <c r="G58" s="275"/>
      <c r="H58" s="275"/>
      <c r="I58" s="275"/>
      <c r="J58" s="275"/>
      <c r="K58" s="275"/>
      <c r="L58" s="275"/>
      <c r="M58" s="275"/>
      <c r="N58" s="275"/>
      <c r="O58" s="275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  <c r="AA58" s="272"/>
      <c r="AB58" s="272"/>
      <c r="AC58" s="272"/>
      <c r="AD58" s="272"/>
      <c r="AE58" s="272"/>
      <c r="AF58" s="272"/>
      <c r="AG58" s="272"/>
    </row>
    <row r="59" spans="1:33">
      <c r="A59" s="272"/>
      <c r="B59" s="275"/>
      <c r="C59" s="275"/>
      <c r="D59" s="275"/>
      <c r="E59" s="275"/>
      <c r="F59" s="275"/>
      <c r="G59" s="275"/>
      <c r="H59" s="275"/>
      <c r="I59" s="275"/>
      <c r="J59" s="275"/>
      <c r="K59" s="275"/>
      <c r="L59" s="275"/>
      <c r="M59" s="275"/>
      <c r="N59" s="275"/>
      <c r="O59" s="275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  <c r="AA59" s="272"/>
      <c r="AB59" s="272"/>
      <c r="AC59" s="272"/>
      <c r="AD59" s="272"/>
      <c r="AE59" s="272"/>
      <c r="AF59" s="272"/>
      <c r="AG59" s="272"/>
    </row>
    <row r="60" spans="1:33">
      <c r="A60" s="272"/>
      <c r="B60" s="275"/>
      <c r="C60" s="275"/>
      <c r="D60" s="275"/>
      <c r="E60" s="275"/>
      <c r="F60" s="275"/>
      <c r="G60" s="275"/>
      <c r="H60" s="275"/>
      <c r="I60" s="275"/>
      <c r="J60" s="275"/>
      <c r="K60" s="275"/>
      <c r="L60" s="275"/>
      <c r="M60" s="275"/>
      <c r="N60" s="275"/>
      <c r="O60" s="275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  <c r="AA60" s="272"/>
      <c r="AB60" s="272"/>
      <c r="AC60" s="272"/>
      <c r="AD60" s="272"/>
      <c r="AE60" s="272"/>
      <c r="AF60" s="272"/>
      <c r="AG60" s="272"/>
    </row>
    <row r="61" spans="1:33">
      <c r="A61" s="272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275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  <c r="AA61" s="272"/>
      <c r="AB61" s="272"/>
      <c r="AC61" s="272"/>
      <c r="AD61" s="272"/>
      <c r="AE61" s="272"/>
      <c r="AF61" s="272"/>
      <c r="AG61" s="272"/>
    </row>
    <row r="62" spans="1:33">
      <c r="A62" s="272"/>
      <c r="B62" s="275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5"/>
      <c r="N62" s="275"/>
      <c r="O62" s="275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  <c r="AA62" s="272"/>
      <c r="AB62" s="272"/>
      <c r="AC62" s="272"/>
      <c r="AD62" s="272"/>
      <c r="AE62" s="272"/>
      <c r="AF62" s="272"/>
      <c r="AG62" s="272"/>
    </row>
    <row r="63" spans="1:33">
      <c r="A63" s="272"/>
      <c r="B63" s="275"/>
      <c r="C63" s="275"/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  <c r="AA63" s="272"/>
      <c r="AB63" s="272"/>
      <c r="AC63" s="272"/>
      <c r="AD63" s="272"/>
      <c r="AE63" s="272"/>
      <c r="AF63" s="272"/>
      <c r="AG63" s="272"/>
    </row>
    <row r="64" spans="1:33">
      <c r="A64" s="272"/>
      <c r="B64" s="275"/>
      <c r="C64" s="275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  <c r="AA64" s="272"/>
      <c r="AB64" s="272"/>
      <c r="AC64" s="272"/>
      <c r="AD64" s="272"/>
      <c r="AE64" s="272"/>
      <c r="AF64" s="272"/>
      <c r="AG64" s="272"/>
    </row>
    <row r="65" spans="1:33">
      <c r="A65" s="272"/>
      <c r="B65" s="275"/>
      <c r="C65" s="275"/>
      <c r="D65" s="275"/>
      <c r="E65" s="275"/>
      <c r="F65" s="275"/>
      <c r="G65" s="275"/>
      <c r="H65" s="275"/>
      <c r="I65" s="275"/>
      <c r="J65" s="275"/>
      <c r="K65" s="275"/>
      <c r="L65" s="275"/>
      <c r="M65" s="275"/>
      <c r="N65" s="275"/>
      <c r="O65" s="275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  <c r="AA65" s="272"/>
      <c r="AB65" s="272"/>
      <c r="AC65" s="272"/>
      <c r="AD65" s="272"/>
      <c r="AE65" s="272"/>
      <c r="AF65" s="272"/>
      <c r="AG65" s="272"/>
    </row>
    <row r="66" spans="1:33">
      <c r="A66" s="272"/>
      <c r="B66" s="275"/>
      <c r="C66" s="275"/>
      <c r="D66" s="275"/>
      <c r="E66" s="275"/>
      <c r="F66" s="275"/>
      <c r="G66" s="275"/>
      <c r="H66" s="275"/>
      <c r="I66" s="275"/>
      <c r="J66" s="275"/>
      <c r="K66" s="275"/>
      <c r="L66" s="275"/>
      <c r="M66" s="275"/>
      <c r="N66" s="275"/>
      <c r="O66" s="275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C66" s="272"/>
      <c r="AD66" s="272"/>
      <c r="AE66" s="272"/>
      <c r="AF66" s="272"/>
      <c r="AG66" s="272"/>
    </row>
    <row r="67" spans="1:33">
      <c r="A67" s="272"/>
      <c r="B67" s="275"/>
      <c r="C67" s="275"/>
      <c r="D67" s="275"/>
      <c r="E67" s="275"/>
      <c r="F67" s="275"/>
      <c r="G67" s="275"/>
      <c r="H67" s="275"/>
      <c r="I67" s="275"/>
      <c r="J67" s="275"/>
      <c r="K67" s="275"/>
      <c r="L67" s="275"/>
      <c r="M67" s="275"/>
      <c r="N67" s="275"/>
      <c r="O67" s="275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  <c r="AA67" s="272"/>
      <c r="AB67" s="272"/>
      <c r="AC67" s="272"/>
      <c r="AD67" s="272"/>
      <c r="AE67" s="272"/>
      <c r="AF67" s="272"/>
      <c r="AG67" s="272"/>
    </row>
    <row r="68" spans="1:33">
      <c r="A68" s="272"/>
      <c r="B68" s="275"/>
      <c r="C68" s="275"/>
      <c r="D68" s="275"/>
      <c r="E68" s="275"/>
      <c r="F68" s="275"/>
      <c r="G68" s="275"/>
      <c r="H68" s="275"/>
      <c r="I68" s="275"/>
      <c r="J68" s="275"/>
      <c r="K68" s="275"/>
      <c r="L68" s="275"/>
      <c r="M68" s="275"/>
      <c r="N68" s="275"/>
      <c r="O68" s="275"/>
      <c r="P68" s="272"/>
      <c r="Q68" s="272"/>
      <c r="R68" s="272"/>
      <c r="S68" s="272"/>
      <c r="T68" s="272"/>
      <c r="U68" s="272"/>
      <c r="V68" s="272"/>
      <c r="W68" s="272"/>
      <c r="X68" s="272"/>
      <c r="Y68" s="272"/>
      <c r="Z68" s="272"/>
      <c r="AA68" s="272"/>
      <c r="AB68" s="272"/>
      <c r="AC68" s="272"/>
      <c r="AD68" s="272"/>
      <c r="AE68" s="272"/>
      <c r="AF68" s="272"/>
      <c r="AG68" s="272"/>
    </row>
    <row r="69" spans="1:33">
      <c r="A69" s="272"/>
      <c r="B69" s="275"/>
      <c r="C69" s="275"/>
      <c r="D69" s="275"/>
      <c r="E69" s="275"/>
      <c r="F69" s="275"/>
      <c r="G69" s="275"/>
      <c r="H69" s="275"/>
      <c r="I69" s="275"/>
      <c r="J69" s="275"/>
      <c r="K69" s="275"/>
      <c r="L69" s="275"/>
      <c r="M69" s="275"/>
      <c r="N69" s="275"/>
      <c r="O69" s="275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  <c r="AA69" s="272"/>
      <c r="AB69" s="272"/>
      <c r="AC69" s="272"/>
      <c r="AD69" s="272"/>
      <c r="AE69" s="272"/>
      <c r="AF69" s="272"/>
      <c r="AG69" s="272"/>
    </row>
    <row r="70" spans="1:33">
      <c r="A70" s="272"/>
      <c r="B70" s="275"/>
      <c r="C70" s="275"/>
      <c r="D70" s="275"/>
      <c r="E70" s="275"/>
      <c r="F70" s="275"/>
      <c r="G70" s="275"/>
      <c r="H70" s="275"/>
      <c r="I70" s="275"/>
      <c r="J70" s="275"/>
      <c r="K70" s="275"/>
      <c r="L70" s="275"/>
      <c r="M70" s="275"/>
      <c r="N70" s="275"/>
      <c r="O70" s="275"/>
      <c r="P70" s="272"/>
      <c r="Q70" s="272"/>
      <c r="R70" s="272"/>
      <c r="S70" s="272"/>
      <c r="T70" s="272"/>
      <c r="U70" s="272"/>
      <c r="V70" s="272"/>
      <c r="W70" s="272"/>
      <c r="X70" s="272"/>
      <c r="Y70" s="272"/>
      <c r="Z70" s="272"/>
      <c r="AA70" s="272"/>
      <c r="AB70" s="272"/>
      <c r="AC70" s="272"/>
      <c r="AD70" s="272"/>
      <c r="AE70" s="272"/>
      <c r="AF70" s="272"/>
      <c r="AG70" s="272"/>
    </row>
    <row r="71" spans="1:33">
      <c r="A71" s="272"/>
      <c r="B71" s="275"/>
      <c r="C71" s="275"/>
      <c r="D71" s="275"/>
      <c r="E71" s="275"/>
      <c r="F71" s="275"/>
      <c r="G71" s="275"/>
      <c r="H71" s="275"/>
      <c r="I71" s="275"/>
      <c r="J71" s="275"/>
      <c r="K71" s="275"/>
      <c r="L71" s="275"/>
      <c r="M71" s="275"/>
      <c r="N71" s="275"/>
      <c r="O71" s="275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  <c r="AA71" s="272"/>
      <c r="AB71" s="272"/>
      <c r="AC71" s="272"/>
      <c r="AD71" s="272"/>
      <c r="AE71" s="272"/>
      <c r="AF71" s="272"/>
      <c r="AG71" s="272"/>
    </row>
    <row r="72" spans="1:33">
      <c r="A72" s="272"/>
      <c r="B72" s="275"/>
      <c r="C72" s="275"/>
      <c r="D72" s="275"/>
      <c r="E72" s="275"/>
      <c r="F72" s="275"/>
      <c r="G72" s="275"/>
      <c r="H72" s="275"/>
      <c r="I72" s="275"/>
      <c r="J72" s="275"/>
      <c r="K72" s="275"/>
      <c r="L72" s="275"/>
      <c r="M72" s="275"/>
      <c r="N72" s="275"/>
      <c r="O72" s="275"/>
      <c r="P72" s="272"/>
      <c r="Q72" s="272"/>
      <c r="R72" s="272"/>
      <c r="S72" s="272"/>
      <c r="T72" s="272"/>
      <c r="U72" s="272"/>
      <c r="V72" s="272"/>
      <c r="W72" s="272"/>
      <c r="X72" s="272"/>
      <c r="Y72" s="272"/>
      <c r="Z72" s="272"/>
      <c r="AA72" s="272"/>
      <c r="AB72" s="272"/>
      <c r="AC72" s="272"/>
      <c r="AD72" s="272"/>
      <c r="AE72" s="272"/>
      <c r="AF72" s="272"/>
      <c r="AG72" s="272"/>
    </row>
    <row r="73" spans="1:33">
      <c r="A73" s="272"/>
      <c r="B73" s="275"/>
      <c r="C73" s="275"/>
      <c r="D73" s="275"/>
      <c r="E73" s="275"/>
      <c r="F73" s="275"/>
      <c r="G73" s="275"/>
      <c r="H73" s="275"/>
      <c r="I73" s="275"/>
      <c r="J73" s="275"/>
      <c r="K73" s="275"/>
      <c r="L73" s="275"/>
      <c r="M73" s="275"/>
      <c r="N73" s="275"/>
      <c r="O73" s="275"/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2"/>
      <c r="AA73" s="272"/>
      <c r="AB73" s="272"/>
      <c r="AC73" s="272"/>
      <c r="AD73" s="272"/>
      <c r="AE73" s="272"/>
      <c r="AF73" s="272"/>
      <c r="AG73" s="272"/>
    </row>
    <row r="74" spans="1:33">
      <c r="A74" s="272"/>
      <c r="B74" s="275"/>
      <c r="C74" s="275"/>
      <c r="D74" s="275"/>
      <c r="E74" s="275"/>
      <c r="F74" s="275"/>
      <c r="G74" s="275"/>
      <c r="H74" s="275"/>
      <c r="I74" s="275"/>
      <c r="J74" s="275"/>
      <c r="K74" s="275"/>
      <c r="L74" s="275"/>
      <c r="M74" s="275"/>
      <c r="N74" s="275"/>
      <c r="O74" s="275"/>
      <c r="P74" s="272"/>
      <c r="Q74" s="272"/>
      <c r="R74" s="272"/>
      <c r="S74" s="272"/>
      <c r="T74" s="272"/>
      <c r="U74" s="272"/>
      <c r="V74" s="272"/>
      <c r="W74" s="272"/>
      <c r="X74" s="272"/>
      <c r="Y74" s="272"/>
      <c r="Z74" s="272"/>
      <c r="AA74" s="272"/>
      <c r="AB74" s="272"/>
      <c r="AC74" s="272"/>
      <c r="AD74" s="272"/>
      <c r="AE74" s="272"/>
      <c r="AF74" s="272"/>
      <c r="AG74" s="272"/>
    </row>
    <row r="75" spans="1:33">
      <c r="A75" s="272"/>
      <c r="B75" s="275"/>
      <c r="C75" s="275"/>
      <c r="D75" s="275"/>
      <c r="E75" s="275"/>
      <c r="F75" s="275"/>
      <c r="G75" s="275"/>
      <c r="H75" s="275"/>
      <c r="I75" s="275"/>
      <c r="J75" s="275"/>
      <c r="K75" s="275"/>
      <c r="L75" s="275"/>
      <c r="M75" s="275"/>
      <c r="N75" s="275"/>
      <c r="O75" s="275"/>
      <c r="P75" s="272"/>
      <c r="Q75" s="272"/>
      <c r="R75" s="272"/>
      <c r="S75" s="272"/>
      <c r="T75" s="272"/>
      <c r="U75" s="272"/>
      <c r="V75" s="272"/>
      <c r="W75" s="272"/>
      <c r="X75" s="272"/>
      <c r="Y75" s="272"/>
      <c r="Z75" s="272"/>
      <c r="AA75" s="272"/>
      <c r="AB75" s="272"/>
      <c r="AC75" s="272"/>
      <c r="AD75" s="272"/>
      <c r="AE75" s="272"/>
      <c r="AF75" s="272"/>
      <c r="AG75" s="272"/>
    </row>
    <row r="76" spans="1:33">
      <c r="A76" s="272"/>
      <c r="B76" s="275"/>
      <c r="C76" s="275"/>
      <c r="D76" s="275"/>
      <c r="E76" s="275"/>
      <c r="F76" s="275"/>
      <c r="G76" s="275"/>
      <c r="H76" s="275"/>
      <c r="I76" s="275"/>
      <c r="J76" s="275"/>
      <c r="K76" s="275"/>
      <c r="L76" s="275"/>
      <c r="M76" s="275"/>
      <c r="N76" s="275"/>
      <c r="O76" s="275"/>
      <c r="P76" s="272"/>
      <c r="Q76" s="272"/>
      <c r="R76" s="272"/>
      <c r="S76" s="272"/>
      <c r="T76" s="272"/>
      <c r="U76" s="272"/>
      <c r="V76" s="272"/>
      <c r="W76" s="272"/>
      <c r="X76" s="272"/>
      <c r="Y76" s="272"/>
      <c r="Z76" s="272"/>
      <c r="AA76" s="272"/>
      <c r="AB76" s="272"/>
      <c r="AC76" s="272"/>
      <c r="AD76" s="272"/>
      <c r="AE76" s="272"/>
      <c r="AF76" s="272"/>
      <c r="AG76" s="272"/>
    </row>
    <row r="77" spans="1:33">
      <c r="A77" s="272"/>
      <c r="B77" s="275"/>
      <c r="C77" s="275"/>
      <c r="D77" s="275"/>
      <c r="E77" s="275"/>
      <c r="F77" s="275"/>
      <c r="G77" s="275"/>
      <c r="H77" s="275"/>
      <c r="I77" s="275"/>
      <c r="J77" s="275"/>
      <c r="K77" s="275"/>
      <c r="L77" s="275"/>
      <c r="M77" s="275"/>
      <c r="N77" s="275"/>
      <c r="O77" s="275"/>
      <c r="P77" s="272"/>
      <c r="Q77" s="272"/>
      <c r="R77" s="272"/>
      <c r="S77" s="272"/>
      <c r="T77" s="272"/>
      <c r="U77" s="272"/>
      <c r="V77" s="272"/>
      <c r="W77" s="272"/>
      <c r="X77" s="272"/>
      <c r="Y77" s="272"/>
      <c r="Z77" s="272"/>
      <c r="AA77" s="272"/>
      <c r="AB77" s="272"/>
      <c r="AC77" s="272"/>
      <c r="AD77" s="272"/>
      <c r="AE77" s="272"/>
      <c r="AF77" s="272"/>
      <c r="AG77" s="272"/>
    </row>
    <row r="78" spans="1:33">
      <c r="A78" s="272"/>
      <c r="B78" s="275"/>
      <c r="C78" s="275"/>
      <c r="D78" s="275"/>
      <c r="E78" s="275"/>
      <c r="F78" s="275"/>
      <c r="G78" s="275"/>
      <c r="H78" s="275"/>
      <c r="I78" s="275"/>
      <c r="J78" s="275"/>
      <c r="K78" s="275"/>
      <c r="L78" s="275"/>
      <c r="M78" s="275"/>
      <c r="N78" s="275"/>
      <c r="O78" s="275"/>
      <c r="P78" s="272"/>
      <c r="Q78" s="272"/>
      <c r="R78" s="272"/>
      <c r="S78" s="272"/>
      <c r="T78" s="272"/>
      <c r="U78" s="272"/>
      <c r="V78" s="272"/>
      <c r="W78" s="272"/>
      <c r="X78" s="272"/>
      <c r="Y78" s="272"/>
      <c r="Z78" s="272"/>
      <c r="AA78" s="272"/>
      <c r="AB78" s="272"/>
      <c r="AC78" s="272"/>
      <c r="AD78" s="272"/>
      <c r="AE78" s="272"/>
      <c r="AF78" s="272"/>
      <c r="AG78" s="272"/>
    </row>
    <row r="79" spans="1:33">
      <c r="A79" s="272"/>
      <c r="B79" s="275"/>
      <c r="C79" s="275"/>
      <c r="D79" s="275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272"/>
      <c r="Q79" s="272"/>
      <c r="R79" s="272"/>
      <c r="S79" s="272"/>
      <c r="T79" s="272"/>
      <c r="U79" s="272"/>
      <c r="V79" s="272"/>
      <c r="W79" s="272"/>
      <c r="X79" s="272"/>
      <c r="Y79" s="272"/>
      <c r="Z79" s="272"/>
      <c r="AA79" s="272"/>
      <c r="AB79" s="272"/>
      <c r="AC79" s="272"/>
      <c r="AD79" s="272"/>
      <c r="AE79" s="272"/>
      <c r="AF79" s="272"/>
      <c r="AG79" s="272"/>
    </row>
    <row r="80" spans="1:33">
      <c r="A80" s="272"/>
      <c r="B80" s="275"/>
      <c r="C80" s="275"/>
      <c r="D80" s="275"/>
      <c r="E80" s="275"/>
      <c r="F80" s="275"/>
      <c r="G80" s="275"/>
      <c r="H80" s="275"/>
      <c r="I80" s="275"/>
      <c r="J80" s="275"/>
      <c r="K80" s="275"/>
      <c r="L80" s="275"/>
      <c r="M80" s="275"/>
      <c r="N80" s="275"/>
      <c r="O80" s="275"/>
      <c r="P80" s="272"/>
      <c r="Q80" s="272"/>
      <c r="R80" s="272"/>
      <c r="S80" s="272"/>
      <c r="T80" s="272"/>
      <c r="U80" s="272"/>
      <c r="V80" s="272"/>
      <c r="W80" s="272"/>
      <c r="X80" s="272"/>
      <c r="Y80" s="272"/>
      <c r="Z80" s="272"/>
      <c r="AA80" s="272"/>
      <c r="AB80" s="272"/>
      <c r="AC80" s="272"/>
      <c r="AD80" s="272"/>
      <c r="AE80" s="272"/>
      <c r="AF80" s="272"/>
      <c r="AG80" s="272"/>
    </row>
    <row r="81" spans="1:33">
      <c r="A81" s="272"/>
      <c r="B81" s="275"/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275"/>
      <c r="P81" s="272"/>
      <c r="Q81" s="272"/>
      <c r="R81" s="272"/>
      <c r="S81" s="272"/>
      <c r="T81" s="272"/>
      <c r="U81" s="272"/>
      <c r="V81" s="272"/>
      <c r="W81" s="272"/>
      <c r="X81" s="272"/>
      <c r="Y81" s="272"/>
      <c r="Z81" s="272"/>
      <c r="AA81" s="272"/>
      <c r="AB81" s="272"/>
      <c r="AC81" s="272"/>
      <c r="AD81" s="272"/>
      <c r="AE81" s="272"/>
      <c r="AF81" s="272"/>
      <c r="AG81" s="272"/>
    </row>
    <row r="82" spans="1:33">
      <c r="A82" s="272"/>
      <c r="B82" s="275"/>
      <c r="C82" s="275"/>
      <c r="D82" s="275"/>
      <c r="E82" s="275"/>
      <c r="F82" s="275"/>
      <c r="G82" s="275"/>
      <c r="H82" s="275"/>
      <c r="I82" s="275"/>
      <c r="J82" s="275"/>
      <c r="K82" s="275"/>
      <c r="L82" s="275"/>
      <c r="M82" s="275"/>
      <c r="N82" s="275"/>
      <c r="O82" s="275"/>
      <c r="P82" s="272"/>
      <c r="Q82" s="272"/>
      <c r="R82" s="272"/>
      <c r="S82" s="272"/>
      <c r="T82" s="272"/>
      <c r="U82" s="272"/>
      <c r="V82" s="272"/>
      <c r="W82" s="272"/>
      <c r="X82" s="272"/>
      <c r="Y82" s="272"/>
      <c r="Z82" s="272"/>
      <c r="AA82" s="272"/>
      <c r="AB82" s="272"/>
      <c r="AC82" s="272"/>
      <c r="AD82" s="272"/>
      <c r="AE82" s="272"/>
      <c r="AF82" s="272"/>
      <c r="AG82" s="272"/>
    </row>
    <row r="83" spans="1:33">
      <c r="A83" s="272"/>
      <c r="B83" s="275"/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275"/>
      <c r="P83" s="272"/>
      <c r="Q83" s="272"/>
      <c r="R83" s="272"/>
      <c r="S83" s="272"/>
      <c r="T83" s="272"/>
      <c r="U83" s="272"/>
      <c r="V83" s="272"/>
      <c r="W83" s="272"/>
      <c r="X83" s="272"/>
      <c r="Y83" s="272"/>
      <c r="Z83" s="272"/>
      <c r="AA83" s="272"/>
      <c r="AB83" s="272"/>
      <c r="AC83" s="272"/>
      <c r="AD83" s="272"/>
      <c r="AE83" s="272"/>
      <c r="AF83" s="272"/>
      <c r="AG83" s="272"/>
    </row>
    <row r="84" spans="1:33">
      <c r="A84" s="272"/>
      <c r="B84" s="275"/>
      <c r="C84" s="275"/>
      <c r="D84" s="275"/>
      <c r="E84" s="275"/>
      <c r="F84" s="275"/>
      <c r="G84" s="275"/>
      <c r="H84" s="275"/>
      <c r="I84" s="275"/>
      <c r="J84" s="275"/>
      <c r="K84" s="275"/>
      <c r="L84" s="275"/>
      <c r="M84" s="275"/>
      <c r="N84" s="275"/>
      <c r="O84" s="275"/>
      <c r="P84" s="272"/>
      <c r="Q84" s="272"/>
      <c r="R84" s="272"/>
      <c r="S84" s="272"/>
      <c r="T84" s="272"/>
      <c r="U84" s="272"/>
      <c r="V84" s="272"/>
      <c r="W84" s="272"/>
      <c r="X84" s="272"/>
      <c r="Y84" s="272"/>
      <c r="Z84" s="272"/>
      <c r="AA84" s="272"/>
      <c r="AB84" s="272"/>
      <c r="AC84" s="272"/>
      <c r="AD84" s="272"/>
      <c r="AE84" s="272"/>
      <c r="AF84" s="272"/>
      <c r="AG84" s="272"/>
    </row>
    <row r="85" spans="1:33">
      <c r="A85" s="272"/>
      <c r="B85" s="275"/>
      <c r="C85" s="275"/>
      <c r="D85" s="275"/>
      <c r="E85" s="275"/>
      <c r="F85" s="275"/>
      <c r="G85" s="275"/>
      <c r="H85" s="275"/>
      <c r="I85" s="275"/>
      <c r="J85" s="275"/>
      <c r="K85" s="275"/>
      <c r="L85" s="275"/>
      <c r="M85" s="275"/>
      <c r="N85" s="275"/>
      <c r="O85" s="275"/>
      <c r="P85" s="272"/>
      <c r="Q85" s="272"/>
      <c r="R85" s="272"/>
      <c r="S85" s="272"/>
      <c r="T85" s="272"/>
      <c r="U85" s="272"/>
      <c r="V85" s="272"/>
      <c r="W85" s="272"/>
      <c r="X85" s="272"/>
      <c r="Y85" s="272"/>
      <c r="Z85" s="272"/>
      <c r="AA85" s="272"/>
      <c r="AB85" s="272"/>
      <c r="AC85" s="272"/>
      <c r="AD85" s="272"/>
      <c r="AE85" s="272"/>
      <c r="AF85" s="272"/>
      <c r="AG85" s="272"/>
    </row>
    <row r="86" spans="1:33">
      <c r="A86" s="272"/>
      <c r="B86" s="275"/>
      <c r="C86" s="275"/>
      <c r="D86" s="275"/>
      <c r="E86" s="275"/>
      <c r="F86" s="275"/>
      <c r="G86" s="275"/>
      <c r="H86" s="275"/>
      <c r="I86" s="275"/>
      <c r="J86" s="275"/>
      <c r="K86" s="275"/>
      <c r="L86" s="275"/>
      <c r="M86" s="275"/>
      <c r="N86" s="275"/>
      <c r="O86" s="275"/>
      <c r="P86" s="272"/>
      <c r="Q86" s="272"/>
      <c r="R86" s="272"/>
      <c r="S86" s="272"/>
      <c r="T86" s="272"/>
      <c r="U86" s="272"/>
      <c r="V86" s="272"/>
      <c r="W86" s="272"/>
      <c r="X86" s="272"/>
      <c r="Y86" s="272"/>
      <c r="Z86" s="272"/>
      <c r="AA86" s="272"/>
      <c r="AB86" s="272"/>
      <c r="AC86" s="272"/>
      <c r="AD86" s="272"/>
      <c r="AE86" s="272"/>
      <c r="AF86" s="272"/>
      <c r="AG86" s="272"/>
    </row>
    <row r="87" spans="1:33">
      <c r="A87" s="272"/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  <c r="P87" s="272"/>
      <c r="Q87" s="272"/>
      <c r="R87" s="272"/>
      <c r="S87" s="272"/>
      <c r="T87" s="272"/>
      <c r="U87" s="272"/>
      <c r="V87" s="272"/>
      <c r="W87" s="272"/>
      <c r="X87" s="272"/>
      <c r="Y87" s="272"/>
      <c r="Z87" s="272"/>
      <c r="AA87" s="272"/>
      <c r="AB87" s="272"/>
      <c r="AC87" s="272"/>
      <c r="AD87" s="272"/>
      <c r="AE87" s="272"/>
      <c r="AF87" s="272"/>
      <c r="AG87" s="272"/>
    </row>
    <row r="88" spans="1:33">
      <c r="A88" s="272"/>
      <c r="B88" s="275"/>
      <c r="C88" s="275"/>
      <c r="D88" s="275"/>
      <c r="E88" s="275"/>
      <c r="F88" s="275"/>
      <c r="G88" s="275"/>
      <c r="H88" s="275"/>
      <c r="I88" s="275"/>
      <c r="J88" s="275"/>
      <c r="K88" s="275"/>
      <c r="L88" s="275"/>
      <c r="M88" s="275"/>
      <c r="N88" s="275"/>
      <c r="O88" s="275"/>
      <c r="P88" s="272"/>
      <c r="Q88" s="272"/>
      <c r="R88" s="272"/>
      <c r="S88" s="272"/>
      <c r="T88" s="272"/>
      <c r="U88" s="272"/>
      <c r="V88" s="272"/>
      <c r="W88" s="272"/>
      <c r="X88" s="272"/>
      <c r="Y88" s="272"/>
      <c r="Z88" s="272"/>
      <c r="AA88" s="272"/>
      <c r="AB88" s="272"/>
      <c r="AC88" s="272"/>
      <c r="AD88" s="272"/>
      <c r="AE88" s="272"/>
      <c r="AF88" s="272"/>
      <c r="AG88" s="272"/>
    </row>
    <row r="89" spans="1:33">
      <c r="A89" s="272"/>
      <c r="B89" s="27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  <c r="P89" s="272"/>
      <c r="Q89" s="272"/>
      <c r="R89" s="272"/>
      <c r="S89" s="272"/>
      <c r="T89" s="272"/>
      <c r="U89" s="272"/>
      <c r="V89" s="272"/>
      <c r="W89" s="272"/>
      <c r="X89" s="272"/>
      <c r="Y89" s="272"/>
      <c r="Z89" s="272"/>
      <c r="AA89" s="272"/>
      <c r="AB89" s="272"/>
      <c r="AC89" s="272"/>
      <c r="AD89" s="272"/>
      <c r="AE89" s="272"/>
      <c r="AF89" s="272"/>
      <c r="AG89" s="272"/>
    </row>
    <row r="90" spans="1:33">
      <c r="A90" s="272"/>
      <c r="B90" s="275"/>
      <c r="C90" s="275"/>
      <c r="D90" s="275"/>
      <c r="E90" s="275"/>
      <c r="F90" s="275"/>
      <c r="G90" s="275"/>
      <c r="H90" s="275"/>
      <c r="I90" s="275"/>
      <c r="J90" s="275"/>
      <c r="K90" s="275"/>
      <c r="L90" s="275"/>
      <c r="M90" s="275"/>
      <c r="N90" s="275"/>
      <c r="O90" s="275"/>
      <c r="P90" s="272"/>
      <c r="Q90" s="272"/>
      <c r="R90" s="272"/>
      <c r="S90" s="272"/>
      <c r="T90" s="272"/>
      <c r="U90" s="272"/>
      <c r="V90" s="272"/>
      <c r="W90" s="272"/>
      <c r="X90" s="272"/>
      <c r="Y90" s="272"/>
      <c r="Z90" s="272"/>
      <c r="AA90" s="272"/>
      <c r="AB90" s="272"/>
      <c r="AC90" s="272"/>
      <c r="AD90" s="272"/>
      <c r="AE90" s="272"/>
      <c r="AF90" s="272"/>
      <c r="AG90" s="272"/>
    </row>
    <row r="91" spans="1:33">
      <c r="A91" s="272"/>
      <c r="B91" s="275"/>
      <c r="C91" s="275"/>
      <c r="D91" s="275"/>
      <c r="E91" s="275"/>
      <c r="F91" s="275"/>
      <c r="G91" s="275"/>
      <c r="H91" s="275"/>
      <c r="I91" s="275"/>
      <c r="J91" s="275"/>
      <c r="K91" s="275"/>
      <c r="L91" s="275"/>
      <c r="M91" s="275"/>
      <c r="N91" s="275"/>
      <c r="O91" s="275"/>
      <c r="P91" s="272"/>
      <c r="Q91" s="272"/>
      <c r="R91" s="272"/>
      <c r="S91" s="272"/>
      <c r="T91" s="272"/>
      <c r="U91" s="272"/>
      <c r="V91" s="272"/>
      <c r="W91" s="272"/>
      <c r="X91" s="272"/>
      <c r="Y91" s="272"/>
      <c r="Z91" s="272"/>
      <c r="AA91" s="272"/>
      <c r="AB91" s="272"/>
      <c r="AC91" s="272"/>
      <c r="AD91" s="272"/>
      <c r="AE91" s="272"/>
      <c r="AF91" s="272"/>
      <c r="AG91" s="272"/>
    </row>
    <row r="92" spans="1:33">
      <c r="A92" s="272"/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2"/>
      <c r="Q92" s="272"/>
      <c r="R92" s="272"/>
      <c r="S92" s="272"/>
      <c r="T92" s="272"/>
      <c r="U92" s="272"/>
      <c r="V92" s="272"/>
      <c r="W92" s="272"/>
      <c r="X92" s="272"/>
      <c r="Y92" s="272"/>
      <c r="Z92" s="272"/>
      <c r="AA92" s="272"/>
      <c r="AB92" s="272"/>
      <c r="AC92" s="272"/>
      <c r="AD92" s="272"/>
      <c r="AE92" s="272"/>
      <c r="AF92" s="272"/>
      <c r="AG92" s="272"/>
    </row>
    <row r="93" spans="1:33">
      <c r="A93" s="272"/>
      <c r="B93" s="275"/>
      <c r="C93" s="275"/>
      <c r="D93" s="275"/>
      <c r="E93" s="275"/>
      <c r="F93" s="275"/>
      <c r="G93" s="275"/>
      <c r="H93" s="275"/>
      <c r="I93" s="275"/>
      <c r="J93" s="275"/>
      <c r="K93" s="275"/>
      <c r="L93" s="275"/>
      <c r="M93" s="275"/>
      <c r="N93" s="275"/>
      <c r="O93" s="275"/>
      <c r="P93" s="272"/>
      <c r="Q93" s="272"/>
      <c r="R93" s="272"/>
      <c r="S93" s="272"/>
      <c r="T93" s="272"/>
      <c r="U93" s="272"/>
      <c r="V93" s="272"/>
      <c r="W93" s="272"/>
      <c r="X93" s="272"/>
      <c r="Y93" s="272"/>
      <c r="Z93" s="272"/>
      <c r="AA93" s="272"/>
      <c r="AB93" s="272"/>
      <c r="AC93" s="272"/>
      <c r="AD93" s="272"/>
      <c r="AE93" s="272"/>
      <c r="AF93" s="272"/>
      <c r="AG93" s="272"/>
    </row>
    <row r="94" spans="1:33">
      <c r="A94" s="272"/>
      <c r="B94" s="275"/>
      <c r="C94" s="275"/>
      <c r="D94" s="275"/>
      <c r="E94" s="275"/>
      <c r="F94" s="275"/>
      <c r="G94" s="275"/>
      <c r="H94" s="275"/>
      <c r="I94" s="275"/>
      <c r="J94" s="275"/>
      <c r="K94" s="275"/>
      <c r="L94" s="275"/>
      <c r="M94" s="275"/>
      <c r="N94" s="275"/>
      <c r="O94" s="275"/>
      <c r="P94" s="272"/>
      <c r="Q94" s="272"/>
      <c r="R94" s="272"/>
      <c r="S94" s="272"/>
      <c r="T94" s="272"/>
      <c r="U94" s="272"/>
      <c r="V94" s="272"/>
      <c r="W94" s="272"/>
      <c r="X94" s="272"/>
      <c r="Y94" s="272"/>
      <c r="Z94" s="272"/>
      <c r="AA94" s="272"/>
      <c r="AB94" s="272"/>
      <c r="AC94" s="272"/>
      <c r="AD94" s="272"/>
      <c r="AE94" s="272"/>
      <c r="AF94" s="272"/>
      <c r="AG94" s="272"/>
    </row>
    <row r="95" spans="1:33">
      <c r="A95" s="272"/>
      <c r="B95" s="275"/>
      <c r="C95" s="275"/>
      <c r="D95" s="275"/>
      <c r="E95" s="275"/>
      <c r="F95" s="275"/>
      <c r="G95" s="275"/>
      <c r="H95" s="275"/>
      <c r="I95" s="275"/>
      <c r="J95" s="275"/>
      <c r="K95" s="275"/>
      <c r="L95" s="275"/>
      <c r="M95" s="275"/>
      <c r="N95" s="275"/>
      <c r="O95" s="275"/>
      <c r="P95" s="272"/>
      <c r="Q95" s="272"/>
      <c r="R95" s="272"/>
      <c r="S95" s="272"/>
      <c r="T95" s="272"/>
      <c r="U95" s="272"/>
      <c r="V95" s="272"/>
      <c r="W95" s="272"/>
      <c r="X95" s="272"/>
      <c r="Y95" s="272"/>
      <c r="Z95" s="272"/>
      <c r="AA95" s="272"/>
      <c r="AB95" s="272"/>
      <c r="AC95" s="272"/>
      <c r="AD95" s="272"/>
      <c r="AE95" s="272"/>
      <c r="AF95" s="272"/>
      <c r="AG95" s="272"/>
    </row>
    <row r="96" spans="1:33">
      <c r="A96" s="272"/>
      <c r="B96" s="275"/>
      <c r="C96" s="275"/>
      <c r="D96" s="275"/>
      <c r="E96" s="275"/>
      <c r="F96" s="275"/>
      <c r="G96" s="275"/>
      <c r="H96" s="275"/>
      <c r="I96" s="275"/>
      <c r="J96" s="275"/>
      <c r="K96" s="275"/>
      <c r="L96" s="275"/>
      <c r="M96" s="275"/>
      <c r="N96" s="275"/>
      <c r="O96" s="275"/>
      <c r="P96" s="272"/>
      <c r="Q96" s="272"/>
      <c r="R96" s="272"/>
      <c r="S96" s="272"/>
      <c r="T96" s="272"/>
      <c r="U96" s="272"/>
      <c r="V96" s="272"/>
      <c r="W96" s="272"/>
      <c r="X96" s="272"/>
      <c r="Y96" s="272"/>
      <c r="Z96" s="272"/>
      <c r="AA96" s="272"/>
      <c r="AB96" s="272"/>
      <c r="AC96" s="272"/>
      <c r="AD96" s="272"/>
      <c r="AE96" s="272"/>
      <c r="AF96" s="272"/>
      <c r="AG96" s="272"/>
    </row>
    <row r="97" spans="1:33">
      <c r="A97" s="272"/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  <c r="P97" s="272"/>
      <c r="Q97" s="272"/>
      <c r="R97" s="272"/>
      <c r="S97" s="272"/>
      <c r="T97" s="272"/>
      <c r="U97" s="272"/>
      <c r="V97" s="272"/>
      <c r="W97" s="272"/>
      <c r="X97" s="272"/>
      <c r="Y97" s="272"/>
      <c r="Z97" s="272"/>
      <c r="AA97" s="272"/>
      <c r="AB97" s="272"/>
      <c r="AC97" s="272"/>
      <c r="AD97" s="272"/>
      <c r="AE97" s="272"/>
      <c r="AF97" s="272"/>
      <c r="AG97" s="272"/>
    </row>
    <row r="98" spans="1:33">
      <c r="A98" s="272"/>
      <c r="B98" s="275"/>
      <c r="C98" s="275"/>
      <c r="D98" s="275"/>
      <c r="E98" s="275"/>
      <c r="F98" s="275"/>
      <c r="G98" s="275"/>
      <c r="H98" s="275"/>
      <c r="I98" s="275"/>
      <c r="J98" s="275"/>
      <c r="K98" s="275"/>
      <c r="L98" s="275"/>
      <c r="M98" s="275"/>
      <c r="N98" s="275"/>
      <c r="O98" s="275"/>
      <c r="P98" s="272"/>
      <c r="Q98" s="272"/>
      <c r="R98" s="272"/>
      <c r="S98" s="272"/>
      <c r="T98" s="272"/>
      <c r="U98" s="272"/>
      <c r="V98" s="272"/>
      <c r="W98" s="272"/>
      <c r="X98" s="272"/>
      <c r="Y98" s="272"/>
      <c r="Z98" s="272"/>
      <c r="AA98" s="272"/>
      <c r="AB98" s="272"/>
      <c r="AC98" s="272"/>
      <c r="AD98" s="272"/>
      <c r="AE98" s="272"/>
      <c r="AF98" s="272"/>
      <c r="AG98" s="272"/>
    </row>
    <row r="99" spans="1:33">
      <c r="A99" s="272"/>
      <c r="B99" s="275"/>
      <c r="C99" s="275"/>
      <c r="D99" s="275"/>
      <c r="E99" s="275"/>
      <c r="F99" s="275"/>
      <c r="G99" s="275"/>
      <c r="H99" s="275"/>
      <c r="I99" s="275"/>
      <c r="J99" s="275"/>
      <c r="K99" s="275"/>
      <c r="L99" s="275"/>
      <c r="M99" s="275"/>
      <c r="N99" s="275"/>
      <c r="O99" s="275"/>
      <c r="P99" s="272"/>
      <c r="Q99" s="272"/>
      <c r="R99" s="272"/>
      <c r="S99" s="272"/>
      <c r="T99" s="272"/>
      <c r="U99" s="272"/>
      <c r="V99" s="272"/>
      <c r="W99" s="272"/>
      <c r="X99" s="272"/>
      <c r="Y99" s="272"/>
      <c r="Z99" s="272"/>
      <c r="AA99" s="272"/>
      <c r="AB99" s="272"/>
      <c r="AC99" s="272"/>
      <c r="AD99" s="272"/>
      <c r="AE99" s="272"/>
      <c r="AF99" s="272"/>
      <c r="AG99" s="272"/>
    </row>
    <row r="100" spans="1:33">
      <c r="A100" s="272"/>
      <c r="B100" s="275"/>
      <c r="C100" s="275"/>
      <c r="D100" s="275"/>
      <c r="E100" s="275"/>
      <c r="F100" s="275"/>
      <c r="G100" s="275"/>
      <c r="H100" s="275"/>
      <c r="I100" s="275"/>
      <c r="J100" s="275"/>
      <c r="K100" s="275"/>
      <c r="L100" s="275"/>
      <c r="M100" s="275"/>
      <c r="N100" s="275"/>
      <c r="O100" s="275"/>
      <c r="P100" s="272"/>
      <c r="Q100" s="272"/>
      <c r="R100" s="272"/>
      <c r="S100" s="272"/>
      <c r="T100" s="272"/>
      <c r="U100" s="272"/>
      <c r="V100" s="272"/>
      <c r="W100" s="272"/>
      <c r="X100" s="272"/>
      <c r="Y100" s="272"/>
      <c r="Z100" s="272"/>
      <c r="AA100" s="272"/>
      <c r="AB100" s="272"/>
      <c r="AC100" s="272"/>
      <c r="AD100" s="272"/>
      <c r="AE100" s="272"/>
      <c r="AF100" s="272"/>
      <c r="AG100" s="272"/>
    </row>
    <row r="101" spans="1:33">
      <c r="A101" s="272"/>
      <c r="B101" s="275"/>
      <c r="C101" s="275"/>
      <c r="D101" s="275"/>
      <c r="E101" s="275"/>
      <c r="F101" s="275"/>
      <c r="G101" s="275"/>
      <c r="H101" s="275"/>
      <c r="I101" s="275"/>
      <c r="J101" s="275"/>
      <c r="K101" s="275"/>
      <c r="L101" s="275"/>
      <c r="M101" s="275"/>
      <c r="N101" s="275"/>
      <c r="O101" s="275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  <c r="AA101" s="272"/>
      <c r="AB101" s="272"/>
      <c r="AC101" s="272"/>
      <c r="AD101" s="272"/>
      <c r="AE101" s="272"/>
      <c r="AF101" s="272"/>
      <c r="AG101" s="272"/>
    </row>
    <row r="102" spans="1:33">
      <c r="A102" s="272"/>
      <c r="B102" s="275"/>
      <c r="C102" s="275"/>
      <c r="D102" s="275"/>
      <c r="E102" s="275"/>
      <c r="F102" s="275"/>
      <c r="G102" s="275"/>
      <c r="H102" s="275"/>
      <c r="I102" s="275"/>
      <c r="J102" s="275"/>
      <c r="K102" s="275"/>
      <c r="L102" s="275"/>
      <c r="M102" s="275"/>
      <c r="N102" s="275"/>
      <c r="O102" s="275"/>
      <c r="P102" s="272"/>
      <c r="Q102" s="272"/>
      <c r="R102" s="272"/>
      <c r="S102" s="272"/>
      <c r="T102" s="272"/>
      <c r="U102" s="272"/>
      <c r="V102" s="272"/>
      <c r="W102" s="272"/>
      <c r="X102" s="272"/>
      <c r="Y102" s="272"/>
      <c r="Z102" s="272"/>
      <c r="AA102" s="272"/>
      <c r="AB102" s="272"/>
      <c r="AC102" s="272"/>
      <c r="AD102" s="272"/>
      <c r="AE102" s="272"/>
      <c r="AF102" s="272"/>
      <c r="AG102" s="272"/>
    </row>
    <row r="103" spans="1:33">
      <c r="A103" s="272"/>
      <c r="B103" s="275"/>
      <c r="C103" s="275"/>
      <c r="D103" s="275"/>
      <c r="E103" s="275"/>
      <c r="F103" s="275"/>
      <c r="G103" s="275"/>
      <c r="H103" s="275"/>
      <c r="I103" s="275"/>
      <c r="J103" s="275"/>
      <c r="K103" s="275"/>
      <c r="L103" s="275"/>
      <c r="M103" s="275"/>
      <c r="N103" s="275"/>
      <c r="O103" s="275"/>
      <c r="P103" s="272"/>
      <c r="Q103" s="272"/>
      <c r="R103" s="272"/>
      <c r="S103" s="272"/>
      <c r="T103" s="272"/>
      <c r="U103" s="272"/>
      <c r="V103" s="272"/>
      <c r="W103" s="272"/>
      <c r="X103" s="272"/>
      <c r="Y103" s="272"/>
      <c r="Z103" s="272"/>
      <c r="AA103" s="272"/>
      <c r="AB103" s="272"/>
      <c r="AC103" s="272"/>
      <c r="AD103" s="272"/>
      <c r="AE103" s="272"/>
      <c r="AF103" s="272"/>
      <c r="AG103" s="272"/>
    </row>
    <row r="104" spans="1:33">
      <c r="A104" s="272"/>
      <c r="B104" s="275"/>
      <c r="C104" s="275"/>
      <c r="D104" s="275"/>
      <c r="E104" s="275"/>
      <c r="F104" s="275"/>
      <c r="G104" s="275"/>
      <c r="H104" s="275"/>
      <c r="I104" s="275"/>
      <c r="J104" s="275"/>
      <c r="K104" s="275"/>
      <c r="L104" s="275"/>
      <c r="M104" s="275"/>
      <c r="N104" s="275"/>
      <c r="O104" s="275"/>
      <c r="P104" s="272"/>
      <c r="Q104" s="272"/>
      <c r="R104" s="272"/>
      <c r="S104" s="272"/>
      <c r="T104" s="272"/>
      <c r="U104" s="272"/>
      <c r="V104" s="272"/>
      <c r="W104" s="272"/>
      <c r="X104" s="272"/>
      <c r="Y104" s="272"/>
      <c r="Z104" s="272"/>
      <c r="AA104" s="272"/>
      <c r="AB104" s="272"/>
      <c r="AC104" s="272"/>
      <c r="AD104" s="272"/>
      <c r="AE104" s="272"/>
      <c r="AF104" s="272"/>
      <c r="AG104" s="272"/>
    </row>
    <row r="105" spans="1:33">
      <c r="A105" s="272"/>
      <c r="B105" s="275"/>
      <c r="C105" s="275"/>
      <c r="D105" s="275"/>
      <c r="E105" s="275"/>
      <c r="F105" s="275"/>
      <c r="G105" s="275"/>
      <c r="H105" s="275"/>
      <c r="I105" s="275"/>
      <c r="J105" s="275"/>
      <c r="K105" s="275"/>
      <c r="L105" s="275"/>
      <c r="M105" s="275"/>
      <c r="N105" s="275"/>
      <c r="O105" s="275"/>
      <c r="P105" s="272"/>
      <c r="Q105" s="272"/>
      <c r="R105" s="272"/>
      <c r="S105" s="272"/>
      <c r="T105" s="272"/>
      <c r="U105" s="272"/>
      <c r="V105" s="272"/>
      <c r="W105" s="272"/>
      <c r="X105" s="272"/>
      <c r="Y105" s="272"/>
      <c r="Z105" s="272"/>
      <c r="AA105" s="272"/>
      <c r="AB105" s="272"/>
      <c r="AC105" s="272"/>
      <c r="AD105" s="272"/>
      <c r="AE105" s="272"/>
      <c r="AF105" s="272"/>
      <c r="AG105" s="272"/>
    </row>
    <row r="106" spans="1:33">
      <c r="A106" s="272"/>
      <c r="B106" s="275"/>
      <c r="C106" s="275"/>
      <c r="D106" s="275"/>
      <c r="E106" s="275"/>
      <c r="F106" s="275"/>
      <c r="G106" s="275"/>
      <c r="H106" s="275"/>
      <c r="I106" s="275"/>
      <c r="J106" s="275"/>
      <c r="K106" s="275"/>
      <c r="L106" s="275"/>
      <c r="M106" s="275"/>
      <c r="N106" s="275"/>
      <c r="O106" s="275"/>
      <c r="P106" s="272"/>
      <c r="Q106" s="272"/>
      <c r="R106" s="272"/>
      <c r="S106" s="272"/>
      <c r="T106" s="272"/>
      <c r="U106" s="272"/>
      <c r="V106" s="272"/>
      <c r="W106" s="272"/>
      <c r="X106" s="272"/>
      <c r="Y106" s="272"/>
      <c r="Z106" s="272"/>
      <c r="AA106" s="272"/>
      <c r="AB106" s="272"/>
      <c r="AC106" s="272"/>
      <c r="AD106" s="272"/>
      <c r="AE106" s="272"/>
      <c r="AF106" s="272"/>
      <c r="AG106" s="272"/>
    </row>
    <row r="107" spans="1:33">
      <c r="A107" s="272"/>
      <c r="B107" s="275"/>
      <c r="C107" s="275"/>
      <c r="D107" s="275"/>
      <c r="E107" s="275"/>
      <c r="F107" s="275"/>
      <c r="G107" s="275"/>
      <c r="H107" s="275"/>
      <c r="I107" s="275"/>
      <c r="J107" s="275"/>
      <c r="K107" s="275"/>
      <c r="L107" s="275"/>
      <c r="M107" s="275"/>
      <c r="N107" s="275"/>
      <c r="O107" s="275"/>
      <c r="P107" s="272"/>
      <c r="Q107" s="272"/>
      <c r="R107" s="272"/>
      <c r="S107" s="272"/>
      <c r="T107" s="272"/>
      <c r="U107" s="272"/>
      <c r="V107" s="272"/>
      <c r="W107" s="272"/>
      <c r="X107" s="272"/>
      <c r="Y107" s="272"/>
      <c r="Z107" s="272"/>
      <c r="AA107" s="272"/>
      <c r="AB107" s="272"/>
      <c r="AC107" s="272"/>
      <c r="AD107" s="272"/>
      <c r="AE107" s="272"/>
      <c r="AF107" s="272"/>
      <c r="AG107" s="272"/>
    </row>
    <row r="108" spans="1:33">
      <c r="A108" s="272"/>
      <c r="B108" s="275"/>
      <c r="C108" s="275"/>
      <c r="D108" s="275"/>
      <c r="E108" s="275"/>
      <c r="F108" s="275"/>
      <c r="G108" s="275"/>
      <c r="H108" s="275"/>
      <c r="I108" s="275"/>
      <c r="J108" s="275"/>
      <c r="K108" s="275"/>
      <c r="L108" s="275"/>
      <c r="M108" s="275"/>
      <c r="N108" s="275"/>
      <c r="O108" s="275"/>
      <c r="P108" s="272"/>
      <c r="Q108" s="272"/>
      <c r="R108" s="272"/>
      <c r="S108" s="272"/>
      <c r="T108" s="272"/>
      <c r="U108" s="272"/>
      <c r="V108" s="272"/>
      <c r="W108" s="272"/>
      <c r="X108" s="272"/>
      <c r="Y108" s="272"/>
      <c r="Z108" s="272"/>
      <c r="AA108" s="272"/>
      <c r="AB108" s="272"/>
      <c r="AC108" s="272"/>
      <c r="AD108" s="272"/>
      <c r="AE108" s="272"/>
      <c r="AF108" s="272"/>
      <c r="AG108" s="272"/>
    </row>
    <row r="109" spans="1:33">
      <c r="A109" s="272"/>
      <c r="B109" s="275"/>
      <c r="C109" s="275"/>
      <c r="D109" s="275"/>
      <c r="E109" s="275"/>
      <c r="F109" s="275"/>
      <c r="G109" s="275"/>
      <c r="H109" s="275"/>
      <c r="I109" s="275"/>
      <c r="J109" s="275"/>
      <c r="K109" s="275"/>
      <c r="L109" s="275"/>
      <c r="M109" s="275"/>
      <c r="N109" s="275"/>
      <c r="O109" s="275"/>
      <c r="P109" s="272"/>
      <c r="Q109" s="272"/>
      <c r="R109" s="272"/>
      <c r="S109" s="272"/>
      <c r="T109" s="272"/>
      <c r="U109" s="272"/>
      <c r="V109" s="272"/>
      <c r="W109" s="272"/>
      <c r="X109" s="272"/>
      <c r="Y109" s="272"/>
      <c r="Z109" s="272"/>
      <c r="AA109" s="272"/>
      <c r="AB109" s="272"/>
      <c r="AC109" s="272"/>
      <c r="AD109" s="272"/>
      <c r="AE109" s="272"/>
      <c r="AF109" s="272"/>
      <c r="AG109" s="272"/>
    </row>
    <row r="110" spans="1:33">
      <c r="A110" s="272"/>
      <c r="B110" s="275"/>
      <c r="C110" s="275"/>
      <c r="D110" s="275"/>
      <c r="E110" s="275"/>
      <c r="F110" s="275"/>
      <c r="G110" s="275"/>
      <c r="H110" s="275"/>
      <c r="I110" s="275"/>
      <c r="J110" s="275"/>
      <c r="K110" s="275"/>
      <c r="L110" s="275"/>
      <c r="M110" s="275"/>
      <c r="N110" s="275"/>
      <c r="O110" s="275"/>
      <c r="P110" s="272"/>
      <c r="Q110" s="272"/>
      <c r="R110" s="272"/>
      <c r="S110" s="272"/>
      <c r="T110" s="272"/>
      <c r="U110" s="272"/>
      <c r="V110" s="272"/>
      <c r="W110" s="272"/>
      <c r="X110" s="272"/>
      <c r="Y110" s="272"/>
      <c r="Z110" s="272"/>
      <c r="AA110" s="272"/>
      <c r="AB110" s="272"/>
      <c r="AC110" s="272"/>
      <c r="AD110" s="272"/>
      <c r="AE110" s="272"/>
      <c r="AF110" s="272"/>
      <c r="AG110" s="272"/>
    </row>
    <row r="111" spans="1:33">
      <c r="A111" s="272"/>
      <c r="B111" s="275"/>
      <c r="C111" s="275"/>
      <c r="D111" s="275"/>
      <c r="E111" s="275"/>
      <c r="F111" s="275"/>
      <c r="G111" s="275"/>
      <c r="H111" s="275"/>
      <c r="I111" s="275"/>
      <c r="J111" s="275"/>
      <c r="K111" s="275"/>
      <c r="L111" s="275"/>
      <c r="M111" s="275"/>
      <c r="N111" s="275"/>
      <c r="O111" s="275"/>
      <c r="P111" s="272"/>
      <c r="Q111" s="272"/>
      <c r="R111" s="272"/>
      <c r="S111" s="272"/>
      <c r="T111" s="272"/>
      <c r="U111" s="272"/>
      <c r="V111" s="272"/>
      <c r="W111" s="272"/>
      <c r="X111" s="272"/>
      <c r="Y111" s="272"/>
      <c r="Z111" s="272"/>
      <c r="AA111" s="272"/>
      <c r="AB111" s="272"/>
      <c r="AC111" s="272"/>
      <c r="AD111" s="272"/>
      <c r="AE111" s="272"/>
      <c r="AF111" s="272"/>
      <c r="AG111" s="272"/>
    </row>
    <row r="112" spans="1:33">
      <c r="A112" s="272"/>
      <c r="B112" s="275"/>
      <c r="C112" s="275"/>
      <c r="D112" s="275"/>
      <c r="E112" s="275"/>
      <c r="F112" s="275"/>
      <c r="G112" s="275"/>
      <c r="H112" s="275"/>
      <c r="I112" s="275"/>
      <c r="J112" s="275"/>
      <c r="K112" s="275"/>
      <c r="L112" s="275"/>
      <c r="M112" s="275"/>
      <c r="N112" s="275"/>
      <c r="O112" s="275"/>
      <c r="P112" s="272"/>
      <c r="Q112" s="272"/>
      <c r="R112" s="272"/>
      <c r="S112" s="272"/>
      <c r="T112" s="272"/>
      <c r="U112" s="272"/>
      <c r="V112" s="272"/>
      <c r="W112" s="272"/>
      <c r="X112" s="272"/>
      <c r="Y112" s="272"/>
      <c r="Z112" s="272"/>
      <c r="AA112" s="272"/>
      <c r="AB112" s="272"/>
      <c r="AC112" s="272"/>
      <c r="AD112" s="272"/>
      <c r="AE112" s="272"/>
      <c r="AF112" s="272"/>
      <c r="AG112" s="272"/>
    </row>
    <row r="113" spans="1:33">
      <c r="A113" s="272"/>
      <c r="B113" s="275"/>
      <c r="C113" s="275"/>
      <c r="D113" s="275"/>
      <c r="E113" s="275"/>
      <c r="F113" s="275"/>
      <c r="G113" s="275"/>
      <c r="H113" s="275"/>
      <c r="I113" s="275"/>
      <c r="J113" s="275"/>
      <c r="K113" s="275"/>
      <c r="L113" s="275"/>
      <c r="M113" s="275"/>
      <c r="N113" s="275"/>
      <c r="O113" s="275"/>
      <c r="P113" s="272"/>
      <c r="Q113" s="272"/>
      <c r="R113" s="272"/>
      <c r="S113" s="272"/>
      <c r="T113" s="272"/>
      <c r="U113" s="272"/>
      <c r="V113" s="272"/>
      <c r="W113" s="272"/>
      <c r="X113" s="272"/>
      <c r="Y113" s="272"/>
      <c r="Z113" s="272"/>
      <c r="AA113" s="272"/>
      <c r="AB113" s="272"/>
      <c r="AC113" s="272"/>
      <c r="AD113" s="272"/>
      <c r="AE113" s="272"/>
      <c r="AF113" s="272"/>
      <c r="AG113" s="272"/>
    </row>
    <row r="114" spans="1:33">
      <c r="A114" s="272"/>
      <c r="B114" s="275"/>
      <c r="C114" s="275"/>
      <c r="D114" s="275"/>
      <c r="E114" s="275"/>
      <c r="F114" s="275"/>
      <c r="G114" s="275"/>
      <c r="H114" s="275"/>
      <c r="I114" s="275"/>
      <c r="J114" s="275"/>
      <c r="K114" s="275"/>
      <c r="L114" s="275"/>
      <c r="M114" s="275"/>
      <c r="N114" s="275"/>
      <c r="O114" s="275"/>
      <c r="P114" s="272"/>
      <c r="Q114" s="272"/>
      <c r="R114" s="272"/>
      <c r="S114" s="272"/>
      <c r="T114" s="272"/>
      <c r="U114" s="272"/>
      <c r="V114" s="272"/>
      <c r="W114" s="272"/>
      <c r="X114" s="272"/>
      <c r="Y114" s="272"/>
      <c r="Z114" s="272"/>
      <c r="AA114" s="272"/>
      <c r="AB114" s="272"/>
      <c r="AC114" s="272"/>
      <c r="AD114" s="272"/>
      <c r="AE114" s="272"/>
      <c r="AF114" s="272"/>
      <c r="AG114" s="272"/>
    </row>
    <row r="115" spans="1:33">
      <c r="A115" s="272"/>
      <c r="B115" s="275"/>
      <c r="C115" s="275"/>
      <c r="D115" s="275"/>
      <c r="E115" s="275"/>
      <c r="F115" s="275"/>
      <c r="G115" s="275"/>
      <c r="H115" s="275"/>
      <c r="I115" s="275"/>
      <c r="J115" s="275"/>
      <c r="K115" s="275"/>
      <c r="L115" s="275"/>
      <c r="M115" s="275"/>
      <c r="N115" s="275"/>
      <c r="O115" s="275"/>
      <c r="P115" s="272"/>
      <c r="Q115" s="272"/>
      <c r="R115" s="272"/>
      <c r="S115" s="272"/>
      <c r="T115" s="272"/>
      <c r="U115" s="272"/>
      <c r="V115" s="272"/>
      <c r="W115" s="272"/>
      <c r="X115" s="272"/>
      <c r="Y115" s="272"/>
      <c r="Z115" s="272"/>
      <c r="AA115" s="272"/>
      <c r="AB115" s="272"/>
      <c r="AC115" s="272"/>
      <c r="AD115" s="272"/>
      <c r="AE115" s="272"/>
      <c r="AF115" s="272"/>
      <c r="AG115" s="272"/>
    </row>
    <row r="116" spans="1:33">
      <c r="A116" s="272"/>
      <c r="B116" s="275"/>
      <c r="C116" s="275"/>
      <c r="D116" s="275"/>
      <c r="E116" s="275"/>
      <c r="F116" s="275"/>
      <c r="G116" s="275"/>
      <c r="H116" s="275"/>
      <c r="I116" s="275"/>
      <c r="J116" s="275"/>
      <c r="K116" s="275"/>
      <c r="L116" s="275"/>
      <c r="M116" s="275"/>
      <c r="N116" s="275"/>
      <c r="O116" s="275"/>
      <c r="P116" s="272"/>
      <c r="Q116" s="272"/>
      <c r="R116" s="272"/>
      <c r="S116" s="272"/>
      <c r="T116" s="272"/>
      <c r="U116" s="272"/>
      <c r="V116" s="272"/>
      <c r="W116" s="272"/>
      <c r="X116" s="272"/>
      <c r="Y116" s="272"/>
      <c r="Z116" s="272"/>
      <c r="AA116" s="272"/>
      <c r="AB116" s="272"/>
      <c r="AC116" s="272"/>
      <c r="AD116" s="272"/>
      <c r="AE116" s="272"/>
      <c r="AF116" s="272"/>
      <c r="AG116" s="272"/>
    </row>
    <row r="117" spans="1:33">
      <c r="A117" s="272"/>
      <c r="B117" s="275"/>
      <c r="C117" s="275"/>
      <c r="D117" s="275"/>
      <c r="E117" s="275"/>
      <c r="F117" s="275"/>
      <c r="G117" s="275"/>
      <c r="H117" s="275"/>
      <c r="I117" s="275"/>
      <c r="J117" s="275"/>
      <c r="K117" s="275"/>
      <c r="L117" s="275"/>
      <c r="M117" s="275"/>
      <c r="N117" s="275"/>
      <c r="O117" s="275"/>
      <c r="P117" s="272"/>
      <c r="Q117" s="272"/>
      <c r="R117" s="272"/>
      <c r="S117" s="272"/>
      <c r="T117" s="272"/>
      <c r="U117" s="272"/>
      <c r="V117" s="272"/>
      <c r="W117" s="272"/>
      <c r="X117" s="272"/>
      <c r="Y117" s="272"/>
      <c r="Z117" s="272"/>
      <c r="AA117" s="272"/>
      <c r="AB117" s="272"/>
      <c r="AC117" s="272"/>
      <c r="AD117" s="272"/>
      <c r="AE117" s="272"/>
      <c r="AF117" s="272"/>
      <c r="AG117" s="272"/>
    </row>
    <row r="118" spans="1:33">
      <c r="A118" s="272"/>
      <c r="B118" s="275"/>
      <c r="C118" s="275"/>
      <c r="D118" s="275"/>
      <c r="E118" s="275"/>
      <c r="F118" s="275"/>
      <c r="G118" s="275"/>
      <c r="H118" s="275"/>
      <c r="I118" s="275"/>
      <c r="J118" s="275"/>
      <c r="K118" s="275"/>
      <c r="L118" s="275"/>
      <c r="M118" s="275"/>
      <c r="N118" s="275"/>
      <c r="O118" s="275"/>
      <c r="P118" s="272"/>
      <c r="Q118" s="272"/>
      <c r="R118" s="272"/>
      <c r="S118" s="272"/>
      <c r="T118" s="272"/>
      <c r="U118" s="272"/>
      <c r="V118" s="272"/>
      <c r="W118" s="272"/>
      <c r="X118" s="272"/>
      <c r="Y118" s="272"/>
      <c r="Z118" s="272"/>
      <c r="AA118" s="272"/>
      <c r="AB118" s="272"/>
      <c r="AC118" s="272"/>
      <c r="AD118" s="272"/>
      <c r="AE118" s="272"/>
      <c r="AF118" s="272"/>
      <c r="AG118" s="272"/>
    </row>
    <row r="119" spans="1:33">
      <c r="A119" s="272"/>
      <c r="B119" s="275"/>
      <c r="C119" s="275"/>
      <c r="D119" s="275"/>
      <c r="E119" s="275"/>
      <c r="F119" s="275"/>
      <c r="G119" s="275"/>
      <c r="H119" s="275"/>
      <c r="I119" s="275"/>
      <c r="J119" s="275"/>
      <c r="K119" s="275"/>
      <c r="L119" s="275"/>
      <c r="M119" s="275"/>
      <c r="N119" s="275"/>
      <c r="O119" s="275"/>
      <c r="P119" s="272"/>
      <c r="Q119" s="272"/>
      <c r="R119" s="272"/>
      <c r="S119" s="272"/>
      <c r="T119" s="272"/>
      <c r="U119" s="272"/>
      <c r="V119" s="272"/>
      <c r="W119" s="272"/>
      <c r="X119" s="272"/>
      <c r="Y119" s="272"/>
      <c r="Z119" s="272"/>
      <c r="AA119" s="272"/>
      <c r="AB119" s="272"/>
      <c r="AC119" s="272"/>
      <c r="AD119" s="272"/>
      <c r="AE119" s="272"/>
      <c r="AF119" s="272"/>
      <c r="AG119" s="272"/>
    </row>
    <row r="120" spans="1:33">
      <c r="A120" s="272"/>
      <c r="B120" s="275"/>
      <c r="C120" s="275"/>
      <c r="D120" s="275"/>
      <c r="E120" s="275"/>
      <c r="F120" s="275"/>
      <c r="G120" s="275"/>
      <c r="H120" s="275"/>
      <c r="I120" s="275"/>
      <c r="J120" s="275"/>
      <c r="K120" s="275"/>
      <c r="L120" s="275"/>
      <c r="M120" s="275"/>
      <c r="N120" s="275"/>
      <c r="O120" s="275"/>
      <c r="P120" s="272"/>
      <c r="Q120" s="272"/>
      <c r="R120" s="272"/>
      <c r="S120" s="272"/>
      <c r="T120" s="272"/>
      <c r="U120" s="272"/>
      <c r="V120" s="272"/>
      <c r="W120" s="272"/>
      <c r="X120" s="272"/>
      <c r="Y120" s="272"/>
      <c r="Z120" s="272"/>
      <c r="AA120" s="272"/>
      <c r="AB120" s="272"/>
      <c r="AC120" s="272"/>
      <c r="AD120" s="272"/>
      <c r="AE120" s="272"/>
      <c r="AF120" s="272"/>
      <c r="AG120" s="272"/>
    </row>
    <row r="121" spans="1:33">
      <c r="A121" s="272"/>
      <c r="B121" s="275"/>
      <c r="C121" s="275"/>
      <c r="D121" s="275"/>
      <c r="E121" s="275"/>
      <c r="F121" s="275"/>
      <c r="G121" s="275"/>
      <c r="H121" s="275"/>
      <c r="I121" s="275"/>
      <c r="J121" s="275"/>
      <c r="K121" s="275"/>
      <c r="L121" s="275"/>
      <c r="M121" s="275"/>
      <c r="N121" s="275"/>
      <c r="O121" s="275"/>
      <c r="P121" s="272"/>
      <c r="Q121" s="272"/>
      <c r="R121" s="272"/>
      <c r="S121" s="272"/>
      <c r="T121" s="272"/>
      <c r="U121" s="272"/>
      <c r="V121" s="272"/>
      <c r="W121" s="272"/>
      <c r="X121" s="272"/>
      <c r="Y121" s="272"/>
      <c r="Z121" s="272"/>
      <c r="AA121" s="272"/>
      <c r="AB121" s="272"/>
      <c r="AC121" s="272"/>
      <c r="AD121" s="272"/>
      <c r="AE121" s="272"/>
      <c r="AF121" s="272"/>
      <c r="AG121" s="272"/>
    </row>
    <row r="122" spans="1:33">
      <c r="A122" s="272"/>
      <c r="B122" s="275"/>
      <c r="C122" s="275"/>
      <c r="D122" s="275"/>
      <c r="E122" s="275"/>
      <c r="F122" s="275"/>
      <c r="G122" s="275"/>
      <c r="H122" s="275"/>
      <c r="I122" s="275"/>
      <c r="J122" s="275"/>
      <c r="K122" s="275"/>
      <c r="L122" s="275"/>
      <c r="M122" s="275"/>
      <c r="N122" s="275"/>
      <c r="O122" s="275"/>
      <c r="P122" s="272"/>
      <c r="Q122" s="272"/>
      <c r="R122" s="272"/>
      <c r="S122" s="272"/>
      <c r="T122" s="272"/>
      <c r="U122" s="272"/>
      <c r="V122" s="272"/>
      <c r="W122" s="272"/>
      <c r="X122" s="272"/>
      <c r="Y122" s="272"/>
      <c r="Z122" s="272"/>
      <c r="AA122" s="272"/>
      <c r="AB122" s="272"/>
      <c r="AC122" s="272"/>
      <c r="AD122" s="272"/>
      <c r="AE122" s="272"/>
      <c r="AF122" s="272"/>
      <c r="AG122" s="272"/>
    </row>
    <row r="123" spans="1:33">
      <c r="A123" s="272"/>
      <c r="B123" s="275"/>
      <c r="C123" s="275"/>
      <c r="D123" s="275"/>
      <c r="E123" s="275"/>
      <c r="F123" s="275"/>
      <c r="G123" s="275"/>
      <c r="H123" s="275"/>
      <c r="I123" s="275"/>
      <c r="J123" s="275"/>
      <c r="K123" s="275"/>
      <c r="L123" s="275"/>
      <c r="M123" s="275"/>
      <c r="N123" s="275"/>
      <c r="O123" s="275"/>
      <c r="P123" s="272"/>
      <c r="Q123" s="272"/>
      <c r="R123" s="272"/>
      <c r="S123" s="272"/>
      <c r="T123" s="272"/>
      <c r="U123" s="272"/>
      <c r="V123" s="272"/>
      <c r="W123" s="272"/>
      <c r="X123" s="272"/>
      <c r="Y123" s="272"/>
      <c r="Z123" s="272"/>
      <c r="AA123" s="272"/>
      <c r="AB123" s="272"/>
      <c r="AC123" s="272"/>
      <c r="AD123" s="272"/>
      <c r="AE123" s="272"/>
      <c r="AF123" s="272"/>
      <c r="AG123" s="272"/>
    </row>
    <row r="124" spans="1:33">
      <c r="A124" s="272"/>
      <c r="B124" s="275"/>
      <c r="C124" s="275"/>
      <c r="D124" s="275"/>
      <c r="E124" s="275"/>
      <c r="F124" s="275"/>
      <c r="G124" s="275"/>
      <c r="H124" s="275"/>
      <c r="I124" s="275"/>
      <c r="J124" s="275"/>
      <c r="K124" s="275"/>
      <c r="L124" s="275"/>
      <c r="M124" s="275"/>
      <c r="N124" s="275"/>
      <c r="O124" s="275"/>
      <c r="P124" s="272"/>
      <c r="Q124" s="272"/>
      <c r="R124" s="272"/>
      <c r="S124" s="272"/>
      <c r="T124" s="272"/>
      <c r="U124" s="272"/>
      <c r="V124" s="272"/>
      <c r="W124" s="272"/>
      <c r="X124" s="272"/>
      <c r="Y124" s="272"/>
      <c r="Z124" s="272"/>
      <c r="AA124" s="272"/>
      <c r="AB124" s="272"/>
      <c r="AC124" s="272"/>
      <c r="AD124" s="272"/>
      <c r="AE124" s="272"/>
      <c r="AF124" s="272"/>
      <c r="AG124" s="272"/>
    </row>
    <row r="125" spans="1:33">
      <c r="A125" s="272"/>
      <c r="B125" s="275"/>
      <c r="C125" s="275"/>
      <c r="D125" s="275"/>
      <c r="E125" s="275"/>
      <c r="F125" s="275"/>
      <c r="G125" s="275"/>
      <c r="H125" s="275"/>
      <c r="I125" s="275"/>
      <c r="J125" s="275"/>
      <c r="K125" s="275"/>
      <c r="L125" s="275"/>
      <c r="M125" s="275"/>
      <c r="N125" s="275"/>
      <c r="O125" s="275"/>
      <c r="P125" s="272"/>
      <c r="Q125" s="272"/>
      <c r="R125" s="272"/>
      <c r="S125" s="272"/>
      <c r="T125" s="272"/>
      <c r="U125" s="272"/>
      <c r="V125" s="272"/>
      <c r="W125" s="272"/>
      <c r="X125" s="272"/>
      <c r="Y125" s="272"/>
      <c r="Z125" s="272"/>
      <c r="AA125" s="272"/>
      <c r="AB125" s="272"/>
      <c r="AC125" s="272"/>
      <c r="AD125" s="272"/>
      <c r="AE125" s="272"/>
      <c r="AF125" s="272"/>
      <c r="AG125" s="272"/>
    </row>
    <row r="126" spans="1:33">
      <c r="A126" s="272"/>
      <c r="B126" s="275"/>
      <c r="C126" s="275"/>
      <c r="D126" s="275"/>
      <c r="E126" s="275"/>
      <c r="F126" s="275"/>
      <c r="G126" s="275"/>
      <c r="H126" s="275"/>
      <c r="I126" s="275"/>
      <c r="J126" s="275"/>
      <c r="K126" s="275"/>
      <c r="L126" s="275"/>
      <c r="M126" s="275"/>
      <c r="N126" s="275"/>
      <c r="O126" s="275"/>
      <c r="P126" s="272"/>
      <c r="Q126" s="272"/>
      <c r="R126" s="272"/>
      <c r="S126" s="272"/>
      <c r="T126" s="272"/>
      <c r="U126" s="272"/>
      <c r="V126" s="272"/>
      <c r="W126" s="272"/>
      <c r="X126" s="272"/>
      <c r="Y126" s="272"/>
      <c r="Z126" s="272"/>
      <c r="AA126" s="272"/>
      <c r="AB126" s="272"/>
      <c r="AC126" s="272"/>
      <c r="AD126" s="272"/>
      <c r="AE126" s="272"/>
      <c r="AF126" s="272"/>
      <c r="AG126" s="272"/>
    </row>
    <row r="127" spans="1:33">
      <c r="A127" s="272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2"/>
      <c r="Q127" s="272"/>
      <c r="R127" s="272"/>
      <c r="S127" s="272"/>
      <c r="T127" s="272"/>
      <c r="U127" s="272"/>
      <c r="V127" s="272"/>
      <c r="W127" s="272"/>
      <c r="X127" s="272"/>
      <c r="Y127" s="272"/>
      <c r="Z127" s="272"/>
      <c r="AA127" s="272"/>
      <c r="AB127" s="272"/>
      <c r="AC127" s="272"/>
      <c r="AD127" s="272"/>
      <c r="AE127" s="272"/>
      <c r="AF127" s="272"/>
      <c r="AG127" s="272"/>
    </row>
    <row r="128" spans="1:33">
      <c r="A128" s="272"/>
      <c r="B128" s="275"/>
      <c r="C128" s="275"/>
      <c r="D128" s="275"/>
      <c r="E128" s="275"/>
      <c r="F128" s="275"/>
      <c r="G128" s="275"/>
      <c r="H128" s="275"/>
      <c r="I128" s="275"/>
      <c r="J128" s="275"/>
      <c r="K128" s="275"/>
      <c r="L128" s="275"/>
      <c r="M128" s="275"/>
      <c r="N128" s="275"/>
      <c r="O128" s="275"/>
      <c r="P128" s="272"/>
      <c r="Q128" s="272"/>
      <c r="R128" s="272"/>
      <c r="S128" s="272"/>
      <c r="T128" s="272"/>
      <c r="U128" s="272"/>
      <c r="V128" s="272"/>
      <c r="W128" s="272"/>
      <c r="X128" s="272"/>
      <c r="Y128" s="272"/>
      <c r="Z128" s="272"/>
      <c r="AA128" s="272"/>
      <c r="AB128" s="272"/>
      <c r="AC128" s="272"/>
      <c r="AD128" s="272"/>
      <c r="AE128" s="272"/>
      <c r="AF128" s="272"/>
      <c r="AG128" s="272"/>
    </row>
    <row r="129" spans="1:33">
      <c r="A129" s="272"/>
      <c r="B129" s="275"/>
      <c r="C129" s="275"/>
      <c r="D129" s="275"/>
      <c r="E129" s="275"/>
      <c r="F129" s="275"/>
      <c r="G129" s="275"/>
      <c r="H129" s="275"/>
      <c r="I129" s="275"/>
      <c r="J129" s="275"/>
      <c r="K129" s="275"/>
      <c r="L129" s="275"/>
      <c r="M129" s="275"/>
      <c r="N129" s="275"/>
      <c r="O129" s="275"/>
      <c r="P129" s="272"/>
      <c r="Q129" s="272"/>
      <c r="R129" s="272"/>
      <c r="S129" s="272"/>
      <c r="T129" s="272"/>
      <c r="U129" s="272"/>
      <c r="V129" s="272"/>
      <c r="W129" s="272"/>
      <c r="X129" s="272"/>
      <c r="Y129" s="272"/>
      <c r="Z129" s="272"/>
      <c r="AA129" s="272"/>
      <c r="AB129" s="272"/>
      <c r="AC129" s="272"/>
      <c r="AD129" s="272"/>
      <c r="AE129" s="272"/>
      <c r="AF129" s="272"/>
      <c r="AG129" s="272"/>
    </row>
    <row r="130" spans="1:33">
      <c r="A130" s="272"/>
      <c r="B130" s="275"/>
      <c r="C130" s="275"/>
      <c r="D130" s="275"/>
      <c r="E130" s="275"/>
      <c r="F130" s="275"/>
      <c r="G130" s="275"/>
      <c r="H130" s="275"/>
      <c r="I130" s="275"/>
      <c r="J130" s="275"/>
      <c r="K130" s="275"/>
      <c r="L130" s="275"/>
      <c r="M130" s="275"/>
      <c r="N130" s="275"/>
      <c r="O130" s="275"/>
      <c r="P130" s="272"/>
      <c r="Q130" s="272"/>
      <c r="R130" s="272"/>
      <c r="S130" s="272"/>
      <c r="T130" s="272"/>
      <c r="U130" s="272"/>
      <c r="V130" s="272"/>
      <c r="W130" s="272"/>
      <c r="X130" s="272"/>
      <c r="Y130" s="272"/>
      <c r="Z130" s="272"/>
      <c r="AA130" s="272"/>
      <c r="AB130" s="272"/>
      <c r="AC130" s="272"/>
      <c r="AD130" s="272"/>
      <c r="AE130" s="272"/>
      <c r="AF130" s="272"/>
      <c r="AG130" s="272"/>
    </row>
    <row r="131" spans="1:33">
      <c r="A131" s="272"/>
      <c r="B131" s="275"/>
      <c r="C131" s="275"/>
      <c r="D131" s="275"/>
      <c r="E131" s="275"/>
      <c r="F131" s="275"/>
      <c r="G131" s="275"/>
      <c r="H131" s="275"/>
      <c r="I131" s="275"/>
      <c r="J131" s="275"/>
      <c r="K131" s="275"/>
      <c r="L131" s="275"/>
      <c r="M131" s="275"/>
      <c r="N131" s="275"/>
      <c r="O131" s="275"/>
      <c r="P131" s="272"/>
      <c r="Q131" s="272"/>
      <c r="R131" s="272"/>
      <c r="S131" s="272"/>
      <c r="T131" s="272"/>
      <c r="U131" s="272"/>
      <c r="V131" s="272"/>
      <c r="W131" s="272"/>
      <c r="X131" s="272"/>
      <c r="Y131" s="272"/>
      <c r="Z131" s="272"/>
      <c r="AA131" s="272"/>
      <c r="AB131" s="272"/>
      <c r="AC131" s="272"/>
      <c r="AD131" s="272"/>
      <c r="AE131" s="272"/>
      <c r="AF131" s="272"/>
      <c r="AG131" s="272"/>
    </row>
    <row r="132" spans="1:33">
      <c r="A132" s="272"/>
      <c r="B132" s="275"/>
      <c r="C132" s="275"/>
      <c r="D132" s="275"/>
      <c r="E132" s="275"/>
      <c r="F132" s="275"/>
      <c r="G132" s="275"/>
      <c r="H132" s="275"/>
      <c r="I132" s="275"/>
      <c r="J132" s="275"/>
      <c r="K132" s="275"/>
      <c r="L132" s="275"/>
      <c r="M132" s="275"/>
      <c r="N132" s="275"/>
      <c r="O132" s="275"/>
      <c r="P132" s="272"/>
      <c r="Q132" s="272"/>
      <c r="R132" s="272"/>
      <c r="S132" s="272"/>
      <c r="T132" s="272"/>
      <c r="U132" s="272"/>
      <c r="V132" s="272"/>
      <c r="W132" s="272"/>
      <c r="X132" s="272"/>
      <c r="Y132" s="272"/>
      <c r="Z132" s="272"/>
      <c r="AA132" s="272"/>
      <c r="AB132" s="272"/>
      <c r="AC132" s="272"/>
      <c r="AD132" s="272"/>
      <c r="AE132" s="272"/>
      <c r="AF132" s="272"/>
      <c r="AG132" s="272"/>
    </row>
    <row r="133" spans="1:33">
      <c r="A133" s="272"/>
      <c r="B133" s="275"/>
      <c r="C133" s="275"/>
      <c r="D133" s="275"/>
      <c r="E133" s="275"/>
      <c r="F133" s="275"/>
      <c r="G133" s="275"/>
      <c r="H133" s="275"/>
      <c r="I133" s="275"/>
      <c r="J133" s="275"/>
      <c r="K133" s="275"/>
      <c r="L133" s="275"/>
      <c r="M133" s="275"/>
      <c r="N133" s="275"/>
      <c r="O133" s="275"/>
      <c r="P133" s="272"/>
      <c r="Q133" s="272"/>
      <c r="R133" s="272"/>
      <c r="S133" s="272"/>
      <c r="T133" s="272"/>
      <c r="U133" s="272"/>
      <c r="V133" s="272"/>
      <c r="W133" s="272"/>
      <c r="X133" s="272"/>
      <c r="Y133" s="272"/>
      <c r="Z133" s="272"/>
      <c r="AA133" s="272"/>
      <c r="AB133" s="272"/>
      <c r="AC133" s="272"/>
      <c r="AD133" s="272"/>
      <c r="AE133" s="272"/>
      <c r="AF133" s="272"/>
      <c r="AG133" s="272"/>
    </row>
    <row r="134" spans="1:33">
      <c r="A134" s="272"/>
      <c r="B134" s="275"/>
      <c r="C134" s="275"/>
      <c r="D134" s="275"/>
      <c r="E134" s="275"/>
      <c r="F134" s="275"/>
      <c r="G134" s="275"/>
      <c r="H134" s="275"/>
      <c r="I134" s="275"/>
      <c r="J134" s="275"/>
      <c r="K134" s="275"/>
      <c r="L134" s="275"/>
      <c r="M134" s="275"/>
      <c r="N134" s="275"/>
      <c r="O134" s="275"/>
      <c r="P134" s="272"/>
      <c r="Q134" s="272"/>
      <c r="R134" s="272"/>
      <c r="S134" s="272"/>
      <c r="T134" s="272"/>
      <c r="U134" s="272"/>
      <c r="V134" s="272"/>
      <c r="W134" s="272"/>
      <c r="X134" s="272"/>
      <c r="Y134" s="272"/>
      <c r="Z134" s="272"/>
      <c r="AA134" s="272"/>
      <c r="AB134" s="272"/>
      <c r="AC134" s="272"/>
      <c r="AD134" s="272"/>
      <c r="AE134" s="272"/>
      <c r="AF134" s="272"/>
      <c r="AG134" s="272"/>
    </row>
    <row r="135" spans="1:33">
      <c r="A135" s="272"/>
      <c r="B135" s="275"/>
      <c r="C135" s="275"/>
      <c r="D135" s="275"/>
      <c r="E135" s="275"/>
      <c r="F135" s="275"/>
      <c r="G135" s="275"/>
      <c r="H135" s="275"/>
      <c r="I135" s="275"/>
      <c r="J135" s="275"/>
      <c r="K135" s="275"/>
      <c r="L135" s="275"/>
      <c r="M135" s="275"/>
      <c r="N135" s="275"/>
      <c r="O135" s="275"/>
      <c r="P135" s="272"/>
      <c r="Q135" s="272"/>
      <c r="R135" s="272"/>
      <c r="S135" s="272"/>
      <c r="T135" s="272"/>
      <c r="U135" s="272"/>
      <c r="V135" s="272"/>
      <c r="W135" s="272"/>
      <c r="X135" s="272"/>
      <c r="Y135" s="272"/>
      <c r="Z135" s="272"/>
      <c r="AA135" s="272"/>
      <c r="AB135" s="272"/>
      <c r="AC135" s="272"/>
      <c r="AD135" s="272"/>
      <c r="AE135" s="272"/>
      <c r="AF135" s="272"/>
      <c r="AG135" s="272"/>
    </row>
    <row r="136" spans="1:33">
      <c r="A136" s="272"/>
      <c r="B136" s="275"/>
      <c r="C136" s="275"/>
      <c r="D136" s="275"/>
      <c r="E136" s="275"/>
      <c r="F136" s="275"/>
      <c r="G136" s="275"/>
      <c r="H136" s="275"/>
      <c r="I136" s="275"/>
      <c r="J136" s="275"/>
      <c r="K136" s="275"/>
      <c r="L136" s="275"/>
      <c r="M136" s="275"/>
      <c r="N136" s="275"/>
      <c r="O136" s="275"/>
      <c r="P136" s="272"/>
      <c r="Q136" s="272"/>
      <c r="R136" s="272"/>
      <c r="S136" s="272"/>
      <c r="T136" s="272"/>
      <c r="U136" s="272"/>
      <c r="V136" s="272"/>
      <c r="W136" s="272"/>
      <c r="X136" s="272"/>
      <c r="Y136" s="272"/>
      <c r="Z136" s="272"/>
      <c r="AA136" s="272"/>
      <c r="AB136" s="272"/>
      <c r="AC136" s="272"/>
      <c r="AD136" s="272"/>
      <c r="AE136" s="272"/>
      <c r="AF136" s="272"/>
      <c r="AG136" s="272"/>
    </row>
    <row r="137" spans="1:33">
      <c r="A137" s="272"/>
      <c r="B137" s="275"/>
      <c r="C137" s="275"/>
      <c r="D137" s="275"/>
      <c r="E137" s="275"/>
      <c r="F137" s="275"/>
      <c r="G137" s="275"/>
      <c r="H137" s="275"/>
      <c r="I137" s="275"/>
      <c r="J137" s="275"/>
      <c r="K137" s="275"/>
      <c r="L137" s="275"/>
      <c r="M137" s="275"/>
      <c r="N137" s="275"/>
      <c r="O137" s="275"/>
      <c r="P137" s="272"/>
      <c r="Q137" s="272"/>
      <c r="R137" s="272"/>
      <c r="S137" s="272"/>
      <c r="T137" s="272"/>
      <c r="U137" s="272"/>
      <c r="V137" s="272"/>
      <c r="W137" s="272"/>
      <c r="X137" s="272"/>
      <c r="Y137" s="272"/>
      <c r="Z137" s="272"/>
      <c r="AA137" s="272"/>
      <c r="AB137" s="272"/>
      <c r="AC137" s="272"/>
      <c r="AD137" s="272"/>
      <c r="AE137" s="272"/>
      <c r="AF137" s="272"/>
      <c r="AG137" s="272"/>
    </row>
    <row r="138" spans="1:33">
      <c r="A138" s="272"/>
      <c r="B138" s="275"/>
      <c r="C138" s="275"/>
      <c r="D138" s="275"/>
      <c r="E138" s="275"/>
      <c r="F138" s="275"/>
      <c r="G138" s="275"/>
      <c r="H138" s="275"/>
      <c r="I138" s="275"/>
      <c r="J138" s="275"/>
      <c r="K138" s="275"/>
      <c r="L138" s="275"/>
      <c r="M138" s="275"/>
      <c r="N138" s="275"/>
      <c r="O138" s="275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2"/>
      <c r="AF138" s="272"/>
      <c r="AG138" s="272"/>
    </row>
    <row r="139" spans="1:33">
      <c r="A139" s="272"/>
      <c r="B139" s="275"/>
      <c r="C139" s="275"/>
      <c r="D139" s="275"/>
      <c r="E139" s="275"/>
      <c r="F139" s="275"/>
      <c r="G139" s="275"/>
      <c r="H139" s="275"/>
      <c r="I139" s="275"/>
      <c r="J139" s="275"/>
      <c r="K139" s="275"/>
      <c r="L139" s="275"/>
      <c r="M139" s="275"/>
      <c r="N139" s="275"/>
      <c r="O139" s="275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  <c r="AA139" s="272"/>
      <c r="AB139" s="272"/>
      <c r="AC139" s="272"/>
      <c r="AD139" s="272"/>
      <c r="AE139" s="272"/>
      <c r="AF139" s="272"/>
      <c r="AG139" s="272"/>
    </row>
    <row r="140" spans="1:33">
      <c r="A140" s="272"/>
      <c r="B140" s="275"/>
      <c r="C140" s="275"/>
      <c r="D140" s="275"/>
      <c r="E140" s="275"/>
      <c r="F140" s="275"/>
      <c r="G140" s="275"/>
      <c r="H140" s="275"/>
      <c r="I140" s="275"/>
      <c r="J140" s="275"/>
      <c r="K140" s="275"/>
      <c r="L140" s="275"/>
      <c r="M140" s="275"/>
      <c r="N140" s="275"/>
      <c r="O140" s="275"/>
      <c r="P140" s="272"/>
      <c r="Q140" s="272"/>
      <c r="R140" s="272"/>
      <c r="S140" s="272"/>
      <c r="T140" s="272"/>
      <c r="U140" s="272"/>
      <c r="V140" s="272"/>
      <c r="W140" s="272"/>
      <c r="X140" s="272"/>
      <c r="Y140" s="272"/>
      <c r="Z140" s="272"/>
      <c r="AA140" s="272"/>
      <c r="AB140" s="272"/>
      <c r="AC140" s="272"/>
      <c r="AD140" s="272"/>
      <c r="AE140" s="272"/>
      <c r="AF140" s="272"/>
      <c r="AG140" s="272"/>
    </row>
    <row r="141" spans="1:33">
      <c r="A141" s="272"/>
      <c r="B141" s="275"/>
      <c r="C141" s="275"/>
      <c r="D141" s="275"/>
      <c r="E141" s="275"/>
      <c r="F141" s="275"/>
      <c r="G141" s="275"/>
      <c r="H141" s="275"/>
      <c r="I141" s="275"/>
      <c r="J141" s="275"/>
      <c r="K141" s="275"/>
      <c r="L141" s="275"/>
      <c r="M141" s="275"/>
      <c r="N141" s="275"/>
      <c r="O141" s="275"/>
      <c r="P141" s="272"/>
      <c r="Q141" s="272"/>
      <c r="R141" s="272"/>
      <c r="S141" s="272"/>
      <c r="T141" s="272"/>
      <c r="U141" s="272"/>
      <c r="V141" s="272"/>
      <c r="W141" s="272"/>
      <c r="X141" s="272"/>
      <c r="Y141" s="272"/>
      <c r="Z141" s="272"/>
      <c r="AA141" s="272"/>
      <c r="AB141" s="272"/>
      <c r="AC141" s="272"/>
      <c r="AD141" s="272"/>
      <c r="AE141" s="272"/>
      <c r="AF141" s="272"/>
      <c r="AG141" s="272"/>
    </row>
    <row r="142" spans="1:33">
      <c r="A142" s="272"/>
      <c r="B142" s="275"/>
      <c r="C142" s="275"/>
      <c r="D142" s="275"/>
      <c r="E142" s="275"/>
      <c r="F142" s="275"/>
      <c r="G142" s="275"/>
      <c r="H142" s="275"/>
      <c r="I142" s="275"/>
      <c r="J142" s="275"/>
      <c r="K142" s="275"/>
      <c r="L142" s="275"/>
      <c r="M142" s="275"/>
      <c r="N142" s="275"/>
      <c r="O142" s="275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  <c r="AA142" s="272"/>
      <c r="AB142" s="272"/>
      <c r="AC142" s="272"/>
      <c r="AD142" s="272"/>
      <c r="AE142" s="272"/>
      <c r="AF142" s="272"/>
      <c r="AG142" s="272"/>
    </row>
    <row r="143" spans="1:33">
      <c r="A143" s="272"/>
      <c r="B143" s="275"/>
      <c r="C143" s="275"/>
      <c r="D143" s="275"/>
      <c r="E143" s="275"/>
      <c r="F143" s="275"/>
      <c r="G143" s="275"/>
      <c r="H143" s="275"/>
      <c r="I143" s="275"/>
      <c r="J143" s="275"/>
      <c r="K143" s="275"/>
      <c r="L143" s="275"/>
      <c r="M143" s="275"/>
      <c r="N143" s="275"/>
      <c r="O143" s="275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  <c r="AA143" s="272"/>
      <c r="AB143" s="272"/>
      <c r="AC143" s="272"/>
      <c r="AD143" s="272"/>
      <c r="AE143" s="272"/>
      <c r="AF143" s="272"/>
      <c r="AG143" s="272"/>
    </row>
    <row r="144" spans="1:33">
      <c r="A144" s="272"/>
      <c r="B144" s="275"/>
      <c r="C144" s="275"/>
      <c r="D144" s="275"/>
      <c r="E144" s="275"/>
      <c r="F144" s="275"/>
      <c r="G144" s="275"/>
      <c r="H144" s="275"/>
      <c r="I144" s="275"/>
      <c r="J144" s="275"/>
      <c r="K144" s="275"/>
      <c r="L144" s="275"/>
      <c r="M144" s="275"/>
      <c r="N144" s="275"/>
      <c r="O144" s="275"/>
      <c r="P144" s="272"/>
      <c r="Q144" s="272"/>
      <c r="R144" s="272"/>
      <c r="S144" s="272"/>
      <c r="T144" s="272"/>
      <c r="U144" s="272"/>
      <c r="V144" s="272"/>
      <c r="W144" s="272"/>
      <c r="X144" s="272"/>
      <c r="Y144" s="272"/>
      <c r="Z144" s="272"/>
      <c r="AA144" s="272"/>
      <c r="AB144" s="272"/>
      <c r="AC144" s="272"/>
      <c r="AD144" s="272"/>
      <c r="AE144" s="272"/>
      <c r="AF144" s="272"/>
      <c r="AG144" s="272"/>
    </row>
    <row r="145" spans="1:33">
      <c r="A145" s="272"/>
      <c r="B145" s="275"/>
      <c r="C145" s="275"/>
      <c r="D145" s="275"/>
      <c r="E145" s="275"/>
      <c r="F145" s="275"/>
      <c r="G145" s="275"/>
      <c r="H145" s="275"/>
      <c r="I145" s="275"/>
      <c r="J145" s="275"/>
      <c r="K145" s="275"/>
      <c r="L145" s="275"/>
      <c r="M145" s="275"/>
      <c r="N145" s="275"/>
      <c r="O145" s="275"/>
      <c r="P145" s="272"/>
      <c r="Q145" s="272"/>
      <c r="R145" s="272"/>
      <c r="S145" s="272"/>
      <c r="T145" s="272"/>
      <c r="U145" s="272"/>
      <c r="V145" s="272"/>
      <c r="W145" s="272"/>
      <c r="X145" s="272"/>
      <c r="Y145" s="272"/>
      <c r="Z145" s="272"/>
      <c r="AA145" s="272"/>
      <c r="AB145" s="272"/>
      <c r="AC145" s="272"/>
      <c r="AD145" s="272"/>
      <c r="AE145" s="272"/>
      <c r="AF145" s="272"/>
      <c r="AG145" s="272"/>
    </row>
    <row r="146" spans="1:33">
      <c r="A146" s="272"/>
      <c r="B146" s="275"/>
      <c r="C146" s="275"/>
      <c r="D146" s="275"/>
      <c r="E146" s="275"/>
      <c r="F146" s="275"/>
      <c r="G146" s="275"/>
      <c r="H146" s="275"/>
      <c r="I146" s="275"/>
      <c r="J146" s="275"/>
      <c r="K146" s="275"/>
      <c r="L146" s="275"/>
      <c r="M146" s="275"/>
      <c r="N146" s="275"/>
      <c r="O146" s="275"/>
      <c r="P146" s="272"/>
      <c r="Q146" s="272"/>
      <c r="R146" s="272"/>
      <c r="S146" s="272"/>
      <c r="T146" s="272"/>
      <c r="U146" s="272"/>
      <c r="V146" s="272"/>
      <c r="W146" s="272"/>
      <c r="X146" s="272"/>
      <c r="Y146" s="272"/>
      <c r="Z146" s="272"/>
      <c r="AA146" s="272"/>
      <c r="AB146" s="272"/>
      <c r="AC146" s="272"/>
      <c r="AD146" s="272"/>
      <c r="AE146" s="272"/>
      <c r="AF146" s="272"/>
      <c r="AG146" s="272"/>
    </row>
    <row r="147" spans="1:33">
      <c r="A147" s="272"/>
      <c r="B147" s="275"/>
      <c r="C147" s="275"/>
      <c r="D147" s="275"/>
      <c r="E147" s="275"/>
      <c r="F147" s="275"/>
      <c r="G147" s="275"/>
      <c r="H147" s="275"/>
      <c r="I147" s="275"/>
      <c r="J147" s="275"/>
      <c r="K147" s="275"/>
      <c r="L147" s="275"/>
      <c r="M147" s="275"/>
      <c r="N147" s="275"/>
      <c r="O147" s="275"/>
      <c r="P147" s="272"/>
      <c r="Q147" s="272"/>
      <c r="R147" s="272"/>
      <c r="S147" s="272"/>
      <c r="T147" s="272"/>
      <c r="U147" s="272"/>
      <c r="V147" s="272"/>
      <c r="W147" s="272"/>
      <c r="X147" s="272"/>
      <c r="Y147" s="272"/>
      <c r="Z147" s="272"/>
      <c r="AA147" s="272"/>
      <c r="AB147" s="272"/>
      <c r="AC147" s="272"/>
      <c r="AD147" s="272"/>
      <c r="AE147" s="272"/>
      <c r="AF147" s="272"/>
      <c r="AG147" s="272"/>
    </row>
    <row r="148" spans="1:33">
      <c r="A148" s="272"/>
      <c r="B148" s="275"/>
      <c r="C148" s="275"/>
      <c r="D148" s="275"/>
      <c r="E148" s="275"/>
      <c r="F148" s="275"/>
      <c r="G148" s="275"/>
      <c r="H148" s="275"/>
      <c r="I148" s="275"/>
      <c r="J148" s="275"/>
      <c r="K148" s="275"/>
      <c r="L148" s="275"/>
      <c r="M148" s="275"/>
      <c r="N148" s="275"/>
      <c r="O148" s="275"/>
      <c r="P148" s="272"/>
      <c r="Q148" s="272"/>
      <c r="R148" s="272"/>
      <c r="S148" s="272"/>
      <c r="T148" s="272"/>
      <c r="U148" s="272"/>
      <c r="V148" s="272"/>
      <c r="W148" s="272"/>
      <c r="X148" s="272"/>
      <c r="Y148" s="272"/>
      <c r="Z148" s="272"/>
      <c r="AA148" s="272"/>
      <c r="AB148" s="272"/>
      <c r="AC148" s="272"/>
      <c r="AD148" s="272"/>
      <c r="AE148" s="272"/>
      <c r="AF148" s="272"/>
      <c r="AG148" s="272"/>
    </row>
    <row r="149" spans="1:33">
      <c r="A149" s="272"/>
      <c r="B149" s="275"/>
      <c r="C149" s="275"/>
      <c r="D149" s="275"/>
      <c r="E149" s="275"/>
      <c r="F149" s="275"/>
      <c r="G149" s="275"/>
      <c r="H149" s="275"/>
      <c r="I149" s="275"/>
      <c r="J149" s="275"/>
      <c r="K149" s="275"/>
      <c r="L149" s="275"/>
      <c r="M149" s="275"/>
      <c r="N149" s="275"/>
      <c r="O149" s="275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</row>
    <row r="150" spans="1:33">
      <c r="A150" s="272"/>
      <c r="B150" s="275"/>
      <c r="C150" s="275"/>
      <c r="D150" s="275"/>
      <c r="E150" s="275"/>
      <c r="F150" s="275"/>
      <c r="G150" s="275"/>
      <c r="H150" s="275"/>
      <c r="I150" s="275"/>
      <c r="J150" s="275"/>
      <c r="K150" s="275"/>
      <c r="L150" s="275"/>
      <c r="M150" s="275"/>
      <c r="N150" s="275"/>
      <c r="O150" s="275"/>
      <c r="P150" s="272"/>
      <c r="Q150" s="272"/>
      <c r="R150" s="272"/>
      <c r="S150" s="272"/>
      <c r="T150" s="272"/>
      <c r="U150" s="272"/>
      <c r="V150" s="272"/>
      <c r="W150" s="272"/>
      <c r="X150" s="272"/>
      <c r="Y150" s="272"/>
      <c r="Z150" s="272"/>
      <c r="AA150" s="272"/>
      <c r="AB150" s="272"/>
      <c r="AC150" s="272"/>
      <c r="AD150" s="272"/>
      <c r="AE150" s="272"/>
      <c r="AF150" s="272"/>
      <c r="AG150" s="272"/>
    </row>
    <row r="151" spans="1:33">
      <c r="A151" s="272"/>
      <c r="B151" s="275"/>
      <c r="C151" s="275"/>
      <c r="D151" s="275"/>
      <c r="E151" s="275"/>
      <c r="F151" s="275"/>
      <c r="G151" s="275"/>
      <c r="H151" s="275"/>
      <c r="I151" s="275"/>
      <c r="J151" s="275"/>
      <c r="K151" s="275"/>
      <c r="L151" s="275"/>
      <c r="M151" s="275"/>
      <c r="N151" s="275"/>
      <c r="O151" s="275"/>
      <c r="P151" s="272"/>
      <c r="Q151" s="272"/>
      <c r="R151" s="272"/>
      <c r="S151" s="272"/>
      <c r="T151" s="272"/>
      <c r="U151" s="272"/>
      <c r="V151" s="272"/>
      <c r="W151" s="272"/>
      <c r="X151" s="272"/>
      <c r="Y151" s="272"/>
      <c r="Z151" s="272"/>
      <c r="AA151" s="272"/>
      <c r="AB151" s="272"/>
      <c r="AC151" s="272"/>
      <c r="AD151" s="272"/>
      <c r="AE151" s="272"/>
      <c r="AF151" s="272"/>
      <c r="AG151" s="272"/>
    </row>
    <row r="152" spans="1:33">
      <c r="A152" s="272"/>
      <c r="B152" s="275"/>
      <c r="C152" s="275"/>
      <c r="D152" s="275"/>
      <c r="E152" s="275"/>
      <c r="F152" s="275"/>
      <c r="G152" s="275"/>
      <c r="H152" s="275"/>
      <c r="I152" s="275"/>
      <c r="J152" s="275"/>
      <c r="K152" s="275"/>
      <c r="L152" s="275"/>
      <c r="M152" s="275"/>
      <c r="N152" s="275"/>
      <c r="O152" s="275"/>
      <c r="P152" s="272"/>
      <c r="Q152" s="272"/>
      <c r="R152" s="272"/>
      <c r="S152" s="272"/>
      <c r="T152" s="272"/>
      <c r="U152" s="272"/>
      <c r="V152" s="272"/>
      <c r="W152" s="272"/>
      <c r="X152" s="272"/>
      <c r="Y152" s="272"/>
      <c r="Z152" s="272"/>
      <c r="AA152" s="272"/>
      <c r="AB152" s="272"/>
      <c r="AC152" s="272"/>
      <c r="AD152" s="272"/>
      <c r="AE152" s="272"/>
      <c r="AF152" s="272"/>
      <c r="AG152" s="272"/>
    </row>
    <row r="153" spans="1:33">
      <c r="A153" s="272"/>
      <c r="B153" s="275"/>
      <c r="C153" s="275"/>
      <c r="D153" s="275"/>
      <c r="E153" s="275"/>
      <c r="F153" s="275"/>
      <c r="G153" s="275"/>
      <c r="H153" s="275"/>
      <c r="I153" s="275"/>
      <c r="J153" s="275"/>
      <c r="K153" s="275"/>
      <c r="L153" s="275"/>
      <c r="M153" s="275"/>
      <c r="N153" s="275"/>
      <c r="O153" s="275"/>
      <c r="P153" s="272"/>
      <c r="Q153" s="272"/>
      <c r="R153" s="272"/>
      <c r="S153" s="272"/>
      <c r="T153" s="272"/>
      <c r="U153" s="272"/>
      <c r="V153" s="272"/>
      <c r="W153" s="272"/>
      <c r="X153" s="272"/>
      <c r="Y153" s="272"/>
      <c r="Z153" s="272"/>
      <c r="AA153" s="272"/>
      <c r="AB153" s="272"/>
      <c r="AC153" s="272"/>
      <c r="AD153" s="272"/>
      <c r="AE153" s="272"/>
      <c r="AF153" s="272"/>
      <c r="AG153" s="272"/>
    </row>
    <row r="154" spans="1:33">
      <c r="A154" s="272"/>
      <c r="B154" s="275"/>
      <c r="C154" s="275"/>
      <c r="D154" s="275"/>
      <c r="E154" s="275"/>
      <c r="F154" s="275"/>
      <c r="G154" s="275"/>
      <c r="H154" s="275"/>
      <c r="I154" s="275"/>
      <c r="J154" s="275"/>
      <c r="K154" s="275"/>
      <c r="L154" s="275"/>
      <c r="M154" s="275"/>
      <c r="N154" s="275"/>
      <c r="O154" s="275"/>
      <c r="P154" s="272"/>
      <c r="Q154" s="272"/>
      <c r="R154" s="272"/>
      <c r="S154" s="272"/>
      <c r="T154" s="272"/>
      <c r="U154" s="272"/>
      <c r="V154" s="272"/>
      <c r="W154" s="272"/>
      <c r="X154" s="272"/>
      <c r="Y154" s="272"/>
      <c r="Z154" s="272"/>
      <c r="AA154" s="272"/>
      <c r="AB154" s="272"/>
      <c r="AC154" s="272"/>
      <c r="AD154" s="272"/>
      <c r="AE154" s="272"/>
      <c r="AF154" s="272"/>
      <c r="AG154" s="272"/>
    </row>
    <row r="155" spans="1:33">
      <c r="A155" s="272"/>
      <c r="B155" s="275"/>
      <c r="C155" s="275"/>
      <c r="D155" s="275"/>
      <c r="E155" s="275"/>
      <c r="F155" s="275"/>
      <c r="G155" s="275"/>
      <c r="H155" s="275"/>
      <c r="I155" s="275"/>
      <c r="J155" s="275"/>
      <c r="K155" s="275"/>
      <c r="L155" s="275"/>
      <c r="M155" s="275"/>
      <c r="N155" s="275"/>
      <c r="O155" s="275"/>
      <c r="P155" s="272"/>
      <c r="Q155" s="272"/>
      <c r="R155" s="272"/>
      <c r="S155" s="272"/>
      <c r="T155" s="272"/>
      <c r="U155" s="272"/>
      <c r="V155" s="272"/>
      <c r="W155" s="272"/>
      <c r="X155" s="272"/>
      <c r="Y155" s="272"/>
      <c r="Z155" s="272"/>
      <c r="AA155" s="272"/>
      <c r="AB155" s="272"/>
      <c r="AC155" s="272"/>
      <c r="AD155" s="272"/>
      <c r="AE155" s="272"/>
      <c r="AF155" s="272"/>
      <c r="AG155" s="272"/>
    </row>
    <row r="156" spans="1:33">
      <c r="A156" s="272"/>
      <c r="B156" s="275"/>
      <c r="C156" s="275"/>
      <c r="D156" s="275"/>
      <c r="E156" s="275"/>
      <c r="F156" s="275"/>
      <c r="G156" s="275"/>
      <c r="H156" s="275"/>
      <c r="I156" s="275"/>
      <c r="J156" s="275"/>
      <c r="K156" s="275"/>
      <c r="L156" s="275"/>
      <c r="M156" s="275"/>
      <c r="N156" s="275"/>
      <c r="O156" s="275"/>
      <c r="P156" s="272"/>
      <c r="Q156" s="272"/>
      <c r="R156" s="272"/>
      <c r="S156" s="272"/>
      <c r="T156" s="272"/>
      <c r="U156" s="272"/>
      <c r="V156" s="272"/>
      <c r="W156" s="272"/>
      <c r="X156" s="272"/>
      <c r="Y156" s="272"/>
      <c r="Z156" s="272"/>
      <c r="AA156" s="272"/>
      <c r="AB156" s="272"/>
      <c r="AC156" s="272"/>
      <c r="AD156" s="272"/>
      <c r="AE156" s="272"/>
      <c r="AF156" s="272"/>
      <c r="AG156" s="272"/>
    </row>
    <row r="157" spans="1:33">
      <c r="A157" s="272"/>
      <c r="B157" s="275"/>
      <c r="C157" s="275"/>
      <c r="D157" s="275"/>
      <c r="E157" s="275"/>
      <c r="F157" s="275"/>
      <c r="G157" s="275"/>
      <c r="H157" s="275"/>
      <c r="I157" s="275"/>
      <c r="J157" s="275"/>
      <c r="K157" s="275"/>
      <c r="L157" s="275"/>
      <c r="M157" s="275"/>
      <c r="N157" s="275"/>
      <c r="O157" s="275"/>
      <c r="P157" s="272"/>
      <c r="Q157" s="272"/>
      <c r="R157" s="272"/>
      <c r="S157" s="272"/>
      <c r="T157" s="272"/>
      <c r="U157" s="272"/>
      <c r="V157" s="272"/>
      <c r="W157" s="272"/>
      <c r="X157" s="272"/>
      <c r="Y157" s="272"/>
      <c r="Z157" s="272"/>
      <c r="AA157" s="272"/>
      <c r="AB157" s="272"/>
      <c r="AC157" s="272"/>
      <c r="AD157" s="272"/>
      <c r="AE157" s="272"/>
      <c r="AF157" s="272"/>
      <c r="AG157" s="272"/>
    </row>
    <row r="158" spans="1:33">
      <c r="A158" s="272"/>
      <c r="B158" s="275"/>
      <c r="C158" s="275"/>
      <c r="D158" s="275"/>
      <c r="E158" s="275"/>
      <c r="F158" s="275"/>
      <c r="G158" s="275"/>
      <c r="H158" s="275"/>
      <c r="I158" s="275"/>
      <c r="J158" s="275"/>
      <c r="K158" s="275"/>
      <c r="L158" s="275"/>
      <c r="M158" s="275"/>
      <c r="N158" s="275"/>
      <c r="O158" s="275"/>
      <c r="P158" s="272"/>
      <c r="Q158" s="272"/>
      <c r="R158" s="272"/>
      <c r="S158" s="272"/>
      <c r="T158" s="272"/>
      <c r="U158" s="272"/>
      <c r="V158" s="272"/>
      <c r="W158" s="272"/>
      <c r="X158" s="272"/>
      <c r="Y158" s="272"/>
      <c r="Z158" s="272"/>
      <c r="AA158" s="272"/>
      <c r="AB158" s="272"/>
      <c r="AC158" s="272"/>
      <c r="AD158" s="272"/>
      <c r="AE158" s="272"/>
      <c r="AF158" s="272"/>
      <c r="AG158" s="272"/>
    </row>
    <row r="159" spans="1:33">
      <c r="A159" s="272"/>
      <c r="B159" s="275"/>
      <c r="C159" s="275"/>
      <c r="D159" s="275"/>
      <c r="E159" s="275"/>
      <c r="F159" s="275"/>
      <c r="G159" s="275"/>
      <c r="H159" s="275"/>
      <c r="I159" s="275"/>
      <c r="J159" s="275"/>
      <c r="K159" s="275"/>
      <c r="L159" s="275"/>
      <c r="M159" s="275"/>
      <c r="N159" s="275"/>
      <c r="O159" s="275"/>
      <c r="P159" s="272"/>
      <c r="Q159" s="272"/>
      <c r="R159" s="272"/>
      <c r="S159" s="272"/>
      <c r="T159" s="272"/>
      <c r="U159" s="272"/>
      <c r="V159" s="272"/>
      <c r="W159" s="272"/>
      <c r="X159" s="272"/>
      <c r="Y159" s="272"/>
      <c r="Z159" s="272"/>
      <c r="AA159" s="272"/>
      <c r="AB159" s="272"/>
      <c r="AC159" s="272"/>
      <c r="AD159" s="272"/>
      <c r="AE159" s="272"/>
      <c r="AF159" s="272"/>
      <c r="AG159" s="272"/>
    </row>
    <row r="160" spans="1:33">
      <c r="A160" s="272"/>
      <c r="B160" s="275"/>
      <c r="C160" s="275"/>
      <c r="D160" s="275"/>
      <c r="E160" s="275"/>
      <c r="F160" s="275"/>
      <c r="G160" s="275"/>
      <c r="H160" s="275"/>
      <c r="I160" s="275"/>
      <c r="J160" s="275"/>
      <c r="K160" s="275"/>
      <c r="L160" s="275"/>
      <c r="M160" s="275"/>
      <c r="N160" s="275"/>
      <c r="O160" s="275"/>
      <c r="P160" s="272"/>
      <c r="Q160" s="272"/>
      <c r="R160" s="272"/>
      <c r="S160" s="272"/>
      <c r="T160" s="272"/>
      <c r="U160" s="272"/>
      <c r="V160" s="272"/>
      <c r="W160" s="272"/>
      <c r="X160" s="272"/>
      <c r="Y160" s="272"/>
      <c r="Z160" s="272"/>
      <c r="AA160" s="272"/>
      <c r="AB160" s="272"/>
      <c r="AC160" s="272"/>
      <c r="AD160" s="272"/>
      <c r="AE160" s="272"/>
      <c r="AF160" s="272"/>
      <c r="AG160" s="272"/>
    </row>
    <row r="161" spans="1:33">
      <c r="A161" s="272"/>
      <c r="B161" s="275"/>
      <c r="C161" s="275"/>
      <c r="D161" s="275"/>
      <c r="E161" s="275"/>
      <c r="F161" s="275"/>
      <c r="G161" s="275"/>
      <c r="H161" s="275"/>
      <c r="I161" s="275"/>
      <c r="J161" s="275"/>
      <c r="K161" s="275"/>
      <c r="L161" s="275"/>
      <c r="M161" s="275"/>
      <c r="N161" s="275"/>
      <c r="O161" s="275"/>
      <c r="P161" s="272"/>
      <c r="Q161" s="272"/>
      <c r="R161" s="272"/>
      <c r="S161" s="272"/>
      <c r="T161" s="272"/>
      <c r="U161" s="272"/>
      <c r="V161" s="272"/>
      <c r="W161" s="272"/>
      <c r="X161" s="272"/>
      <c r="Y161" s="272"/>
      <c r="Z161" s="272"/>
      <c r="AA161" s="272"/>
      <c r="AB161" s="272"/>
      <c r="AC161" s="272"/>
      <c r="AD161" s="272"/>
      <c r="AE161" s="272"/>
      <c r="AF161" s="272"/>
      <c r="AG161" s="272"/>
    </row>
    <row r="162" spans="1:33">
      <c r="A162" s="272"/>
      <c r="B162" s="275"/>
      <c r="C162" s="275"/>
      <c r="D162" s="275"/>
      <c r="E162" s="275"/>
      <c r="F162" s="275"/>
      <c r="G162" s="275"/>
      <c r="H162" s="275"/>
      <c r="I162" s="275"/>
      <c r="J162" s="275"/>
      <c r="K162" s="275"/>
      <c r="L162" s="275"/>
      <c r="M162" s="275"/>
      <c r="N162" s="275"/>
      <c r="O162" s="275"/>
      <c r="P162" s="272"/>
      <c r="Q162" s="272"/>
      <c r="R162" s="272"/>
      <c r="S162" s="272"/>
      <c r="T162" s="272"/>
      <c r="U162" s="272"/>
      <c r="V162" s="272"/>
      <c r="W162" s="272"/>
      <c r="X162" s="272"/>
      <c r="Y162" s="272"/>
      <c r="Z162" s="272"/>
      <c r="AA162" s="272"/>
      <c r="AB162" s="272"/>
      <c r="AC162" s="272"/>
      <c r="AD162" s="272"/>
      <c r="AE162" s="272"/>
      <c r="AF162" s="272"/>
      <c r="AG162" s="272"/>
    </row>
    <row r="163" spans="1:33">
      <c r="A163" s="272"/>
      <c r="B163" s="275"/>
      <c r="C163" s="275"/>
      <c r="D163" s="275"/>
      <c r="E163" s="275"/>
      <c r="F163" s="275"/>
      <c r="G163" s="275"/>
      <c r="H163" s="275"/>
      <c r="I163" s="275"/>
      <c r="J163" s="275"/>
      <c r="K163" s="275"/>
      <c r="L163" s="275"/>
      <c r="M163" s="275"/>
      <c r="N163" s="275"/>
      <c r="O163" s="275"/>
      <c r="P163" s="272"/>
      <c r="Q163" s="272"/>
      <c r="R163" s="272"/>
      <c r="S163" s="272"/>
      <c r="T163" s="272"/>
      <c r="U163" s="272"/>
      <c r="V163" s="272"/>
      <c r="W163" s="272"/>
      <c r="X163" s="272"/>
      <c r="Y163" s="272"/>
      <c r="Z163" s="272"/>
      <c r="AA163" s="272"/>
      <c r="AB163" s="272"/>
      <c r="AC163" s="272"/>
      <c r="AD163" s="272"/>
      <c r="AE163" s="272"/>
      <c r="AF163" s="272"/>
      <c r="AG163" s="272"/>
    </row>
    <row r="164" spans="1:33">
      <c r="A164" s="272"/>
      <c r="B164" s="275"/>
      <c r="C164" s="275"/>
      <c r="D164" s="275"/>
      <c r="E164" s="275"/>
      <c r="F164" s="275"/>
      <c r="G164" s="275"/>
      <c r="H164" s="275"/>
      <c r="I164" s="275"/>
      <c r="J164" s="275"/>
      <c r="K164" s="275"/>
      <c r="L164" s="275"/>
      <c r="M164" s="275"/>
      <c r="N164" s="275"/>
      <c r="O164" s="275"/>
      <c r="P164" s="272"/>
      <c r="Q164" s="272"/>
      <c r="R164" s="272"/>
      <c r="S164" s="272"/>
      <c r="T164" s="272"/>
      <c r="U164" s="272"/>
      <c r="V164" s="272"/>
      <c r="W164" s="272"/>
      <c r="X164" s="272"/>
      <c r="Y164" s="272"/>
      <c r="Z164" s="272"/>
      <c r="AA164" s="272"/>
      <c r="AB164" s="272"/>
      <c r="AC164" s="272"/>
      <c r="AD164" s="272"/>
      <c r="AE164" s="272"/>
      <c r="AF164" s="272"/>
      <c r="AG164" s="272"/>
    </row>
    <row r="165" spans="1:33">
      <c r="A165" s="272"/>
      <c r="B165" s="275"/>
      <c r="C165" s="275"/>
      <c r="D165" s="275"/>
      <c r="E165" s="275"/>
      <c r="F165" s="275"/>
      <c r="G165" s="275"/>
      <c r="H165" s="275"/>
      <c r="I165" s="275"/>
      <c r="J165" s="275"/>
      <c r="K165" s="275"/>
      <c r="L165" s="275"/>
      <c r="M165" s="275"/>
      <c r="N165" s="275"/>
      <c r="O165" s="275"/>
      <c r="P165" s="272"/>
      <c r="Q165" s="272"/>
      <c r="R165" s="272"/>
      <c r="S165" s="272"/>
      <c r="T165" s="272"/>
      <c r="U165" s="272"/>
      <c r="V165" s="272"/>
      <c r="W165" s="272"/>
      <c r="X165" s="272"/>
      <c r="Y165" s="272"/>
      <c r="Z165" s="272"/>
      <c r="AA165" s="272"/>
      <c r="AB165" s="272"/>
      <c r="AC165" s="272"/>
      <c r="AD165" s="272"/>
      <c r="AE165" s="272"/>
      <c r="AF165" s="272"/>
      <c r="AG165" s="272"/>
    </row>
    <row r="166" spans="1:33">
      <c r="A166" s="272"/>
      <c r="B166" s="275"/>
      <c r="C166" s="275"/>
      <c r="D166" s="275"/>
      <c r="E166" s="275"/>
      <c r="F166" s="275"/>
      <c r="G166" s="275"/>
      <c r="H166" s="275"/>
      <c r="I166" s="275"/>
      <c r="J166" s="275"/>
      <c r="K166" s="275"/>
      <c r="L166" s="275"/>
      <c r="M166" s="275"/>
      <c r="N166" s="275"/>
      <c r="O166" s="275"/>
      <c r="P166" s="272"/>
      <c r="Q166" s="272"/>
      <c r="R166" s="272"/>
      <c r="S166" s="272"/>
      <c r="T166" s="272"/>
      <c r="U166" s="272"/>
      <c r="V166" s="272"/>
      <c r="W166" s="272"/>
      <c r="X166" s="272"/>
      <c r="Y166" s="272"/>
      <c r="Z166" s="272"/>
      <c r="AA166" s="272"/>
      <c r="AB166" s="272"/>
      <c r="AC166" s="272"/>
      <c r="AD166" s="272"/>
      <c r="AE166" s="272"/>
      <c r="AF166" s="272"/>
      <c r="AG166" s="272"/>
    </row>
    <row r="167" spans="1:33">
      <c r="A167" s="272"/>
      <c r="B167" s="275"/>
      <c r="C167" s="275"/>
      <c r="D167" s="275"/>
      <c r="E167" s="275"/>
      <c r="F167" s="275"/>
      <c r="G167" s="275"/>
      <c r="H167" s="275"/>
      <c r="I167" s="275"/>
      <c r="J167" s="275"/>
      <c r="K167" s="275"/>
      <c r="L167" s="275"/>
      <c r="M167" s="275"/>
      <c r="N167" s="275"/>
      <c r="O167" s="275"/>
      <c r="P167" s="272"/>
      <c r="Q167" s="272"/>
      <c r="R167" s="272"/>
      <c r="S167" s="272"/>
      <c r="T167" s="272"/>
      <c r="U167" s="272"/>
      <c r="V167" s="272"/>
      <c r="W167" s="272"/>
      <c r="X167" s="272"/>
      <c r="Y167" s="272"/>
      <c r="Z167" s="272"/>
      <c r="AA167" s="272"/>
      <c r="AB167" s="272"/>
      <c r="AC167" s="272"/>
      <c r="AD167" s="272"/>
      <c r="AE167" s="272"/>
      <c r="AF167" s="272"/>
      <c r="AG167" s="272"/>
    </row>
    <row r="168" spans="1:33">
      <c r="A168" s="272"/>
      <c r="B168" s="275"/>
      <c r="C168" s="275"/>
      <c r="D168" s="275"/>
      <c r="E168" s="275"/>
      <c r="F168" s="275"/>
      <c r="G168" s="275"/>
      <c r="H168" s="275"/>
      <c r="I168" s="275"/>
      <c r="J168" s="275"/>
      <c r="K168" s="275"/>
      <c r="L168" s="275"/>
      <c r="M168" s="275"/>
      <c r="N168" s="275"/>
      <c r="O168" s="275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  <c r="AA168" s="272"/>
      <c r="AB168" s="272"/>
      <c r="AC168" s="272"/>
      <c r="AD168" s="272"/>
      <c r="AE168" s="272"/>
      <c r="AF168" s="272"/>
      <c r="AG168" s="272"/>
    </row>
    <row r="169" spans="1:33">
      <c r="A169" s="272"/>
      <c r="B169" s="275"/>
      <c r="C169" s="275"/>
      <c r="D169" s="275"/>
      <c r="E169" s="275"/>
      <c r="F169" s="275"/>
      <c r="G169" s="275"/>
      <c r="H169" s="275"/>
      <c r="I169" s="275"/>
      <c r="J169" s="275"/>
      <c r="K169" s="275"/>
      <c r="L169" s="275"/>
      <c r="M169" s="275"/>
      <c r="N169" s="275"/>
      <c r="O169" s="275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</row>
    <row r="170" spans="1:33">
      <c r="A170" s="272"/>
      <c r="B170" s="275"/>
      <c r="C170" s="275"/>
      <c r="D170" s="275"/>
      <c r="E170" s="275"/>
      <c r="F170" s="275"/>
      <c r="G170" s="275"/>
      <c r="H170" s="275"/>
      <c r="I170" s="275"/>
      <c r="J170" s="275"/>
      <c r="K170" s="275"/>
      <c r="L170" s="275"/>
      <c r="M170" s="275"/>
      <c r="N170" s="275"/>
      <c r="O170" s="275"/>
      <c r="P170" s="272"/>
      <c r="Q170" s="272"/>
      <c r="R170" s="272"/>
      <c r="S170" s="272"/>
      <c r="T170" s="272"/>
      <c r="U170" s="272"/>
      <c r="V170" s="272"/>
      <c r="W170" s="272"/>
      <c r="X170" s="272"/>
      <c r="Y170" s="272"/>
      <c r="Z170" s="272"/>
      <c r="AA170" s="272"/>
      <c r="AB170" s="272"/>
      <c r="AC170" s="272"/>
      <c r="AD170" s="272"/>
      <c r="AE170" s="272"/>
      <c r="AF170" s="272"/>
      <c r="AG170" s="272"/>
    </row>
    <row r="171" spans="1:33">
      <c r="A171" s="272"/>
      <c r="B171" s="275"/>
      <c r="C171" s="275"/>
      <c r="D171" s="275"/>
      <c r="E171" s="275"/>
      <c r="F171" s="275"/>
      <c r="G171" s="275"/>
      <c r="H171" s="275"/>
      <c r="I171" s="275"/>
      <c r="J171" s="275"/>
      <c r="K171" s="275"/>
      <c r="L171" s="275"/>
      <c r="M171" s="275"/>
      <c r="N171" s="275"/>
      <c r="O171" s="275"/>
      <c r="P171" s="272"/>
      <c r="Q171" s="272"/>
      <c r="R171" s="272"/>
      <c r="S171" s="272"/>
      <c r="T171" s="272"/>
      <c r="U171" s="272"/>
      <c r="V171" s="272"/>
      <c r="W171" s="272"/>
      <c r="X171" s="272"/>
      <c r="Y171" s="272"/>
      <c r="Z171" s="272"/>
      <c r="AA171" s="272"/>
      <c r="AB171" s="272"/>
      <c r="AC171" s="272"/>
      <c r="AD171" s="272"/>
      <c r="AE171" s="272"/>
      <c r="AF171" s="272"/>
      <c r="AG171" s="272"/>
    </row>
    <row r="172" spans="1:33">
      <c r="A172" s="272"/>
      <c r="B172" s="275"/>
      <c r="C172" s="275"/>
      <c r="D172" s="275"/>
      <c r="E172" s="275"/>
      <c r="F172" s="275"/>
      <c r="G172" s="275"/>
      <c r="H172" s="275"/>
      <c r="I172" s="275"/>
      <c r="J172" s="275"/>
      <c r="K172" s="275"/>
      <c r="L172" s="275"/>
      <c r="M172" s="275"/>
      <c r="N172" s="275"/>
      <c r="O172" s="275"/>
      <c r="P172" s="272"/>
      <c r="Q172" s="272"/>
      <c r="R172" s="272"/>
      <c r="S172" s="272"/>
      <c r="T172" s="272"/>
      <c r="U172" s="272"/>
      <c r="V172" s="272"/>
      <c r="W172" s="272"/>
      <c r="X172" s="272"/>
      <c r="Y172" s="272"/>
      <c r="Z172" s="272"/>
      <c r="AA172" s="272"/>
      <c r="AB172" s="272"/>
      <c r="AC172" s="272"/>
      <c r="AD172" s="272"/>
      <c r="AE172" s="272"/>
      <c r="AF172" s="272"/>
      <c r="AG172" s="272"/>
    </row>
    <row r="173" spans="1:33">
      <c r="A173" s="272"/>
      <c r="B173" s="275"/>
      <c r="C173" s="275"/>
      <c r="D173" s="275"/>
      <c r="E173" s="275"/>
      <c r="F173" s="275"/>
      <c r="G173" s="275"/>
      <c r="H173" s="275"/>
      <c r="I173" s="275"/>
      <c r="J173" s="275"/>
      <c r="K173" s="275"/>
      <c r="L173" s="275"/>
      <c r="M173" s="275"/>
      <c r="N173" s="275"/>
      <c r="O173" s="275"/>
      <c r="P173" s="272"/>
      <c r="Q173" s="272"/>
      <c r="R173" s="272"/>
      <c r="S173" s="272"/>
      <c r="T173" s="272"/>
      <c r="U173" s="272"/>
      <c r="V173" s="272"/>
      <c r="W173" s="272"/>
      <c r="X173" s="272"/>
      <c r="Y173" s="272"/>
      <c r="Z173" s="272"/>
      <c r="AA173" s="272"/>
      <c r="AB173" s="272"/>
      <c r="AC173" s="272"/>
      <c r="AD173" s="272"/>
      <c r="AE173" s="272"/>
      <c r="AF173" s="272"/>
      <c r="AG173" s="272"/>
    </row>
    <row r="174" spans="1:33">
      <c r="A174" s="272"/>
      <c r="B174" s="275"/>
      <c r="C174" s="275"/>
      <c r="D174" s="275"/>
      <c r="E174" s="275"/>
      <c r="F174" s="275"/>
      <c r="G174" s="275"/>
      <c r="H174" s="275"/>
      <c r="I174" s="275"/>
      <c r="J174" s="275"/>
      <c r="K174" s="275"/>
      <c r="L174" s="275"/>
      <c r="M174" s="275"/>
      <c r="N174" s="275"/>
      <c r="O174" s="275"/>
      <c r="P174" s="272"/>
      <c r="Q174" s="272"/>
      <c r="R174" s="272"/>
      <c r="S174" s="272"/>
      <c r="T174" s="272"/>
      <c r="U174" s="272"/>
      <c r="V174" s="272"/>
      <c r="W174" s="272"/>
      <c r="X174" s="272"/>
      <c r="Y174" s="272"/>
      <c r="Z174" s="272"/>
      <c r="AA174" s="272"/>
      <c r="AB174" s="272"/>
      <c r="AC174" s="272"/>
      <c r="AD174" s="272"/>
      <c r="AE174" s="272"/>
      <c r="AF174" s="272"/>
      <c r="AG174" s="272"/>
    </row>
    <row r="175" spans="1:33">
      <c r="A175" s="272"/>
      <c r="B175" s="275"/>
      <c r="C175" s="275"/>
      <c r="D175" s="275"/>
      <c r="E175" s="275"/>
      <c r="F175" s="275"/>
      <c r="G175" s="275"/>
      <c r="H175" s="275"/>
      <c r="I175" s="275"/>
      <c r="J175" s="275"/>
      <c r="K175" s="275"/>
      <c r="L175" s="275"/>
      <c r="M175" s="275"/>
      <c r="N175" s="275"/>
      <c r="O175" s="275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  <c r="AA175" s="272"/>
      <c r="AB175" s="272"/>
      <c r="AC175" s="272"/>
      <c r="AD175" s="272"/>
      <c r="AE175" s="272"/>
      <c r="AF175" s="272"/>
      <c r="AG175" s="272"/>
    </row>
    <row r="176" spans="1:33">
      <c r="A176" s="272"/>
      <c r="B176" s="275"/>
      <c r="C176" s="275"/>
      <c r="D176" s="275"/>
      <c r="E176" s="275"/>
      <c r="F176" s="275"/>
      <c r="G176" s="275"/>
      <c r="H176" s="275"/>
      <c r="I176" s="275"/>
      <c r="J176" s="275"/>
      <c r="K176" s="275"/>
      <c r="L176" s="275"/>
      <c r="M176" s="275"/>
      <c r="N176" s="275"/>
      <c r="O176" s="275"/>
      <c r="P176" s="272"/>
      <c r="Q176" s="272"/>
      <c r="R176" s="272"/>
      <c r="S176" s="272"/>
      <c r="T176" s="272"/>
      <c r="U176" s="272"/>
      <c r="V176" s="272"/>
      <c r="W176" s="272"/>
      <c r="X176" s="272"/>
      <c r="Y176" s="272"/>
      <c r="Z176" s="272"/>
      <c r="AA176" s="272"/>
      <c r="AB176" s="272"/>
      <c r="AC176" s="272"/>
      <c r="AD176" s="272"/>
      <c r="AE176" s="272"/>
      <c r="AF176" s="272"/>
      <c r="AG176" s="272"/>
    </row>
    <row r="177" spans="1:33">
      <c r="A177" s="272"/>
      <c r="B177" s="275"/>
      <c r="C177" s="275"/>
      <c r="D177" s="275"/>
      <c r="E177" s="275"/>
      <c r="F177" s="275"/>
      <c r="G177" s="275"/>
      <c r="H177" s="275"/>
      <c r="I177" s="275"/>
      <c r="J177" s="275"/>
      <c r="K177" s="275"/>
      <c r="L177" s="275"/>
      <c r="M177" s="275"/>
      <c r="N177" s="275"/>
      <c r="O177" s="275"/>
      <c r="P177" s="272"/>
      <c r="Q177" s="272"/>
      <c r="R177" s="272"/>
      <c r="S177" s="272"/>
      <c r="T177" s="272"/>
      <c r="U177" s="272"/>
      <c r="V177" s="272"/>
      <c r="W177" s="272"/>
      <c r="X177" s="272"/>
      <c r="Y177" s="272"/>
      <c r="Z177" s="272"/>
      <c r="AA177" s="272"/>
      <c r="AB177" s="272"/>
      <c r="AC177" s="272"/>
      <c r="AD177" s="272"/>
      <c r="AE177" s="272"/>
      <c r="AF177" s="272"/>
      <c r="AG177" s="272"/>
    </row>
    <row r="178" spans="1:33">
      <c r="A178" s="272"/>
      <c r="B178" s="275"/>
      <c r="C178" s="275"/>
      <c r="D178" s="275"/>
      <c r="E178" s="275"/>
      <c r="F178" s="275"/>
      <c r="G178" s="275"/>
      <c r="H178" s="275"/>
      <c r="I178" s="275"/>
      <c r="J178" s="275"/>
      <c r="K178" s="275"/>
      <c r="L178" s="275"/>
      <c r="M178" s="275"/>
      <c r="N178" s="275"/>
      <c r="O178" s="275"/>
      <c r="P178" s="272"/>
      <c r="Q178" s="272"/>
      <c r="R178" s="272"/>
      <c r="S178" s="272"/>
      <c r="T178" s="272"/>
      <c r="U178" s="272"/>
      <c r="V178" s="272"/>
      <c r="W178" s="272"/>
      <c r="X178" s="272"/>
      <c r="Y178" s="272"/>
      <c r="Z178" s="272"/>
      <c r="AA178" s="272"/>
      <c r="AB178" s="272"/>
      <c r="AC178" s="272"/>
      <c r="AD178" s="272"/>
      <c r="AE178" s="272"/>
      <c r="AF178" s="272"/>
      <c r="AG178" s="272"/>
    </row>
    <row r="179" spans="1:33">
      <c r="A179" s="272"/>
      <c r="B179" s="275"/>
      <c r="C179" s="275"/>
      <c r="D179" s="275"/>
      <c r="E179" s="275"/>
      <c r="F179" s="275"/>
      <c r="G179" s="275"/>
      <c r="H179" s="275"/>
      <c r="I179" s="275"/>
      <c r="J179" s="275"/>
      <c r="K179" s="275"/>
      <c r="L179" s="275"/>
      <c r="M179" s="275"/>
      <c r="N179" s="275"/>
      <c r="O179" s="275"/>
      <c r="P179" s="272"/>
      <c r="Q179" s="272"/>
      <c r="R179" s="272"/>
      <c r="S179" s="272"/>
      <c r="T179" s="272"/>
      <c r="U179" s="272"/>
      <c r="V179" s="272"/>
      <c r="W179" s="272"/>
      <c r="X179" s="272"/>
      <c r="Y179" s="272"/>
      <c r="Z179" s="272"/>
      <c r="AA179" s="272"/>
      <c r="AB179" s="272"/>
      <c r="AC179" s="272"/>
      <c r="AD179" s="272"/>
      <c r="AE179" s="272"/>
      <c r="AF179" s="272"/>
      <c r="AG179" s="272"/>
    </row>
    <row r="180" spans="1:33">
      <c r="A180" s="272"/>
      <c r="B180" s="275"/>
      <c r="C180" s="275"/>
      <c r="D180" s="275"/>
      <c r="E180" s="275"/>
      <c r="F180" s="275"/>
      <c r="G180" s="275"/>
      <c r="H180" s="275"/>
      <c r="I180" s="275"/>
      <c r="J180" s="275"/>
      <c r="K180" s="275"/>
      <c r="L180" s="275"/>
      <c r="M180" s="275"/>
      <c r="N180" s="275"/>
      <c r="O180" s="275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72"/>
      <c r="AF180" s="272"/>
      <c r="AG180" s="272"/>
    </row>
    <row r="181" spans="1:33">
      <c r="A181" s="272"/>
      <c r="B181" s="275"/>
      <c r="C181" s="275"/>
      <c r="D181" s="275"/>
      <c r="E181" s="275"/>
      <c r="F181" s="275"/>
      <c r="G181" s="275"/>
      <c r="H181" s="275"/>
      <c r="I181" s="275"/>
      <c r="J181" s="275"/>
      <c r="K181" s="275"/>
      <c r="L181" s="275"/>
      <c r="M181" s="275"/>
      <c r="N181" s="275"/>
      <c r="O181" s="275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2"/>
      <c r="AG181" s="272"/>
    </row>
    <row r="182" spans="1:33">
      <c r="A182" s="272"/>
      <c r="B182" s="275"/>
      <c r="C182" s="275"/>
      <c r="D182" s="275"/>
      <c r="E182" s="275"/>
      <c r="F182" s="275"/>
      <c r="G182" s="275"/>
      <c r="H182" s="275"/>
      <c r="I182" s="275"/>
      <c r="J182" s="275"/>
      <c r="K182" s="275"/>
      <c r="L182" s="275"/>
      <c r="M182" s="275"/>
      <c r="N182" s="275"/>
      <c r="O182" s="275"/>
      <c r="P182" s="272"/>
      <c r="Q182" s="272"/>
      <c r="R182" s="272"/>
      <c r="S182" s="272"/>
      <c r="T182" s="272"/>
      <c r="U182" s="272"/>
      <c r="V182" s="272"/>
      <c r="W182" s="272"/>
      <c r="X182" s="272"/>
      <c r="Y182" s="272"/>
      <c r="Z182" s="272"/>
      <c r="AA182" s="272"/>
      <c r="AB182" s="272"/>
      <c r="AC182" s="272"/>
      <c r="AD182" s="272"/>
      <c r="AE182" s="272"/>
      <c r="AF182" s="272"/>
      <c r="AG182" s="272"/>
    </row>
    <row r="183" spans="1:33">
      <c r="A183" s="272"/>
      <c r="B183" s="275"/>
      <c r="C183" s="275"/>
      <c r="D183" s="275"/>
      <c r="E183" s="275"/>
      <c r="F183" s="275"/>
      <c r="G183" s="275"/>
      <c r="H183" s="275"/>
      <c r="I183" s="275"/>
      <c r="J183" s="275"/>
      <c r="K183" s="275"/>
      <c r="L183" s="275"/>
      <c r="M183" s="275"/>
      <c r="N183" s="275"/>
      <c r="O183" s="275"/>
      <c r="P183" s="272"/>
      <c r="Q183" s="272"/>
      <c r="R183" s="272"/>
      <c r="S183" s="272"/>
      <c r="T183" s="272"/>
      <c r="U183" s="272"/>
      <c r="V183" s="272"/>
      <c r="W183" s="272"/>
      <c r="X183" s="272"/>
      <c r="Y183" s="272"/>
      <c r="Z183" s="272"/>
      <c r="AA183" s="272"/>
      <c r="AB183" s="272"/>
      <c r="AC183" s="272"/>
      <c r="AD183" s="272"/>
      <c r="AE183" s="272"/>
      <c r="AF183" s="272"/>
      <c r="AG183" s="272"/>
    </row>
    <row r="184" spans="1:33">
      <c r="A184" s="272"/>
      <c r="B184" s="275"/>
      <c r="C184" s="275"/>
      <c r="D184" s="275"/>
      <c r="E184" s="275"/>
      <c r="F184" s="275"/>
      <c r="G184" s="275"/>
      <c r="H184" s="275"/>
      <c r="I184" s="275"/>
      <c r="J184" s="275"/>
      <c r="K184" s="275"/>
      <c r="L184" s="275"/>
      <c r="M184" s="275"/>
      <c r="N184" s="275"/>
      <c r="O184" s="275"/>
      <c r="P184" s="272"/>
      <c r="Q184" s="272"/>
      <c r="R184" s="272"/>
      <c r="S184" s="272"/>
      <c r="T184" s="272"/>
      <c r="U184" s="272"/>
      <c r="V184" s="272"/>
      <c r="W184" s="272"/>
      <c r="X184" s="272"/>
      <c r="Y184" s="272"/>
      <c r="Z184" s="272"/>
      <c r="AA184" s="272"/>
      <c r="AB184" s="272"/>
      <c r="AC184" s="272"/>
      <c r="AD184" s="272"/>
      <c r="AE184" s="272"/>
      <c r="AF184" s="272"/>
      <c r="AG184" s="272"/>
    </row>
    <row r="185" spans="1:33">
      <c r="A185" s="272"/>
      <c r="B185" s="275"/>
      <c r="C185" s="275"/>
      <c r="D185" s="275"/>
      <c r="E185" s="275"/>
      <c r="F185" s="275"/>
      <c r="G185" s="275"/>
      <c r="H185" s="275"/>
      <c r="I185" s="275"/>
      <c r="J185" s="275"/>
      <c r="K185" s="275"/>
      <c r="L185" s="275"/>
      <c r="M185" s="275"/>
      <c r="N185" s="275"/>
      <c r="O185" s="275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  <c r="AA185" s="272"/>
      <c r="AB185" s="272"/>
      <c r="AC185" s="272"/>
      <c r="AD185" s="272"/>
      <c r="AE185" s="272"/>
      <c r="AF185" s="272"/>
      <c r="AG185" s="272"/>
    </row>
    <row r="186" spans="1:33">
      <c r="A186" s="272"/>
      <c r="B186" s="275"/>
      <c r="C186" s="275"/>
      <c r="D186" s="275"/>
      <c r="E186" s="275"/>
      <c r="F186" s="275"/>
      <c r="G186" s="275"/>
      <c r="H186" s="275"/>
      <c r="I186" s="275"/>
      <c r="J186" s="275"/>
      <c r="K186" s="275"/>
      <c r="L186" s="275"/>
      <c r="M186" s="275"/>
      <c r="N186" s="275"/>
      <c r="O186" s="275"/>
      <c r="P186" s="272"/>
      <c r="Q186" s="272"/>
      <c r="R186" s="272"/>
      <c r="S186" s="272"/>
      <c r="T186" s="272"/>
      <c r="U186" s="272"/>
      <c r="V186" s="272"/>
      <c r="W186" s="272"/>
      <c r="X186" s="272"/>
      <c r="Y186" s="272"/>
      <c r="Z186" s="272"/>
      <c r="AA186" s="272"/>
      <c r="AB186" s="272"/>
      <c r="AC186" s="272"/>
      <c r="AD186" s="272"/>
      <c r="AE186" s="272"/>
      <c r="AF186" s="272"/>
      <c r="AG186" s="272"/>
    </row>
    <row r="187" spans="1:33">
      <c r="A187" s="272"/>
      <c r="B187" s="275"/>
      <c r="C187" s="275"/>
      <c r="D187" s="275"/>
      <c r="E187" s="275"/>
      <c r="F187" s="275"/>
      <c r="G187" s="275"/>
      <c r="H187" s="275"/>
      <c r="I187" s="275"/>
      <c r="J187" s="275"/>
      <c r="K187" s="275"/>
      <c r="L187" s="275"/>
      <c r="M187" s="275"/>
      <c r="N187" s="275"/>
      <c r="O187" s="275"/>
      <c r="P187" s="272"/>
      <c r="Q187" s="272"/>
      <c r="R187" s="272"/>
      <c r="S187" s="272"/>
      <c r="T187" s="272"/>
      <c r="U187" s="272"/>
      <c r="V187" s="272"/>
      <c r="W187" s="272"/>
      <c r="X187" s="272"/>
      <c r="Y187" s="272"/>
      <c r="Z187" s="272"/>
      <c r="AA187" s="272"/>
      <c r="AB187" s="272"/>
      <c r="AC187" s="272"/>
      <c r="AD187" s="272"/>
      <c r="AE187" s="272"/>
      <c r="AF187" s="272"/>
      <c r="AG187" s="272"/>
    </row>
    <row r="188" spans="1:33">
      <c r="A188" s="272"/>
      <c r="B188" s="275"/>
      <c r="C188" s="275"/>
      <c r="D188" s="275"/>
      <c r="E188" s="275"/>
      <c r="F188" s="275"/>
      <c r="G188" s="275"/>
      <c r="H188" s="275"/>
      <c r="I188" s="275"/>
      <c r="J188" s="275"/>
      <c r="K188" s="275"/>
      <c r="L188" s="275"/>
      <c r="M188" s="275"/>
      <c r="N188" s="275"/>
      <c r="O188" s="275"/>
      <c r="P188" s="272"/>
      <c r="Q188" s="272"/>
      <c r="R188" s="272"/>
      <c r="S188" s="272"/>
      <c r="T188" s="272"/>
      <c r="U188" s="272"/>
      <c r="V188" s="272"/>
      <c r="W188" s="272"/>
      <c r="X188" s="272"/>
      <c r="Y188" s="272"/>
      <c r="Z188" s="272"/>
      <c r="AA188" s="272"/>
      <c r="AB188" s="272"/>
      <c r="AC188" s="272"/>
      <c r="AD188" s="272"/>
      <c r="AE188" s="272"/>
      <c r="AF188" s="272"/>
      <c r="AG188" s="272"/>
    </row>
    <row r="189" spans="1:33">
      <c r="A189" s="272"/>
      <c r="B189" s="275"/>
      <c r="C189" s="275"/>
      <c r="D189" s="275"/>
      <c r="E189" s="275"/>
      <c r="F189" s="275"/>
      <c r="G189" s="275"/>
      <c r="H189" s="275"/>
      <c r="I189" s="275"/>
      <c r="J189" s="275"/>
      <c r="K189" s="275"/>
      <c r="L189" s="275"/>
      <c r="M189" s="275"/>
      <c r="N189" s="275"/>
      <c r="O189" s="275"/>
      <c r="P189" s="272"/>
      <c r="Q189" s="272"/>
      <c r="R189" s="272"/>
      <c r="S189" s="272"/>
      <c r="T189" s="272"/>
      <c r="U189" s="272"/>
      <c r="V189" s="272"/>
      <c r="W189" s="272"/>
      <c r="X189" s="272"/>
      <c r="Y189" s="272"/>
      <c r="Z189" s="272"/>
      <c r="AA189" s="272"/>
      <c r="AB189" s="272"/>
      <c r="AC189" s="272"/>
      <c r="AD189" s="272"/>
      <c r="AE189" s="272"/>
      <c r="AF189" s="272"/>
      <c r="AG189" s="272"/>
    </row>
    <row r="190" spans="1:33">
      <c r="A190" s="272"/>
      <c r="B190" s="275"/>
      <c r="C190" s="275"/>
      <c r="D190" s="275"/>
      <c r="E190" s="275"/>
      <c r="F190" s="275"/>
      <c r="G190" s="275"/>
      <c r="H190" s="275"/>
      <c r="I190" s="275"/>
      <c r="J190" s="275"/>
      <c r="K190" s="275"/>
      <c r="L190" s="275"/>
      <c r="M190" s="275"/>
      <c r="N190" s="275"/>
      <c r="O190" s="275"/>
      <c r="P190" s="272"/>
      <c r="Q190" s="272"/>
      <c r="R190" s="272"/>
      <c r="S190" s="272"/>
      <c r="T190" s="272"/>
      <c r="U190" s="272"/>
      <c r="V190" s="272"/>
      <c r="W190" s="272"/>
      <c r="X190" s="272"/>
      <c r="Y190" s="272"/>
      <c r="Z190" s="272"/>
      <c r="AA190" s="272"/>
      <c r="AB190" s="272"/>
      <c r="AC190" s="272"/>
      <c r="AD190" s="272"/>
      <c r="AE190" s="272"/>
      <c r="AF190" s="272"/>
      <c r="AG190" s="272"/>
    </row>
    <row r="191" spans="1:33">
      <c r="A191" s="272"/>
      <c r="B191" s="275"/>
      <c r="C191" s="275"/>
      <c r="D191" s="275"/>
      <c r="E191" s="275"/>
      <c r="F191" s="275"/>
      <c r="G191" s="275"/>
      <c r="H191" s="275"/>
      <c r="I191" s="275"/>
      <c r="J191" s="275"/>
      <c r="K191" s="275"/>
      <c r="L191" s="275"/>
      <c r="M191" s="275"/>
      <c r="N191" s="275"/>
      <c r="O191" s="275"/>
      <c r="P191" s="272"/>
      <c r="Q191" s="272"/>
      <c r="R191" s="272"/>
      <c r="S191" s="272"/>
      <c r="T191" s="272"/>
      <c r="U191" s="272"/>
      <c r="V191" s="272"/>
      <c r="W191" s="272"/>
      <c r="X191" s="272"/>
      <c r="Y191" s="272"/>
      <c r="Z191" s="272"/>
      <c r="AA191" s="272"/>
      <c r="AB191" s="272"/>
      <c r="AC191" s="272"/>
      <c r="AD191" s="272"/>
      <c r="AE191" s="272"/>
      <c r="AF191" s="272"/>
      <c r="AG191" s="272"/>
    </row>
    <row r="192" spans="1:33">
      <c r="A192" s="272"/>
      <c r="B192" s="275"/>
      <c r="C192" s="275"/>
      <c r="D192" s="275"/>
      <c r="E192" s="275"/>
      <c r="F192" s="275"/>
      <c r="G192" s="275"/>
      <c r="H192" s="275"/>
      <c r="I192" s="275"/>
      <c r="J192" s="275"/>
      <c r="K192" s="275"/>
      <c r="L192" s="275"/>
      <c r="M192" s="275"/>
      <c r="N192" s="275"/>
      <c r="O192" s="275"/>
      <c r="P192" s="272"/>
      <c r="Q192" s="272"/>
      <c r="R192" s="272"/>
      <c r="S192" s="272"/>
      <c r="T192" s="272"/>
      <c r="U192" s="272"/>
      <c r="V192" s="272"/>
      <c r="W192" s="272"/>
      <c r="X192" s="272"/>
      <c r="Y192" s="272"/>
      <c r="Z192" s="272"/>
      <c r="AA192" s="272"/>
      <c r="AB192" s="272"/>
      <c r="AC192" s="272"/>
      <c r="AD192" s="272"/>
      <c r="AE192" s="272"/>
      <c r="AF192" s="272"/>
      <c r="AG192" s="272"/>
    </row>
    <row r="193" spans="1:33">
      <c r="A193" s="272"/>
      <c r="B193" s="275"/>
      <c r="C193" s="275"/>
      <c r="D193" s="275"/>
      <c r="E193" s="275"/>
      <c r="F193" s="275"/>
      <c r="G193" s="275"/>
      <c r="H193" s="275"/>
      <c r="I193" s="275"/>
      <c r="J193" s="275"/>
      <c r="K193" s="275"/>
      <c r="L193" s="275"/>
      <c r="M193" s="275"/>
      <c r="N193" s="275"/>
      <c r="O193" s="275"/>
      <c r="P193" s="272"/>
      <c r="Q193" s="272"/>
      <c r="R193" s="272"/>
      <c r="S193" s="272"/>
      <c r="T193" s="272"/>
      <c r="U193" s="272"/>
      <c r="V193" s="272"/>
      <c r="W193" s="272"/>
      <c r="X193" s="272"/>
      <c r="Y193" s="272"/>
      <c r="Z193" s="272"/>
      <c r="AA193" s="272"/>
      <c r="AB193" s="272"/>
      <c r="AC193" s="272"/>
      <c r="AD193" s="272"/>
      <c r="AE193" s="272"/>
      <c r="AF193" s="272"/>
      <c r="AG193" s="272"/>
    </row>
    <row r="194" spans="1:33">
      <c r="A194" s="272"/>
      <c r="B194" s="275"/>
      <c r="C194" s="275"/>
      <c r="D194" s="275"/>
      <c r="E194" s="275"/>
      <c r="F194" s="275"/>
      <c r="G194" s="275"/>
      <c r="H194" s="275"/>
      <c r="I194" s="275"/>
      <c r="J194" s="275"/>
      <c r="K194" s="275"/>
      <c r="L194" s="275"/>
      <c r="M194" s="275"/>
      <c r="N194" s="275"/>
      <c r="O194" s="275"/>
      <c r="P194" s="272"/>
      <c r="Q194" s="272"/>
      <c r="R194" s="272"/>
      <c r="S194" s="272"/>
      <c r="T194" s="272"/>
      <c r="U194" s="272"/>
      <c r="V194" s="272"/>
      <c r="W194" s="272"/>
      <c r="X194" s="272"/>
      <c r="Y194" s="272"/>
      <c r="Z194" s="272"/>
      <c r="AA194" s="272"/>
      <c r="AB194" s="272"/>
      <c r="AC194" s="272"/>
      <c r="AD194" s="272"/>
      <c r="AE194" s="272"/>
      <c r="AF194" s="272"/>
      <c r="AG194" s="272"/>
    </row>
    <row r="195" spans="1:33">
      <c r="A195" s="272"/>
      <c r="B195" s="275"/>
      <c r="C195" s="275"/>
      <c r="D195" s="275"/>
      <c r="E195" s="275"/>
      <c r="F195" s="275"/>
      <c r="G195" s="275"/>
      <c r="H195" s="275"/>
      <c r="I195" s="275"/>
      <c r="J195" s="275"/>
      <c r="K195" s="275"/>
      <c r="L195" s="275"/>
      <c r="M195" s="275"/>
      <c r="N195" s="275"/>
      <c r="O195" s="275"/>
      <c r="P195" s="272"/>
      <c r="Q195" s="272"/>
      <c r="R195" s="272"/>
      <c r="S195" s="272"/>
      <c r="T195" s="272"/>
      <c r="U195" s="272"/>
      <c r="V195" s="272"/>
      <c r="W195" s="272"/>
      <c r="X195" s="272"/>
      <c r="Y195" s="272"/>
      <c r="Z195" s="272"/>
      <c r="AA195" s="272"/>
      <c r="AB195" s="272"/>
      <c r="AC195" s="272"/>
      <c r="AD195" s="272"/>
      <c r="AE195" s="272"/>
      <c r="AF195" s="272"/>
      <c r="AG195" s="272"/>
    </row>
    <row r="196" spans="1:33">
      <c r="A196" s="272"/>
      <c r="B196" s="275"/>
      <c r="C196" s="275"/>
      <c r="D196" s="275"/>
      <c r="E196" s="275"/>
      <c r="F196" s="275"/>
      <c r="G196" s="275"/>
      <c r="H196" s="275"/>
      <c r="I196" s="275"/>
      <c r="J196" s="275"/>
      <c r="K196" s="275"/>
      <c r="L196" s="275"/>
      <c r="M196" s="275"/>
      <c r="N196" s="275"/>
      <c r="O196" s="275"/>
      <c r="P196" s="272"/>
      <c r="Q196" s="272"/>
      <c r="R196" s="272"/>
      <c r="S196" s="272"/>
      <c r="T196" s="272"/>
      <c r="U196" s="272"/>
      <c r="V196" s="272"/>
      <c r="W196" s="272"/>
      <c r="X196" s="272"/>
      <c r="Y196" s="272"/>
      <c r="Z196" s="272"/>
      <c r="AA196" s="272"/>
      <c r="AB196" s="272"/>
      <c r="AC196" s="272"/>
      <c r="AD196" s="272"/>
      <c r="AE196" s="272"/>
      <c r="AF196" s="272"/>
      <c r="AG196" s="272"/>
    </row>
    <row r="197" spans="1:33">
      <c r="A197" s="272"/>
      <c r="B197" s="275"/>
      <c r="C197" s="275"/>
      <c r="D197" s="275"/>
      <c r="E197" s="275"/>
      <c r="F197" s="275"/>
      <c r="G197" s="275"/>
      <c r="H197" s="275"/>
      <c r="I197" s="275"/>
      <c r="J197" s="275"/>
      <c r="K197" s="275"/>
      <c r="L197" s="275"/>
      <c r="M197" s="275"/>
      <c r="N197" s="275"/>
      <c r="O197" s="275"/>
      <c r="P197" s="272"/>
      <c r="Q197" s="272"/>
      <c r="R197" s="272"/>
      <c r="S197" s="272"/>
      <c r="T197" s="272"/>
      <c r="U197" s="272"/>
      <c r="V197" s="272"/>
      <c r="W197" s="272"/>
      <c r="X197" s="272"/>
      <c r="Y197" s="272"/>
      <c r="Z197" s="272"/>
      <c r="AA197" s="272"/>
      <c r="AB197" s="272"/>
      <c r="AC197" s="272"/>
      <c r="AD197" s="272"/>
      <c r="AE197" s="272"/>
      <c r="AF197" s="272"/>
      <c r="AG197" s="272"/>
    </row>
    <row r="198" spans="1:33">
      <c r="A198" s="272"/>
      <c r="B198" s="275"/>
      <c r="C198" s="275"/>
      <c r="D198" s="275"/>
      <c r="E198" s="275"/>
      <c r="F198" s="275"/>
      <c r="G198" s="275"/>
      <c r="H198" s="275"/>
      <c r="I198" s="275"/>
      <c r="J198" s="275"/>
      <c r="K198" s="275"/>
      <c r="L198" s="275"/>
      <c r="M198" s="275"/>
      <c r="N198" s="275"/>
      <c r="O198" s="275"/>
      <c r="P198" s="272"/>
      <c r="Q198" s="272"/>
      <c r="R198" s="272"/>
      <c r="S198" s="272"/>
      <c r="T198" s="272"/>
      <c r="U198" s="272"/>
      <c r="V198" s="272"/>
      <c r="W198" s="272"/>
      <c r="X198" s="272"/>
      <c r="Y198" s="272"/>
      <c r="Z198" s="272"/>
      <c r="AA198" s="272"/>
      <c r="AB198" s="272"/>
      <c r="AC198" s="272"/>
      <c r="AD198" s="272"/>
      <c r="AE198" s="272"/>
      <c r="AF198" s="272"/>
      <c r="AG198" s="272"/>
    </row>
    <row r="199" spans="1:33">
      <c r="A199" s="272"/>
      <c r="B199" s="275"/>
      <c r="C199" s="275"/>
      <c r="D199" s="275"/>
      <c r="E199" s="275"/>
      <c r="F199" s="275"/>
      <c r="G199" s="275"/>
      <c r="H199" s="275"/>
      <c r="I199" s="275"/>
      <c r="J199" s="275"/>
      <c r="K199" s="275"/>
      <c r="L199" s="275"/>
      <c r="M199" s="275"/>
      <c r="N199" s="275"/>
      <c r="O199" s="275"/>
      <c r="P199" s="272"/>
      <c r="Q199" s="272"/>
      <c r="R199" s="272"/>
      <c r="S199" s="272"/>
      <c r="T199" s="272"/>
      <c r="U199" s="272"/>
      <c r="V199" s="272"/>
      <c r="W199" s="272"/>
      <c r="X199" s="272"/>
      <c r="Y199" s="272"/>
      <c r="Z199" s="272"/>
      <c r="AA199" s="272"/>
      <c r="AB199" s="272"/>
      <c r="AC199" s="272"/>
      <c r="AD199" s="272"/>
      <c r="AE199" s="272"/>
      <c r="AF199" s="272"/>
      <c r="AG199" s="272"/>
    </row>
    <row r="200" spans="1:33">
      <c r="A200" s="272"/>
      <c r="B200" s="275"/>
      <c r="C200" s="275"/>
      <c r="D200" s="275"/>
      <c r="E200" s="275"/>
      <c r="F200" s="275"/>
      <c r="G200" s="275"/>
      <c r="H200" s="275"/>
      <c r="I200" s="275"/>
      <c r="J200" s="275"/>
      <c r="K200" s="275"/>
      <c r="L200" s="275"/>
      <c r="M200" s="275"/>
      <c r="N200" s="275"/>
      <c r="O200" s="275"/>
      <c r="P200" s="272"/>
      <c r="Q200" s="272"/>
      <c r="R200" s="272"/>
      <c r="S200" s="272"/>
      <c r="T200" s="272"/>
      <c r="U200" s="272"/>
      <c r="V200" s="272"/>
      <c r="W200" s="272"/>
      <c r="X200" s="272"/>
      <c r="Y200" s="272"/>
      <c r="Z200" s="272"/>
      <c r="AA200" s="272"/>
      <c r="AB200" s="272"/>
      <c r="AC200" s="272"/>
      <c r="AD200" s="272"/>
      <c r="AE200" s="272"/>
      <c r="AF200" s="272"/>
      <c r="AG200" s="272"/>
    </row>
    <row r="201" spans="1:33">
      <c r="A201" s="272"/>
      <c r="B201" s="275"/>
      <c r="C201" s="275"/>
      <c r="D201" s="275"/>
      <c r="E201" s="275"/>
      <c r="F201" s="275"/>
      <c r="G201" s="275"/>
      <c r="H201" s="275"/>
      <c r="I201" s="275"/>
      <c r="J201" s="275"/>
      <c r="K201" s="275"/>
      <c r="L201" s="275"/>
      <c r="M201" s="275"/>
      <c r="N201" s="275"/>
      <c r="O201" s="275"/>
      <c r="P201" s="272"/>
      <c r="Q201" s="272"/>
      <c r="R201" s="272"/>
      <c r="S201" s="272"/>
      <c r="T201" s="272"/>
      <c r="U201" s="272"/>
      <c r="V201" s="272"/>
      <c r="W201" s="272"/>
      <c r="X201" s="272"/>
      <c r="Y201" s="272"/>
      <c r="Z201" s="272"/>
      <c r="AA201" s="272"/>
      <c r="AB201" s="272"/>
      <c r="AC201" s="272"/>
      <c r="AD201" s="272"/>
      <c r="AE201" s="272"/>
      <c r="AF201" s="272"/>
      <c r="AG201" s="272"/>
    </row>
    <row r="202" spans="1:33">
      <c r="A202" s="272"/>
      <c r="B202" s="275"/>
      <c r="C202" s="275"/>
      <c r="D202" s="275"/>
      <c r="E202" s="275"/>
      <c r="F202" s="275"/>
      <c r="G202" s="275"/>
      <c r="H202" s="275"/>
      <c r="I202" s="275"/>
      <c r="J202" s="275"/>
      <c r="K202" s="275"/>
      <c r="L202" s="275"/>
      <c r="M202" s="275"/>
      <c r="N202" s="275"/>
      <c r="O202" s="275"/>
      <c r="P202" s="272"/>
      <c r="Q202" s="272"/>
      <c r="R202" s="272"/>
      <c r="S202" s="272"/>
      <c r="T202" s="272"/>
      <c r="U202" s="272"/>
      <c r="V202" s="272"/>
      <c r="W202" s="272"/>
      <c r="X202" s="272"/>
      <c r="Y202" s="272"/>
      <c r="Z202" s="272"/>
      <c r="AA202" s="272"/>
      <c r="AB202" s="272"/>
      <c r="AC202" s="272"/>
      <c r="AD202" s="272"/>
      <c r="AE202" s="272"/>
      <c r="AF202" s="272"/>
      <c r="AG202" s="272"/>
    </row>
    <row r="203" spans="1:33">
      <c r="A203" s="272"/>
      <c r="B203" s="275"/>
      <c r="C203" s="275"/>
      <c r="D203" s="275"/>
      <c r="E203" s="275"/>
      <c r="F203" s="275"/>
      <c r="G203" s="275"/>
      <c r="H203" s="275"/>
      <c r="I203" s="275"/>
      <c r="J203" s="275"/>
      <c r="K203" s="275"/>
      <c r="L203" s="275"/>
      <c r="M203" s="275"/>
      <c r="N203" s="275"/>
      <c r="O203" s="275"/>
      <c r="P203" s="272"/>
      <c r="Q203" s="272"/>
      <c r="R203" s="272"/>
      <c r="S203" s="272"/>
      <c r="T203" s="272"/>
      <c r="U203" s="272"/>
      <c r="V203" s="272"/>
      <c r="W203" s="272"/>
      <c r="X203" s="272"/>
      <c r="Y203" s="272"/>
      <c r="Z203" s="272"/>
      <c r="AA203" s="272"/>
      <c r="AB203" s="272"/>
      <c r="AC203" s="272"/>
      <c r="AD203" s="272"/>
      <c r="AE203" s="272"/>
      <c r="AF203" s="272"/>
      <c r="AG203" s="272"/>
    </row>
    <row r="204" spans="1:33">
      <c r="A204" s="272"/>
      <c r="B204" s="275"/>
      <c r="C204" s="275"/>
      <c r="D204" s="275"/>
      <c r="E204" s="275"/>
      <c r="F204" s="275"/>
      <c r="G204" s="275"/>
      <c r="H204" s="275"/>
      <c r="I204" s="275"/>
      <c r="J204" s="275"/>
      <c r="K204" s="275"/>
      <c r="L204" s="275"/>
      <c r="M204" s="275"/>
      <c r="N204" s="275"/>
      <c r="O204" s="275"/>
      <c r="P204" s="272"/>
      <c r="Q204" s="272"/>
      <c r="R204" s="272"/>
      <c r="S204" s="272"/>
      <c r="T204" s="272"/>
      <c r="U204" s="272"/>
      <c r="V204" s="272"/>
      <c r="W204" s="272"/>
      <c r="X204" s="272"/>
      <c r="Y204" s="272"/>
      <c r="Z204" s="272"/>
      <c r="AA204" s="272"/>
      <c r="AB204" s="272"/>
      <c r="AC204" s="272"/>
      <c r="AD204" s="272"/>
      <c r="AE204" s="272"/>
      <c r="AF204" s="272"/>
      <c r="AG204" s="272"/>
    </row>
    <row r="205" spans="1:33">
      <c r="A205" s="272"/>
      <c r="B205" s="275"/>
      <c r="C205" s="275"/>
      <c r="D205" s="275"/>
      <c r="E205" s="275"/>
      <c r="F205" s="275"/>
      <c r="G205" s="275"/>
      <c r="H205" s="275"/>
      <c r="I205" s="275"/>
      <c r="J205" s="275"/>
      <c r="K205" s="275"/>
      <c r="L205" s="275"/>
      <c r="M205" s="275"/>
      <c r="N205" s="275"/>
      <c r="O205" s="275"/>
      <c r="P205" s="272"/>
      <c r="Q205" s="272"/>
      <c r="R205" s="272"/>
      <c r="S205" s="272"/>
      <c r="T205" s="272"/>
      <c r="U205" s="272"/>
      <c r="V205" s="272"/>
      <c r="W205" s="272"/>
      <c r="X205" s="272"/>
      <c r="Y205" s="272"/>
      <c r="Z205" s="272"/>
      <c r="AA205" s="272"/>
      <c r="AB205" s="272"/>
      <c r="AC205" s="272"/>
      <c r="AD205" s="272"/>
      <c r="AE205" s="272"/>
      <c r="AF205" s="272"/>
      <c r="AG205" s="272"/>
    </row>
    <row r="206" spans="1:33">
      <c r="A206" s="272"/>
      <c r="B206" s="275"/>
      <c r="C206" s="275"/>
      <c r="D206" s="275"/>
      <c r="E206" s="275"/>
      <c r="F206" s="275"/>
      <c r="G206" s="275"/>
      <c r="H206" s="275"/>
      <c r="I206" s="275"/>
      <c r="J206" s="275"/>
      <c r="K206" s="275"/>
      <c r="L206" s="275"/>
      <c r="M206" s="275"/>
      <c r="N206" s="275"/>
      <c r="O206" s="275"/>
      <c r="P206" s="272"/>
      <c r="Q206" s="272"/>
      <c r="R206" s="272"/>
      <c r="S206" s="272"/>
      <c r="T206" s="272"/>
      <c r="U206" s="272"/>
      <c r="V206" s="272"/>
      <c r="W206" s="272"/>
      <c r="X206" s="272"/>
      <c r="Y206" s="272"/>
      <c r="Z206" s="272"/>
      <c r="AA206" s="272"/>
      <c r="AB206" s="272"/>
      <c r="AC206" s="272"/>
      <c r="AD206" s="272"/>
      <c r="AE206" s="272"/>
      <c r="AF206" s="272"/>
      <c r="AG206" s="272"/>
    </row>
    <row r="207" spans="1:33">
      <c r="A207" s="272"/>
      <c r="B207" s="275"/>
      <c r="C207" s="275"/>
      <c r="D207" s="275"/>
      <c r="E207" s="275"/>
      <c r="F207" s="275"/>
      <c r="G207" s="275"/>
      <c r="H207" s="275"/>
      <c r="I207" s="275"/>
      <c r="J207" s="275"/>
      <c r="K207" s="275"/>
      <c r="L207" s="275"/>
      <c r="M207" s="275"/>
      <c r="N207" s="275"/>
      <c r="O207" s="275"/>
      <c r="P207" s="272"/>
      <c r="Q207" s="272"/>
      <c r="R207" s="272"/>
      <c r="S207" s="272"/>
      <c r="T207" s="272"/>
      <c r="U207" s="272"/>
      <c r="V207" s="272"/>
      <c r="W207" s="272"/>
      <c r="X207" s="272"/>
      <c r="Y207" s="272"/>
      <c r="Z207" s="272"/>
      <c r="AA207" s="272"/>
      <c r="AB207" s="272"/>
      <c r="AC207" s="272"/>
      <c r="AD207" s="272"/>
      <c r="AE207" s="272"/>
      <c r="AF207" s="272"/>
      <c r="AG207" s="272"/>
    </row>
    <row r="208" spans="1:33">
      <c r="A208" s="272"/>
      <c r="B208" s="275"/>
      <c r="C208" s="275"/>
      <c r="D208" s="275"/>
      <c r="E208" s="275"/>
      <c r="F208" s="275"/>
      <c r="G208" s="275"/>
      <c r="H208" s="275"/>
      <c r="I208" s="275"/>
      <c r="J208" s="275"/>
      <c r="K208" s="275"/>
      <c r="L208" s="275"/>
      <c r="M208" s="275"/>
      <c r="N208" s="275"/>
      <c r="O208" s="275"/>
      <c r="P208" s="272"/>
      <c r="Q208" s="272"/>
      <c r="R208" s="272"/>
      <c r="S208" s="272"/>
      <c r="T208" s="272"/>
      <c r="U208" s="272"/>
      <c r="V208" s="272"/>
      <c r="W208" s="272"/>
      <c r="X208" s="272"/>
      <c r="Y208" s="272"/>
      <c r="Z208" s="272"/>
      <c r="AA208" s="272"/>
      <c r="AB208" s="272"/>
      <c r="AC208" s="272"/>
      <c r="AD208" s="272"/>
      <c r="AE208" s="272"/>
      <c r="AF208" s="272"/>
      <c r="AG208" s="272"/>
    </row>
    <row r="209" spans="1:33">
      <c r="A209" s="272"/>
      <c r="B209" s="275"/>
      <c r="C209" s="275"/>
      <c r="D209" s="275"/>
      <c r="E209" s="275"/>
      <c r="F209" s="275"/>
      <c r="G209" s="275"/>
      <c r="H209" s="275"/>
      <c r="I209" s="275"/>
      <c r="J209" s="275"/>
      <c r="K209" s="275"/>
      <c r="L209" s="275"/>
      <c r="M209" s="275"/>
      <c r="N209" s="275"/>
      <c r="O209" s="275"/>
      <c r="P209" s="272"/>
      <c r="Q209" s="272"/>
      <c r="R209" s="272"/>
      <c r="S209" s="272"/>
      <c r="T209" s="272"/>
      <c r="U209" s="272"/>
      <c r="V209" s="272"/>
      <c r="W209" s="272"/>
      <c r="X209" s="272"/>
      <c r="Y209" s="272"/>
      <c r="Z209" s="272"/>
      <c r="AA209" s="272"/>
      <c r="AB209" s="272"/>
      <c r="AC209" s="272"/>
      <c r="AD209" s="272"/>
      <c r="AE209" s="272"/>
      <c r="AF209" s="272"/>
      <c r="AG209" s="272"/>
    </row>
    <row r="210" spans="1:33">
      <c r="A210" s="272"/>
      <c r="B210" s="275"/>
      <c r="C210" s="275"/>
      <c r="D210" s="275"/>
      <c r="E210" s="275"/>
      <c r="F210" s="275"/>
      <c r="G210" s="275"/>
      <c r="H210" s="275"/>
      <c r="I210" s="275"/>
      <c r="J210" s="275"/>
      <c r="K210" s="275"/>
      <c r="L210" s="275"/>
      <c r="M210" s="275"/>
      <c r="N210" s="275"/>
      <c r="O210" s="275"/>
      <c r="P210" s="272"/>
      <c r="Q210" s="272"/>
      <c r="R210" s="272"/>
      <c r="S210" s="272"/>
      <c r="T210" s="272"/>
      <c r="U210" s="272"/>
      <c r="V210" s="272"/>
      <c r="W210" s="272"/>
      <c r="X210" s="272"/>
      <c r="Y210" s="272"/>
      <c r="Z210" s="272"/>
      <c r="AA210" s="272"/>
      <c r="AB210" s="272"/>
      <c r="AC210" s="272"/>
      <c r="AD210" s="272"/>
      <c r="AE210" s="272"/>
      <c r="AF210" s="272"/>
      <c r="AG210" s="272"/>
    </row>
    <row r="211" spans="1:33">
      <c r="A211" s="272"/>
      <c r="B211" s="275"/>
      <c r="C211" s="275"/>
      <c r="D211" s="275"/>
      <c r="E211" s="275"/>
      <c r="F211" s="275"/>
      <c r="G211" s="275"/>
      <c r="H211" s="275"/>
      <c r="I211" s="275"/>
      <c r="J211" s="275"/>
      <c r="K211" s="275"/>
      <c r="L211" s="275"/>
      <c r="M211" s="275"/>
      <c r="N211" s="275"/>
      <c r="O211" s="275"/>
      <c r="P211" s="272"/>
      <c r="Q211" s="272"/>
      <c r="R211" s="272"/>
      <c r="S211" s="272"/>
      <c r="T211" s="272"/>
      <c r="U211" s="272"/>
      <c r="V211" s="272"/>
      <c r="W211" s="272"/>
      <c r="X211" s="272"/>
      <c r="Y211" s="272"/>
      <c r="Z211" s="272"/>
      <c r="AA211" s="272"/>
      <c r="AB211" s="272"/>
      <c r="AC211" s="272"/>
      <c r="AD211" s="272"/>
      <c r="AE211" s="272"/>
      <c r="AF211" s="272"/>
      <c r="AG211" s="272"/>
    </row>
    <row r="212" spans="1:33">
      <c r="A212" s="272"/>
      <c r="B212" s="275"/>
      <c r="C212" s="275"/>
      <c r="D212" s="275"/>
      <c r="E212" s="275"/>
      <c r="F212" s="275"/>
      <c r="G212" s="275"/>
      <c r="H212" s="275"/>
      <c r="I212" s="275"/>
      <c r="J212" s="275"/>
      <c r="K212" s="275"/>
      <c r="L212" s="275"/>
      <c r="M212" s="275"/>
      <c r="N212" s="275"/>
      <c r="O212" s="275"/>
      <c r="P212" s="272"/>
      <c r="Q212" s="272"/>
      <c r="R212" s="272"/>
      <c r="S212" s="272"/>
      <c r="T212" s="272"/>
      <c r="U212" s="272"/>
      <c r="V212" s="272"/>
      <c r="W212" s="272"/>
      <c r="X212" s="272"/>
      <c r="Y212" s="272"/>
      <c r="Z212" s="272"/>
      <c r="AA212" s="272"/>
      <c r="AB212" s="272"/>
      <c r="AC212" s="272"/>
      <c r="AD212" s="272"/>
      <c r="AE212" s="272"/>
      <c r="AF212" s="272"/>
      <c r="AG212" s="272"/>
    </row>
    <row r="213" spans="1:33">
      <c r="A213" s="272"/>
      <c r="B213" s="275"/>
      <c r="C213" s="275"/>
      <c r="D213" s="275"/>
      <c r="E213" s="275"/>
      <c r="F213" s="275"/>
      <c r="G213" s="275"/>
      <c r="H213" s="275"/>
      <c r="I213" s="275"/>
      <c r="J213" s="275"/>
      <c r="K213" s="275"/>
      <c r="L213" s="275"/>
      <c r="M213" s="275"/>
      <c r="N213" s="275"/>
      <c r="O213" s="275"/>
      <c r="P213" s="272"/>
      <c r="Q213" s="272"/>
      <c r="R213" s="272"/>
      <c r="S213" s="272"/>
      <c r="T213" s="272"/>
      <c r="U213" s="272"/>
      <c r="V213" s="272"/>
      <c r="W213" s="272"/>
      <c r="X213" s="272"/>
      <c r="Y213" s="272"/>
      <c r="Z213" s="272"/>
      <c r="AA213" s="272"/>
      <c r="AB213" s="272"/>
      <c r="AC213" s="272"/>
      <c r="AD213" s="272"/>
      <c r="AE213" s="272"/>
      <c r="AF213" s="272"/>
      <c r="AG213" s="272"/>
    </row>
    <row r="214" spans="1:33">
      <c r="A214" s="272"/>
      <c r="B214" s="275"/>
      <c r="C214" s="275"/>
      <c r="D214" s="275"/>
      <c r="E214" s="275"/>
      <c r="F214" s="275"/>
      <c r="G214" s="275"/>
      <c r="H214" s="275"/>
      <c r="I214" s="275"/>
      <c r="J214" s="275"/>
      <c r="K214" s="275"/>
      <c r="L214" s="275"/>
      <c r="M214" s="275"/>
      <c r="N214" s="275"/>
      <c r="O214" s="275"/>
      <c r="P214" s="272"/>
      <c r="Q214" s="272"/>
      <c r="R214" s="272"/>
      <c r="S214" s="272"/>
      <c r="T214" s="272"/>
      <c r="U214" s="272"/>
      <c r="V214" s="272"/>
      <c r="W214" s="272"/>
      <c r="X214" s="272"/>
      <c r="Y214" s="272"/>
      <c r="Z214" s="272"/>
      <c r="AA214" s="272"/>
      <c r="AB214" s="272"/>
      <c r="AC214" s="272"/>
      <c r="AD214" s="272"/>
      <c r="AE214" s="272"/>
      <c r="AF214" s="272"/>
      <c r="AG214" s="272"/>
    </row>
    <row r="215" spans="1:33">
      <c r="A215" s="272"/>
      <c r="B215" s="275"/>
      <c r="C215" s="275"/>
      <c r="D215" s="275"/>
      <c r="E215" s="275"/>
      <c r="F215" s="275"/>
      <c r="G215" s="275"/>
      <c r="H215" s="275"/>
      <c r="I215" s="275"/>
      <c r="J215" s="275"/>
      <c r="K215" s="275"/>
      <c r="L215" s="275"/>
      <c r="M215" s="275"/>
      <c r="N215" s="275"/>
      <c r="O215" s="275"/>
      <c r="P215" s="272"/>
      <c r="Q215" s="272"/>
      <c r="R215" s="272"/>
      <c r="S215" s="272"/>
      <c r="T215" s="272"/>
      <c r="U215" s="272"/>
      <c r="V215" s="272"/>
      <c r="W215" s="272"/>
      <c r="X215" s="272"/>
      <c r="Y215" s="272"/>
      <c r="Z215" s="272"/>
      <c r="AA215" s="272"/>
      <c r="AB215" s="272"/>
      <c r="AC215" s="272"/>
      <c r="AD215" s="272"/>
      <c r="AE215" s="272"/>
      <c r="AF215" s="272"/>
      <c r="AG215" s="272"/>
    </row>
    <row r="216" spans="1:33">
      <c r="A216" s="272"/>
      <c r="B216" s="275"/>
      <c r="C216" s="275"/>
      <c r="D216" s="275"/>
      <c r="E216" s="275"/>
      <c r="F216" s="275"/>
      <c r="G216" s="275"/>
      <c r="H216" s="275"/>
      <c r="I216" s="275"/>
      <c r="J216" s="275"/>
      <c r="K216" s="275"/>
      <c r="L216" s="275"/>
      <c r="M216" s="275"/>
      <c r="N216" s="275"/>
      <c r="O216" s="275"/>
      <c r="P216" s="272"/>
      <c r="Q216" s="272"/>
      <c r="R216" s="272"/>
      <c r="S216" s="272"/>
      <c r="T216" s="272"/>
      <c r="U216" s="272"/>
      <c r="V216" s="272"/>
      <c r="W216" s="272"/>
      <c r="X216" s="272"/>
      <c r="Y216" s="272"/>
      <c r="Z216" s="272"/>
      <c r="AA216" s="272"/>
      <c r="AB216" s="272"/>
      <c r="AC216" s="272"/>
      <c r="AD216" s="272"/>
      <c r="AE216" s="272"/>
      <c r="AF216" s="272"/>
      <c r="AG216" s="272"/>
    </row>
    <row r="217" spans="1:33">
      <c r="A217" s="272"/>
      <c r="B217" s="275"/>
      <c r="C217" s="275"/>
      <c r="D217" s="275"/>
      <c r="E217" s="275"/>
      <c r="F217" s="275"/>
      <c r="G217" s="275"/>
      <c r="H217" s="275"/>
      <c r="I217" s="275"/>
      <c r="J217" s="275"/>
      <c r="K217" s="275"/>
      <c r="L217" s="275"/>
      <c r="M217" s="275"/>
      <c r="N217" s="275"/>
      <c r="O217" s="275"/>
      <c r="P217" s="272"/>
      <c r="Q217" s="272"/>
      <c r="R217" s="272"/>
      <c r="S217" s="272"/>
      <c r="T217" s="272"/>
      <c r="U217" s="272"/>
      <c r="V217" s="272"/>
      <c r="W217" s="272"/>
      <c r="X217" s="272"/>
      <c r="Y217" s="272"/>
      <c r="Z217" s="272"/>
      <c r="AA217" s="272"/>
      <c r="AB217" s="272"/>
      <c r="AC217" s="272"/>
      <c r="AD217" s="272"/>
      <c r="AE217" s="272"/>
      <c r="AF217" s="272"/>
      <c r="AG217" s="272"/>
    </row>
    <row r="218" spans="1:33">
      <c r="A218" s="272"/>
      <c r="B218" s="275"/>
      <c r="C218" s="275"/>
      <c r="D218" s="275"/>
      <c r="E218" s="275"/>
      <c r="F218" s="275"/>
      <c r="G218" s="275"/>
      <c r="H218" s="275"/>
      <c r="I218" s="275"/>
      <c r="J218" s="275"/>
      <c r="K218" s="275"/>
      <c r="L218" s="275"/>
      <c r="M218" s="275"/>
      <c r="N218" s="275"/>
      <c r="O218" s="275"/>
      <c r="P218" s="272"/>
      <c r="Q218" s="272"/>
      <c r="R218" s="272"/>
      <c r="S218" s="272"/>
      <c r="T218" s="272"/>
      <c r="U218" s="272"/>
      <c r="V218" s="272"/>
      <c r="W218" s="272"/>
      <c r="X218" s="272"/>
      <c r="Y218" s="272"/>
      <c r="Z218" s="272"/>
      <c r="AA218" s="272"/>
      <c r="AB218" s="272"/>
      <c r="AC218" s="272"/>
      <c r="AD218" s="272"/>
      <c r="AE218" s="272"/>
      <c r="AF218" s="272"/>
      <c r="AG218" s="272"/>
    </row>
    <row r="219" spans="1:33">
      <c r="A219" s="272"/>
      <c r="B219" s="275"/>
      <c r="C219" s="275"/>
      <c r="D219" s="275"/>
      <c r="E219" s="275"/>
      <c r="F219" s="275"/>
      <c r="G219" s="275"/>
      <c r="H219" s="275"/>
      <c r="I219" s="275"/>
      <c r="J219" s="275"/>
      <c r="K219" s="275"/>
      <c r="L219" s="275"/>
      <c r="M219" s="275"/>
      <c r="N219" s="275"/>
      <c r="O219" s="275"/>
      <c r="P219" s="272"/>
      <c r="Q219" s="272"/>
      <c r="R219" s="272"/>
      <c r="S219" s="272"/>
      <c r="T219" s="272"/>
      <c r="U219" s="272"/>
      <c r="V219" s="272"/>
      <c r="W219" s="272"/>
      <c r="X219" s="272"/>
      <c r="Y219" s="272"/>
      <c r="Z219" s="272"/>
      <c r="AA219" s="272"/>
      <c r="AB219" s="272"/>
      <c r="AC219" s="272"/>
      <c r="AD219" s="272"/>
      <c r="AE219" s="272"/>
      <c r="AF219" s="272"/>
      <c r="AG219" s="272"/>
    </row>
    <row r="220" spans="1:33">
      <c r="A220" s="272"/>
      <c r="B220" s="275"/>
      <c r="C220" s="275"/>
      <c r="D220" s="275"/>
      <c r="E220" s="275"/>
      <c r="F220" s="275"/>
      <c r="G220" s="275"/>
      <c r="H220" s="275"/>
      <c r="I220" s="275"/>
      <c r="J220" s="275"/>
      <c r="K220" s="275"/>
      <c r="L220" s="275"/>
      <c r="M220" s="275"/>
      <c r="N220" s="275"/>
      <c r="O220" s="275"/>
      <c r="P220" s="272"/>
      <c r="Q220" s="272"/>
      <c r="R220" s="272"/>
      <c r="S220" s="272"/>
      <c r="T220" s="272"/>
      <c r="U220" s="272"/>
      <c r="V220" s="272"/>
      <c r="W220" s="272"/>
      <c r="X220" s="272"/>
      <c r="Y220" s="272"/>
      <c r="Z220" s="272"/>
      <c r="AA220" s="272"/>
      <c r="AB220" s="272"/>
      <c r="AC220" s="272"/>
      <c r="AD220" s="272"/>
      <c r="AE220" s="272"/>
      <c r="AF220" s="272"/>
      <c r="AG220" s="272"/>
    </row>
    <row r="221" spans="1:33">
      <c r="A221" s="272"/>
      <c r="B221" s="275"/>
      <c r="C221" s="275"/>
      <c r="D221" s="275"/>
      <c r="E221" s="275"/>
      <c r="F221" s="275"/>
      <c r="G221" s="275"/>
      <c r="H221" s="275"/>
      <c r="I221" s="275"/>
      <c r="J221" s="275"/>
      <c r="K221" s="275"/>
      <c r="L221" s="275"/>
      <c r="M221" s="275"/>
      <c r="N221" s="275"/>
      <c r="O221" s="275"/>
      <c r="P221" s="272"/>
      <c r="Q221" s="272"/>
      <c r="R221" s="272"/>
      <c r="S221" s="272"/>
      <c r="T221" s="272"/>
      <c r="U221" s="272"/>
      <c r="V221" s="272"/>
      <c r="W221" s="272"/>
      <c r="X221" s="272"/>
      <c r="Y221" s="272"/>
      <c r="Z221" s="272"/>
      <c r="AA221" s="272"/>
      <c r="AB221" s="272"/>
      <c r="AC221" s="272"/>
      <c r="AD221" s="272"/>
      <c r="AE221" s="272"/>
      <c r="AF221" s="272"/>
      <c r="AG221" s="272"/>
    </row>
    <row r="222" spans="1:33">
      <c r="A222" s="272"/>
      <c r="B222" s="275"/>
      <c r="C222" s="275"/>
      <c r="D222" s="275"/>
      <c r="E222" s="275"/>
      <c r="F222" s="275"/>
      <c r="G222" s="275"/>
      <c r="H222" s="275"/>
      <c r="I222" s="275"/>
      <c r="J222" s="275"/>
      <c r="K222" s="275"/>
      <c r="L222" s="275"/>
      <c r="M222" s="275"/>
      <c r="N222" s="275"/>
      <c r="O222" s="275"/>
      <c r="P222" s="272"/>
      <c r="Q222" s="272"/>
      <c r="R222" s="272"/>
      <c r="S222" s="272"/>
      <c r="T222" s="272"/>
      <c r="U222" s="272"/>
      <c r="V222" s="272"/>
      <c r="W222" s="272"/>
      <c r="X222" s="272"/>
      <c r="Y222" s="272"/>
      <c r="Z222" s="272"/>
      <c r="AA222" s="272"/>
      <c r="AB222" s="272"/>
      <c r="AC222" s="272"/>
      <c r="AD222" s="272"/>
      <c r="AE222" s="272"/>
      <c r="AF222" s="272"/>
      <c r="AG222" s="272"/>
    </row>
    <row r="223" spans="1:33">
      <c r="A223" s="272"/>
      <c r="B223" s="275"/>
      <c r="C223" s="275"/>
      <c r="D223" s="275"/>
      <c r="E223" s="275"/>
      <c r="F223" s="275"/>
      <c r="G223" s="275"/>
      <c r="H223" s="275"/>
      <c r="I223" s="275"/>
      <c r="J223" s="275"/>
      <c r="K223" s="275"/>
      <c r="L223" s="275"/>
      <c r="M223" s="275"/>
      <c r="N223" s="275"/>
      <c r="O223" s="275"/>
      <c r="P223" s="272"/>
      <c r="Q223" s="272"/>
      <c r="R223" s="272"/>
      <c r="S223" s="272"/>
      <c r="T223" s="272"/>
      <c r="U223" s="272"/>
      <c r="V223" s="272"/>
      <c r="W223" s="272"/>
      <c r="X223" s="272"/>
      <c r="Y223" s="272"/>
      <c r="Z223" s="272"/>
      <c r="AA223" s="272"/>
      <c r="AB223" s="272"/>
      <c r="AC223" s="272"/>
      <c r="AD223" s="272"/>
      <c r="AE223" s="272"/>
      <c r="AF223" s="272"/>
      <c r="AG223" s="272"/>
    </row>
    <row r="224" spans="1:33">
      <c r="A224" s="272"/>
      <c r="B224" s="275"/>
      <c r="C224" s="275"/>
      <c r="D224" s="275"/>
      <c r="E224" s="275"/>
      <c r="F224" s="275"/>
      <c r="G224" s="275"/>
      <c r="H224" s="275"/>
      <c r="I224" s="275"/>
      <c r="J224" s="275"/>
      <c r="K224" s="275"/>
      <c r="L224" s="275"/>
      <c r="M224" s="275"/>
      <c r="N224" s="275"/>
      <c r="O224" s="275"/>
      <c r="P224" s="272"/>
      <c r="Q224" s="272"/>
      <c r="R224" s="272"/>
      <c r="S224" s="272"/>
      <c r="T224" s="272"/>
      <c r="U224" s="272"/>
      <c r="V224" s="272"/>
      <c r="W224" s="272"/>
      <c r="X224" s="272"/>
      <c r="Y224" s="272"/>
      <c r="Z224" s="272"/>
      <c r="AA224" s="272"/>
      <c r="AB224" s="272"/>
      <c r="AC224" s="272"/>
      <c r="AD224" s="272"/>
      <c r="AE224" s="272"/>
      <c r="AF224" s="272"/>
      <c r="AG224" s="272"/>
    </row>
    <row r="225" spans="1:33">
      <c r="A225" s="272"/>
      <c r="B225" s="275"/>
      <c r="C225" s="275"/>
      <c r="D225" s="275"/>
      <c r="E225" s="275"/>
      <c r="F225" s="275"/>
      <c r="G225" s="275"/>
      <c r="H225" s="275"/>
      <c r="I225" s="275"/>
      <c r="J225" s="275"/>
      <c r="K225" s="275"/>
      <c r="L225" s="275"/>
      <c r="M225" s="275"/>
      <c r="N225" s="275"/>
      <c r="O225" s="275"/>
      <c r="P225" s="272"/>
      <c r="Q225" s="272"/>
      <c r="R225" s="272"/>
      <c r="S225" s="272"/>
      <c r="T225" s="272"/>
      <c r="U225" s="272"/>
      <c r="V225" s="272"/>
      <c r="W225" s="272"/>
      <c r="X225" s="272"/>
      <c r="Y225" s="272"/>
      <c r="Z225" s="272"/>
      <c r="AA225" s="272"/>
      <c r="AB225" s="272"/>
      <c r="AC225" s="272"/>
      <c r="AD225" s="272"/>
      <c r="AE225" s="272"/>
      <c r="AF225" s="272"/>
      <c r="AG225" s="272"/>
    </row>
    <row r="226" spans="1:33">
      <c r="A226" s="272"/>
      <c r="B226" s="275"/>
      <c r="C226" s="275"/>
      <c r="D226" s="275"/>
      <c r="E226" s="275"/>
      <c r="F226" s="275"/>
      <c r="G226" s="275"/>
      <c r="H226" s="275"/>
      <c r="I226" s="275"/>
      <c r="J226" s="275"/>
      <c r="K226" s="275"/>
      <c r="L226" s="275"/>
      <c r="M226" s="275"/>
      <c r="N226" s="275"/>
      <c r="O226" s="275"/>
      <c r="P226" s="272"/>
      <c r="Q226" s="272"/>
      <c r="R226" s="272"/>
      <c r="S226" s="272"/>
      <c r="T226" s="272"/>
      <c r="U226" s="272"/>
      <c r="V226" s="272"/>
      <c r="W226" s="272"/>
      <c r="X226" s="272"/>
      <c r="Y226" s="272"/>
      <c r="Z226" s="272"/>
      <c r="AA226" s="272"/>
      <c r="AB226" s="272"/>
      <c r="AC226" s="272"/>
      <c r="AD226" s="272"/>
      <c r="AE226" s="272"/>
      <c r="AF226" s="272"/>
      <c r="AG226" s="272"/>
    </row>
    <row r="227" spans="1:33">
      <c r="A227" s="272"/>
      <c r="B227" s="275"/>
      <c r="C227" s="275"/>
      <c r="D227" s="275"/>
      <c r="E227" s="275"/>
      <c r="F227" s="275"/>
      <c r="G227" s="275"/>
      <c r="H227" s="275"/>
      <c r="I227" s="275"/>
      <c r="J227" s="275"/>
      <c r="K227" s="275"/>
      <c r="L227" s="275"/>
      <c r="M227" s="275"/>
      <c r="N227" s="275"/>
      <c r="O227" s="275"/>
      <c r="P227" s="272"/>
      <c r="Q227" s="272"/>
      <c r="R227" s="272"/>
      <c r="S227" s="272"/>
      <c r="T227" s="272"/>
      <c r="U227" s="272"/>
      <c r="V227" s="272"/>
      <c r="W227" s="272"/>
      <c r="X227" s="272"/>
      <c r="Y227" s="272"/>
      <c r="Z227" s="272"/>
      <c r="AA227" s="272"/>
      <c r="AB227" s="272"/>
      <c r="AC227" s="272"/>
      <c r="AD227" s="272"/>
      <c r="AE227" s="272"/>
      <c r="AF227" s="272"/>
      <c r="AG227" s="272"/>
    </row>
    <row r="228" spans="1:33">
      <c r="A228" s="272"/>
      <c r="B228" s="275"/>
      <c r="C228" s="275"/>
      <c r="D228" s="275"/>
      <c r="E228" s="275"/>
      <c r="F228" s="275"/>
      <c r="G228" s="275"/>
      <c r="H228" s="275"/>
      <c r="I228" s="275"/>
      <c r="J228" s="275"/>
      <c r="K228" s="275"/>
      <c r="L228" s="275"/>
      <c r="M228" s="275"/>
      <c r="N228" s="275"/>
      <c r="O228" s="275"/>
      <c r="P228" s="272"/>
      <c r="Q228" s="272"/>
      <c r="R228" s="272"/>
      <c r="S228" s="272"/>
      <c r="T228" s="272"/>
      <c r="U228" s="272"/>
      <c r="V228" s="272"/>
      <c r="W228" s="272"/>
      <c r="X228" s="272"/>
      <c r="Y228" s="272"/>
      <c r="Z228" s="272"/>
      <c r="AA228" s="272"/>
      <c r="AB228" s="272"/>
      <c r="AC228" s="272"/>
      <c r="AD228" s="272"/>
      <c r="AE228" s="272"/>
      <c r="AF228" s="272"/>
      <c r="AG228" s="272"/>
    </row>
    <row r="229" spans="1:33">
      <c r="A229" s="272"/>
      <c r="B229" s="275"/>
      <c r="C229" s="275"/>
      <c r="D229" s="275"/>
      <c r="E229" s="275"/>
      <c r="F229" s="275"/>
      <c r="G229" s="275"/>
      <c r="H229" s="275"/>
      <c r="I229" s="275"/>
      <c r="J229" s="275"/>
      <c r="K229" s="275"/>
      <c r="L229" s="275"/>
      <c r="M229" s="275"/>
      <c r="N229" s="275"/>
      <c r="O229" s="275"/>
      <c r="P229" s="272"/>
      <c r="Q229" s="272"/>
      <c r="R229" s="272"/>
      <c r="S229" s="272"/>
      <c r="T229" s="272"/>
      <c r="U229" s="272"/>
      <c r="V229" s="272"/>
      <c r="W229" s="272"/>
      <c r="X229" s="272"/>
      <c r="Y229" s="272"/>
      <c r="Z229" s="272"/>
      <c r="AA229" s="272"/>
      <c r="AB229" s="272"/>
      <c r="AC229" s="272"/>
      <c r="AD229" s="272"/>
      <c r="AE229" s="272"/>
      <c r="AF229" s="272"/>
      <c r="AG229" s="272"/>
    </row>
    <row r="230" spans="1:33">
      <c r="A230" s="272"/>
      <c r="B230" s="275"/>
      <c r="C230" s="275"/>
      <c r="D230" s="275"/>
      <c r="E230" s="275"/>
      <c r="F230" s="275"/>
      <c r="G230" s="275"/>
      <c r="H230" s="275"/>
      <c r="I230" s="275"/>
      <c r="J230" s="275"/>
      <c r="K230" s="275"/>
      <c r="L230" s="275"/>
      <c r="M230" s="275"/>
      <c r="N230" s="275"/>
      <c r="O230" s="275"/>
      <c r="P230" s="272"/>
      <c r="Q230" s="272"/>
      <c r="R230" s="272"/>
      <c r="S230" s="272"/>
      <c r="T230" s="272"/>
      <c r="U230" s="272"/>
      <c r="V230" s="272"/>
      <c r="W230" s="272"/>
      <c r="X230" s="272"/>
      <c r="Y230" s="272"/>
      <c r="Z230" s="272"/>
      <c r="AA230" s="272"/>
      <c r="AB230" s="272"/>
      <c r="AC230" s="272"/>
      <c r="AD230" s="272"/>
      <c r="AE230" s="272"/>
      <c r="AF230" s="272"/>
      <c r="AG230" s="272"/>
    </row>
    <row r="231" spans="1:33">
      <c r="A231" s="272"/>
      <c r="B231" s="275"/>
      <c r="C231" s="275"/>
      <c r="D231" s="275"/>
      <c r="E231" s="275"/>
      <c r="F231" s="275"/>
      <c r="G231" s="275"/>
      <c r="H231" s="275"/>
      <c r="I231" s="275"/>
      <c r="J231" s="275"/>
      <c r="K231" s="275"/>
      <c r="L231" s="275"/>
      <c r="M231" s="275"/>
      <c r="N231" s="275"/>
      <c r="O231" s="275"/>
      <c r="P231" s="272"/>
      <c r="Q231" s="272"/>
      <c r="R231" s="272"/>
      <c r="S231" s="272"/>
      <c r="T231" s="272"/>
      <c r="U231" s="272"/>
      <c r="V231" s="272"/>
      <c r="W231" s="272"/>
      <c r="X231" s="272"/>
      <c r="Y231" s="272"/>
      <c r="Z231" s="272"/>
      <c r="AA231" s="272"/>
      <c r="AB231" s="272"/>
      <c r="AC231" s="272"/>
      <c r="AD231" s="272"/>
      <c r="AE231" s="272"/>
      <c r="AF231" s="272"/>
      <c r="AG231" s="272"/>
    </row>
    <row r="232" spans="1:33">
      <c r="A232" s="272"/>
      <c r="B232" s="275"/>
      <c r="C232" s="275"/>
      <c r="D232" s="275"/>
      <c r="E232" s="275"/>
      <c r="F232" s="275"/>
      <c r="G232" s="275"/>
      <c r="H232" s="275"/>
      <c r="I232" s="275"/>
      <c r="J232" s="275"/>
      <c r="K232" s="275"/>
      <c r="L232" s="275"/>
      <c r="M232" s="275"/>
      <c r="N232" s="275"/>
      <c r="O232" s="275"/>
      <c r="P232" s="272"/>
      <c r="Q232" s="272"/>
      <c r="R232" s="272"/>
      <c r="S232" s="272"/>
      <c r="T232" s="272"/>
      <c r="U232" s="272"/>
      <c r="V232" s="272"/>
      <c r="W232" s="272"/>
      <c r="X232" s="272"/>
      <c r="Y232" s="272"/>
      <c r="Z232" s="272"/>
      <c r="AA232" s="272"/>
      <c r="AB232" s="272"/>
      <c r="AC232" s="272"/>
      <c r="AD232" s="272"/>
      <c r="AE232" s="272"/>
      <c r="AF232" s="272"/>
      <c r="AG232" s="272"/>
    </row>
    <row r="233" spans="1:33">
      <c r="A233" s="272"/>
      <c r="B233" s="275"/>
      <c r="C233" s="275"/>
      <c r="D233" s="275"/>
      <c r="E233" s="275"/>
      <c r="F233" s="275"/>
      <c r="G233" s="275"/>
      <c r="H233" s="275"/>
      <c r="I233" s="275"/>
      <c r="J233" s="275"/>
      <c r="K233" s="275"/>
      <c r="L233" s="275"/>
      <c r="M233" s="275"/>
      <c r="N233" s="275"/>
      <c r="O233" s="275"/>
      <c r="P233" s="272"/>
      <c r="Q233" s="272"/>
      <c r="R233" s="272"/>
      <c r="S233" s="272"/>
      <c r="T233" s="272"/>
      <c r="U233" s="272"/>
      <c r="V233" s="272"/>
      <c r="W233" s="272"/>
      <c r="X233" s="272"/>
      <c r="Y233" s="272"/>
      <c r="Z233" s="272"/>
      <c r="AA233" s="272"/>
      <c r="AB233" s="272"/>
      <c r="AC233" s="272"/>
      <c r="AD233" s="272"/>
      <c r="AE233" s="272"/>
      <c r="AF233" s="272"/>
      <c r="AG233" s="272"/>
    </row>
    <row r="234" spans="1:33">
      <c r="A234" s="272"/>
      <c r="B234" s="275"/>
      <c r="C234" s="275"/>
      <c r="D234" s="275"/>
      <c r="E234" s="275"/>
      <c r="F234" s="275"/>
      <c r="G234" s="275"/>
      <c r="H234" s="275"/>
      <c r="I234" s="275"/>
      <c r="J234" s="275"/>
      <c r="K234" s="275"/>
      <c r="L234" s="275"/>
      <c r="M234" s="275"/>
      <c r="N234" s="275"/>
      <c r="O234" s="275"/>
      <c r="P234" s="272"/>
      <c r="Q234" s="272"/>
      <c r="R234" s="272"/>
      <c r="S234" s="272"/>
      <c r="T234" s="272"/>
      <c r="U234" s="272"/>
      <c r="V234" s="272"/>
      <c r="W234" s="272"/>
      <c r="X234" s="272"/>
      <c r="Y234" s="272"/>
      <c r="Z234" s="272"/>
      <c r="AA234" s="272"/>
      <c r="AB234" s="272"/>
      <c r="AC234" s="272"/>
      <c r="AD234" s="272"/>
      <c r="AE234" s="272"/>
      <c r="AF234" s="272"/>
      <c r="AG234" s="272"/>
    </row>
    <row r="235" spans="1:33">
      <c r="A235" s="272"/>
      <c r="B235" s="275"/>
      <c r="C235" s="275"/>
      <c r="D235" s="275"/>
      <c r="E235" s="275"/>
      <c r="F235" s="275"/>
      <c r="G235" s="275"/>
      <c r="H235" s="275"/>
      <c r="I235" s="275"/>
      <c r="J235" s="275"/>
      <c r="K235" s="275"/>
      <c r="L235" s="275"/>
      <c r="M235" s="275"/>
      <c r="N235" s="275"/>
      <c r="O235" s="275"/>
      <c r="P235" s="272"/>
      <c r="Q235" s="272"/>
      <c r="R235" s="272"/>
      <c r="S235" s="272"/>
      <c r="T235" s="272"/>
      <c r="U235" s="272"/>
      <c r="V235" s="272"/>
      <c r="W235" s="272"/>
      <c r="X235" s="272"/>
      <c r="Y235" s="272"/>
      <c r="Z235" s="272"/>
      <c r="AA235" s="272"/>
      <c r="AB235" s="272"/>
      <c r="AC235" s="272"/>
      <c r="AD235" s="272"/>
      <c r="AE235" s="272"/>
      <c r="AF235" s="272"/>
      <c r="AG235" s="272"/>
    </row>
    <row r="236" spans="1:33">
      <c r="A236" s="272"/>
      <c r="B236" s="275"/>
      <c r="C236" s="275"/>
      <c r="D236" s="275"/>
      <c r="E236" s="275"/>
      <c r="F236" s="275"/>
      <c r="G236" s="275"/>
      <c r="H236" s="275"/>
      <c r="I236" s="275"/>
      <c r="J236" s="275"/>
      <c r="K236" s="275"/>
      <c r="L236" s="275"/>
      <c r="M236" s="275"/>
      <c r="N236" s="275"/>
      <c r="O236" s="275"/>
      <c r="P236" s="272"/>
      <c r="Q236" s="272"/>
      <c r="R236" s="272"/>
      <c r="S236" s="272"/>
      <c r="T236" s="272"/>
      <c r="U236" s="272"/>
      <c r="V236" s="272"/>
      <c r="W236" s="272"/>
      <c r="X236" s="272"/>
      <c r="Y236" s="272"/>
      <c r="Z236" s="272"/>
      <c r="AA236" s="272"/>
      <c r="AB236" s="272"/>
      <c r="AC236" s="272"/>
      <c r="AD236" s="272"/>
      <c r="AE236" s="272"/>
      <c r="AF236" s="272"/>
      <c r="AG236" s="272"/>
    </row>
    <row r="237" spans="1:33">
      <c r="A237" s="272"/>
      <c r="B237" s="275"/>
      <c r="C237" s="275"/>
      <c r="D237" s="275"/>
      <c r="E237" s="275"/>
      <c r="F237" s="275"/>
      <c r="G237" s="275"/>
      <c r="H237" s="275"/>
      <c r="I237" s="275"/>
      <c r="J237" s="275"/>
      <c r="K237" s="275"/>
      <c r="L237" s="275"/>
      <c r="M237" s="275"/>
      <c r="N237" s="275"/>
      <c r="O237" s="275"/>
      <c r="P237" s="272"/>
      <c r="Q237" s="272"/>
      <c r="R237" s="272"/>
      <c r="S237" s="272"/>
      <c r="T237" s="272"/>
      <c r="U237" s="272"/>
      <c r="V237" s="272"/>
      <c r="W237" s="272"/>
      <c r="X237" s="272"/>
      <c r="Y237" s="272"/>
      <c r="Z237" s="272"/>
      <c r="AA237" s="272"/>
      <c r="AB237" s="272"/>
      <c r="AC237" s="272"/>
      <c r="AD237" s="272"/>
      <c r="AE237" s="272"/>
      <c r="AF237" s="272"/>
      <c r="AG237" s="272"/>
    </row>
    <row r="238" spans="1:33">
      <c r="A238" s="272"/>
      <c r="B238" s="275"/>
      <c r="C238" s="275"/>
      <c r="D238" s="275"/>
      <c r="E238" s="275"/>
      <c r="F238" s="275"/>
      <c r="G238" s="275"/>
      <c r="H238" s="275"/>
      <c r="I238" s="275"/>
      <c r="J238" s="275"/>
      <c r="K238" s="275"/>
      <c r="L238" s="275"/>
      <c r="M238" s="275"/>
      <c r="N238" s="275"/>
      <c r="O238" s="275"/>
      <c r="P238" s="272"/>
      <c r="Q238" s="272"/>
      <c r="R238" s="272"/>
      <c r="S238" s="272"/>
      <c r="T238" s="272"/>
      <c r="U238" s="272"/>
      <c r="V238" s="272"/>
      <c r="W238" s="272"/>
      <c r="X238" s="272"/>
      <c r="Y238" s="272"/>
      <c r="Z238" s="272"/>
      <c r="AA238" s="272"/>
      <c r="AB238" s="272"/>
      <c r="AC238" s="272"/>
      <c r="AD238" s="272"/>
      <c r="AE238" s="272"/>
      <c r="AF238" s="272"/>
      <c r="AG238" s="272"/>
    </row>
    <row r="239" spans="1:33">
      <c r="A239" s="272"/>
      <c r="B239" s="275"/>
      <c r="C239" s="275"/>
      <c r="D239" s="275"/>
      <c r="E239" s="275"/>
      <c r="F239" s="275"/>
      <c r="G239" s="275"/>
      <c r="H239" s="275"/>
      <c r="I239" s="275"/>
      <c r="J239" s="275"/>
      <c r="K239" s="275"/>
      <c r="L239" s="275"/>
      <c r="M239" s="275"/>
      <c r="N239" s="275"/>
      <c r="O239" s="275"/>
      <c r="P239" s="272"/>
      <c r="Q239" s="272"/>
      <c r="R239" s="272"/>
      <c r="S239" s="272"/>
      <c r="T239" s="272"/>
      <c r="U239" s="272"/>
      <c r="V239" s="272"/>
      <c r="W239" s="272"/>
      <c r="X239" s="272"/>
      <c r="Y239" s="272"/>
      <c r="Z239" s="272"/>
      <c r="AA239" s="272"/>
      <c r="AB239" s="272"/>
      <c r="AC239" s="272"/>
      <c r="AD239" s="272"/>
      <c r="AE239" s="272"/>
      <c r="AF239" s="272"/>
      <c r="AG239" s="272"/>
    </row>
    <row r="240" spans="1:33">
      <c r="A240" s="272"/>
      <c r="B240" s="275"/>
      <c r="C240" s="275"/>
      <c r="D240" s="275"/>
      <c r="E240" s="275"/>
      <c r="F240" s="275"/>
      <c r="G240" s="275"/>
      <c r="H240" s="275"/>
      <c r="I240" s="275"/>
      <c r="J240" s="275"/>
      <c r="K240" s="275"/>
      <c r="L240" s="275"/>
      <c r="M240" s="275"/>
      <c r="N240" s="275"/>
      <c r="O240" s="275"/>
      <c r="P240" s="272"/>
      <c r="Q240" s="272"/>
      <c r="R240" s="272"/>
      <c r="S240" s="272"/>
      <c r="T240" s="272"/>
      <c r="U240" s="272"/>
      <c r="V240" s="272"/>
      <c r="W240" s="272"/>
      <c r="X240" s="272"/>
      <c r="Y240" s="272"/>
      <c r="Z240" s="272"/>
      <c r="AA240" s="272"/>
      <c r="AB240" s="272"/>
      <c r="AC240" s="272"/>
      <c r="AD240" s="272"/>
      <c r="AE240" s="272"/>
      <c r="AF240" s="272"/>
      <c r="AG240" s="272"/>
    </row>
    <row r="241" spans="1:33">
      <c r="A241" s="272"/>
      <c r="B241" s="275"/>
      <c r="C241" s="275"/>
      <c r="D241" s="275"/>
      <c r="E241" s="275"/>
      <c r="F241" s="275"/>
      <c r="G241" s="275"/>
      <c r="H241" s="275"/>
      <c r="I241" s="275"/>
      <c r="J241" s="275"/>
      <c r="K241" s="275"/>
      <c r="L241" s="275"/>
      <c r="M241" s="275"/>
      <c r="N241" s="275"/>
      <c r="O241" s="275"/>
      <c r="P241" s="272"/>
      <c r="Q241" s="272"/>
      <c r="R241" s="272"/>
      <c r="S241" s="272"/>
      <c r="T241" s="272"/>
      <c r="U241" s="272"/>
      <c r="V241" s="272"/>
      <c r="W241" s="272"/>
      <c r="X241" s="272"/>
      <c r="Y241" s="272"/>
      <c r="Z241" s="272"/>
      <c r="AA241" s="272"/>
      <c r="AB241" s="272"/>
      <c r="AC241" s="272"/>
      <c r="AD241" s="272"/>
      <c r="AE241" s="272"/>
      <c r="AF241" s="272"/>
      <c r="AG241" s="272"/>
    </row>
    <row r="242" spans="1:33">
      <c r="A242" s="272"/>
      <c r="B242" s="275"/>
      <c r="C242" s="275"/>
      <c r="D242" s="275"/>
      <c r="E242" s="275"/>
      <c r="F242" s="275"/>
      <c r="G242" s="275"/>
      <c r="H242" s="275"/>
      <c r="I242" s="275"/>
      <c r="J242" s="275"/>
      <c r="K242" s="275"/>
      <c r="L242" s="275"/>
      <c r="M242" s="275"/>
      <c r="N242" s="275"/>
      <c r="O242" s="275"/>
      <c r="P242" s="272"/>
      <c r="Q242" s="272"/>
      <c r="R242" s="272"/>
      <c r="S242" s="272"/>
      <c r="T242" s="272"/>
      <c r="U242" s="272"/>
      <c r="V242" s="272"/>
      <c r="W242" s="272"/>
      <c r="X242" s="272"/>
      <c r="Y242" s="272"/>
      <c r="Z242" s="272"/>
      <c r="AA242" s="272"/>
      <c r="AB242" s="272"/>
      <c r="AC242" s="272"/>
      <c r="AD242" s="272"/>
      <c r="AE242" s="272"/>
      <c r="AF242" s="272"/>
      <c r="AG242" s="272"/>
    </row>
    <row r="243" spans="1:33">
      <c r="A243" s="272"/>
      <c r="B243" s="275"/>
      <c r="C243" s="275"/>
      <c r="D243" s="275"/>
      <c r="E243" s="275"/>
      <c r="F243" s="275"/>
      <c r="G243" s="275"/>
      <c r="H243" s="275"/>
      <c r="I243" s="275"/>
      <c r="J243" s="275"/>
      <c r="K243" s="275"/>
      <c r="L243" s="275"/>
      <c r="M243" s="275"/>
      <c r="N243" s="275"/>
      <c r="O243" s="275"/>
      <c r="P243" s="272"/>
      <c r="Q243" s="272"/>
      <c r="R243" s="272"/>
      <c r="S243" s="272"/>
      <c r="T243" s="272"/>
      <c r="U243" s="272"/>
      <c r="V243" s="272"/>
      <c r="W243" s="272"/>
      <c r="X243" s="272"/>
      <c r="Y243" s="272"/>
      <c r="Z243" s="272"/>
      <c r="AA243" s="272"/>
      <c r="AB243" s="272"/>
      <c r="AC243" s="272"/>
      <c r="AD243" s="272"/>
      <c r="AE243" s="272"/>
      <c r="AF243" s="272"/>
      <c r="AG243" s="272"/>
    </row>
    <row r="244" spans="1:33">
      <c r="A244" s="272"/>
      <c r="B244" s="275"/>
      <c r="C244" s="275"/>
      <c r="D244" s="275"/>
      <c r="E244" s="275"/>
      <c r="F244" s="275"/>
      <c r="G244" s="275"/>
      <c r="H244" s="275"/>
      <c r="I244" s="275"/>
      <c r="J244" s="275"/>
      <c r="K244" s="275"/>
      <c r="L244" s="275"/>
      <c r="M244" s="275"/>
      <c r="N244" s="275"/>
      <c r="O244" s="275"/>
      <c r="P244" s="272"/>
      <c r="Q244" s="272"/>
      <c r="R244" s="272"/>
      <c r="S244" s="272"/>
      <c r="T244" s="272"/>
      <c r="U244" s="272"/>
      <c r="V244" s="272"/>
      <c r="W244" s="272"/>
      <c r="X244" s="272"/>
      <c r="Y244" s="272"/>
      <c r="Z244" s="272"/>
      <c r="AA244" s="272"/>
      <c r="AB244" s="272"/>
      <c r="AC244" s="272"/>
      <c r="AD244" s="272"/>
      <c r="AE244" s="272"/>
      <c r="AF244" s="272"/>
      <c r="AG244" s="272"/>
    </row>
    <row r="245" spans="1:33">
      <c r="A245" s="272"/>
      <c r="B245" s="275"/>
      <c r="C245" s="275"/>
      <c r="D245" s="275"/>
      <c r="E245" s="275"/>
      <c r="F245" s="275"/>
      <c r="G245" s="275"/>
      <c r="H245" s="275"/>
      <c r="I245" s="275"/>
      <c r="J245" s="275"/>
      <c r="K245" s="275"/>
      <c r="L245" s="275"/>
      <c r="M245" s="275"/>
      <c r="N245" s="275"/>
      <c r="O245" s="275"/>
      <c r="P245" s="272"/>
      <c r="Q245" s="272"/>
      <c r="R245" s="272"/>
      <c r="S245" s="272"/>
      <c r="T245" s="272"/>
      <c r="U245" s="272"/>
      <c r="V245" s="272"/>
      <c r="W245" s="272"/>
      <c r="X245" s="272"/>
      <c r="Y245" s="272"/>
      <c r="Z245" s="272"/>
      <c r="AA245" s="272"/>
      <c r="AB245" s="272"/>
      <c r="AC245" s="272"/>
      <c r="AD245" s="272"/>
      <c r="AE245" s="272"/>
      <c r="AF245" s="272"/>
      <c r="AG245" s="272"/>
    </row>
    <row r="246" spans="1:33">
      <c r="A246" s="272"/>
      <c r="B246" s="275"/>
      <c r="C246" s="275"/>
      <c r="D246" s="275"/>
      <c r="E246" s="275"/>
      <c r="F246" s="275"/>
      <c r="G246" s="275"/>
      <c r="H246" s="275"/>
      <c r="I246" s="275"/>
      <c r="J246" s="275"/>
      <c r="K246" s="275"/>
      <c r="L246" s="275"/>
      <c r="M246" s="275"/>
      <c r="N246" s="275"/>
      <c r="O246" s="275"/>
      <c r="P246" s="272"/>
      <c r="Q246" s="272"/>
      <c r="R246" s="272"/>
      <c r="S246" s="272"/>
      <c r="T246" s="272"/>
      <c r="U246" s="272"/>
      <c r="V246" s="272"/>
      <c r="W246" s="272"/>
      <c r="X246" s="272"/>
      <c r="Y246" s="272"/>
      <c r="Z246" s="272"/>
      <c r="AA246" s="272"/>
      <c r="AB246" s="272"/>
      <c r="AC246" s="272"/>
      <c r="AD246" s="272"/>
      <c r="AE246" s="272"/>
      <c r="AF246" s="272"/>
      <c r="AG246" s="272"/>
    </row>
    <row r="247" spans="1:33">
      <c r="A247" s="272"/>
      <c r="B247" s="275"/>
      <c r="C247" s="275"/>
      <c r="D247" s="275"/>
      <c r="E247" s="275"/>
      <c r="F247" s="275"/>
      <c r="G247" s="275"/>
      <c r="H247" s="275"/>
      <c r="I247" s="275"/>
      <c r="J247" s="275"/>
      <c r="K247" s="275"/>
      <c r="L247" s="275"/>
      <c r="M247" s="275"/>
      <c r="N247" s="275"/>
      <c r="O247" s="275"/>
      <c r="P247" s="272"/>
      <c r="Q247" s="272"/>
      <c r="R247" s="272"/>
      <c r="S247" s="272"/>
      <c r="T247" s="272"/>
      <c r="U247" s="272"/>
      <c r="V247" s="272"/>
      <c r="W247" s="272"/>
      <c r="X247" s="272"/>
      <c r="Y247" s="272"/>
      <c r="Z247" s="272"/>
      <c r="AA247" s="272"/>
      <c r="AB247" s="272"/>
      <c r="AC247" s="272"/>
      <c r="AD247" s="272"/>
      <c r="AE247" s="272"/>
      <c r="AF247" s="272"/>
      <c r="AG247" s="272"/>
    </row>
    <row r="248" spans="1:33">
      <c r="A248" s="272"/>
      <c r="B248" s="275"/>
      <c r="C248" s="275"/>
      <c r="D248" s="275"/>
      <c r="E248" s="275"/>
      <c r="F248" s="275"/>
      <c r="G248" s="275"/>
      <c r="H248" s="275"/>
      <c r="I248" s="275"/>
      <c r="J248" s="275"/>
      <c r="K248" s="275"/>
      <c r="L248" s="275"/>
      <c r="M248" s="275"/>
      <c r="N248" s="275"/>
      <c r="O248" s="275"/>
      <c r="P248" s="272"/>
      <c r="Q248" s="272"/>
      <c r="R248" s="272"/>
      <c r="S248" s="272"/>
      <c r="T248" s="272"/>
      <c r="U248" s="272"/>
      <c r="V248" s="272"/>
      <c r="W248" s="272"/>
      <c r="X248" s="272"/>
      <c r="Y248" s="272"/>
      <c r="Z248" s="272"/>
      <c r="AA248" s="272"/>
      <c r="AB248" s="272"/>
      <c r="AC248" s="272"/>
      <c r="AD248" s="272"/>
      <c r="AE248" s="272"/>
      <c r="AF248" s="272"/>
      <c r="AG248" s="272"/>
    </row>
    <row r="249" spans="1:33">
      <c r="A249" s="272"/>
      <c r="B249" s="275"/>
      <c r="C249" s="275"/>
      <c r="D249" s="275"/>
      <c r="E249" s="275"/>
      <c r="F249" s="275"/>
      <c r="G249" s="275"/>
      <c r="H249" s="275"/>
      <c r="I249" s="275"/>
      <c r="J249" s="275"/>
      <c r="K249" s="275"/>
      <c r="L249" s="275"/>
      <c r="M249" s="275"/>
      <c r="N249" s="275"/>
      <c r="O249" s="275"/>
      <c r="P249" s="272"/>
      <c r="Q249" s="272"/>
      <c r="R249" s="272"/>
      <c r="S249" s="272"/>
      <c r="T249" s="272"/>
      <c r="U249" s="272"/>
      <c r="V249" s="272"/>
      <c r="W249" s="272"/>
      <c r="X249" s="272"/>
      <c r="Y249" s="272"/>
      <c r="Z249" s="272"/>
      <c r="AA249" s="272"/>
      <c r="AB249" s="272"/>
      <c r="AC249" s="272"/>
      <c r="AD249" s="272"/>
      <c r="AE249" s="272"/>
      <c r="AF249" s="272"/>
      <c r="AG249" s="272"/>
    </row>
    <row r="250" spans="1:33">
      <c r="A250" s="272"/>
      <c r="B250" s="275"/>
      <c r="C250" s="275"/>
      <c r="D250" s="275"/>
      <c r="E250" s="275"/>
      <c r="F250" s="275"/>
      <c r="G250" s="275"/>
      <c r="H250" s="275"/>
      <c r="I250" s="275"/>
      <c r="J250" s="275"/>
      <c r="K250" s="275"/>
      <c r="L250" s="275"/>
      <c r="M250" s="275"/>
      <c r="N250" s="275"/>
      <c r="O250" s="275"/>
      <c r="P250" s="272"/>
      <c r="Q250" s="272"/>
      <c r="R250" s="272"/>
      <c r="S250" s="272"/>
      <c r="T250" s="272"/>
      <c r="U250" s="272"/>
      <c r="V250" s="272"/>
      <c r="W250" s="272"/>
      <c r="X250" s="272"/>
      <c r="Y250" s="272"/>
      <c r="Z250" s="272"/>
      <c r="AA250" s="272"/>
      <c r="AB250" s="272"/>
      <c r="AC250" s="272"/>
      <c r="AD250" s="272"/>
      <c r="AE250" s="272"/>
      <c r="AF250" s="272"/>
      <c r="AG250" s="272"/>
    </row>
    <row r="251" spans="1:33">
      <c r="A251" s="272"/>
      <c r="B251" s="275"/>
      <c r="C251" s="275"/>
      <c r="D251" s="275"/>
      <c r="E251" s="275"/>
      <c r="F251" s="275"/>
      <c r="G251" s="275"/>
      <c r="H251" s="275"/>
      <c r="I251" s="275"/>
      <c r="J251" s="275"/>
      <c r="K251" s="275"/>
      <c r="L251" s="275"/>
      <c r="M251" s="275"/>
      <c r="N251" s="275"/>
      <c r="O251" s="275"/>
      <c r="P251" s="272"/>
      <c r="Q251" s="272"/>
      <c r="R251" s="272"/>
      <c r="S251" s="272"/>
      <c r="T251" s="272"/>
      <c r="U251" s="272"/>
      <c r="V251" s="272"/>
      <c r="W251" s="272"/>
      <c r="X251" s="272"/>
      <c r="Y251" s="272"/>
      <c r="Z251" s="272"/>
      <c r="AA251" s="272"/>
      <c r="AB251" s="272"/>
      <c r="AC251" s="272"/>
      <c r="AD251" s="272"/>
      <c r="AE251" s="272"/>
      <c r="AF251" s="272"/>
      <c r="AG251" s="272"/>
    </row>
    <row r="252" spans="1:33">
      <c r="A252" s="272"/>
      <c r="B252" s="275"/>
      <c r="C252" s="275"/>
      <c r="D252" s="275"/>
      <c r="E252" s="275"/>
      <c r="F252" s="275"/>
      <c r="G252" s="275"/>
      <c r="H252" s="275"/>
      <c r="I252" s="275"/>
      <c r="J252" s="275"/>
      <c r="K252" s="275"/>
      <c r="L252" s="275"/>
      <c r="M252" s="275"/>
      <c r="N252" s="275"/>
      <c r="O252" s="275"/>
      <c r="P252" s="272"/>
      <c r="Q252" s="272"/>
      <c r="R252" s="272"/>
      <c r="S252" s="272"/>
      <c r="T252" s="272"/>
      <c r="U252" s="272"/>
      <c r="V252" s="272"/>
      <c r="W252" s="272"/>
      <c r="X252" s="272"/>
      <c r="Y252" s="272"/>
      <c r="Z252" s="272"/>
      <c r="AA252" s="272"/>
      <c r="AB252" s="272"/>
      <c r="AC252" s="272"/>
      <c r="AD252" s="272"/>
      <c r="AE252" s="272"/>
      <c r="AF252" s="272"/>
      <c r="AG252" s="272"/>
    </row>
    <row r="253" spans="1:33">
      <c r="A253" s="272"/>
      <c r="B253" s="275"/>
      <c r="C253" s="275"/>
      <c r="D253" s="275"/>
      <c r="E253" s="275"/>
      <c r="F253" s="275"/>
      <c r="G253" s="275"/>
      <c r="H253" s="275"/>
      <c r="I253" s="275"/>
      <c r="J253" s="275"/>
      <c r="K253" s="275"/>
      <c r="L253" s="275"/>
      <c r="M253" s="275"/>
      <c r="N253" s="275"/>
      <c r="O253" s="275"/>
      <c r="P253" s="272"/>
      <c r="Q253" s="272"/>
      <c r="R253" s="272"/>
      <c r="S253" s="272"/>
      <c r="T253" s="272"/>
      <c r="U253" s="272"/>
      <c r="V253" s="272"/>
      <c r="W253" s="272"/>
      <c r="X253" s="272"/>
      <c r="Y253" s="272"/>
      <c r="Z253" s="272"/>
      <c r="AA253" s="272"/>
      <c r="AB253" s="272"/>
      <c r="AC253" s="272"/>
      <c r="AD253" s="272"/>
      <c r="AE253" s="272"/>
      <c r="AF253" s="272"/>
      <c r="AG253" s="272"/>
    </row>
    <row r="254" spans="1:33">
      <c r="A254" s="272"/>
      <c r="B254" s="275"/>
      <c r="C254" s="275"/>
      <c r="D254" s="275"/>
      <c r="E254" s="275"/>
      <c r="F254" s="275"/>
      <c r="G254" s="275"/>
      <c r="H254" s="275"/>
      <c r="I254" s="275"/>
      <c r="J254" s="275"/>
      <c r="K254" s="275"/>
      <c r="L254" s="275"/>
      <c r="M254" s="275"/>
      <c r="N254" s="275"/>
      <c r="O254" s="275"/>
      <c r="P254" s="272"/>
      <c r="Q254" s="272"/>
      <c r="R254" s="272"/>
      <c r="S254" s="272"/>
      <c r="T254" s="272"/>
      <c r="U254" s="272"/>
      <c r="V254" s="272"/>
      <c r="W254" s="272"/>
      <c r="X254" s="272"/>
      <c r="Y254" s="272"/>
      <c r="Z254" s="272"/>
      <c r="AA254" s="272"/>
      <c r="AB254" s="272"/>
      <c r="AC254" s="272"/>
      <c r="AD254" s="272"/>
      <c r="AE254" s="272"/>
      <c r="AF254" s="272"/>
      <c r="AG254" s="272"/>
    </row>
    <row r="255" spans="1:33">
      <c r="A255" s="272"/>
      <c r="B255" s="275"/>
      <c r="C255" s="275"/>
      <c r="D255" s="275"/>
      <c r="E255" s="275"/>
      <c r="F255" s="275"/>
      <c r="G255" s="275"/>
      <c r="H255" s="275"/>
      <c r="I255" s="275"/>
      <c r="J255" s="275"/>
      <c r="K255" s="275"/>
      <c r="L255" s="275"/>
      <c r="M255" s="275"/>
      <c r="N255" s="275"/>
      <c r="O255" s="275"/>
      <c r="P255" s="272"/>
      <c r="Q255" s="272"/>
      <c r="R255" s="272"/>
      <c r="S255" s="272"/>
      <c r="T255" s="272"/>
      <c r="U255" s="272"/>
      <c r="V255" s="272"/>
      <c r="W255" s="272"/>
      <c r="X255" s="272"/>
      <c r="Y255" s="272"/>
      <c r="Z255" s="272"/>
      <c r="AA255" s="272"/>
      <c r="AB255" s="272"/>
      <c r="AC255" s="272"/>
      <c r="AD255" s="272"/>
      <c r="AE255" s="272"/>
      <c r="AF255" s="272"/>
      <c r="AG255" s="272"/>
    </row>
    <row r="256" spans="1:33">
      <c r="A256" s="272"/>
      <c r="B256" s="275"/>
      <c r="C256" s="275"/>
      <c r="D256" s="275"/>
      <c r="E256" s="275"/>
      <c r="F256" s="275"/>
      <c r="G256" s="275"/>
      <c r="H256" s="275"/>
      <c r="I256" s="275"/>
      <c r="J256" s="275"/>
      <c r="K256" s="275"/>
      <c r="L256" s="275"/>
      <c r="M256" s="275"/>
      <c r="N256" s="275"/>
      <c r="O256" s="275"/>
      <c r="P256" s="272"/>
      <c r="Q256" s="272"/>
      <c r="R256" s="272"/>
      <c r="S256" s="272"/>
      <c r="T256" s="272"/>
      <c r="U256" s="272"/>
      <c r="V256" s="272"/>
      <c r="W256" s="272"/>
      <c r="X256" s="272"/>
      <c r="Y256" s="272"/>
      <c r="Z256" s="272"/>
      <c r="AA256" s="272"/>
      <c r="AB256" s="272"/>
      <c r="AC256" s="272"/>
      <c r="AD256" s="272"/>
      <c r="AE256" s="272"/>
      <c r="AF256" s="272"/>
      <c r="AG256" s="272"/>
    </row>
    <row r="257" spans="1:33">
      <c r="A257" s="272"/>
      <c r="B257" s="275"/>
      <c r="C257" s="275"/>
      <c r="D257" s="275"/>
      <c r="E257" s="275"/>
      <c r="F257" s="275"/>
      <c r="G257" s="275"/>
      <c r="H257" s="275"/>
      <c r="I257" s="275"/>
      <c r="J257" s="275"/>
      <c r="K257" s="275"/>
      <c r="L257" s="275"/>
      <c r="M257" s="275"/>
      <c r="N257" s="275"/>
      <c r="O257" s="275"/>
      <c r="P257" s="272"/>
      <c r="Q257" s="272"/>
      <c r="R257" s="272"/>
      <c r="S257" s="272"/>
      <c r="T257" s="272"/>
      <c r="U257" s="272"/>
      <c r="V257" s="272"/>
      <c r="W257" s="272"/>
      <c r="X257" s="272"/>
      <c r="Y257" s="272"/>
      <c r="Z257" s="272"/>
      <c r="AA257" s="272"/>
      <c r="AB257" s="272"/>
      <c r="AC257" s="272"/>
      <c r="AD257" s="272"/>
      <c r="AE257" s="272"/>
      <c r="AF257" s="272"/>
      <c r="AG257" s="272"/>
    </row>
    <row r="258" spans="1:33">
      <c r="A258" s="272"/>
      <c r="B258" s="275"/>
      <c r="C258" s="275"/>
      <c r="D258" s="275"/>
      <c r="E258" s="275"/>
      <c r="F258" s="275"/>
      <c r="G258" s="275"/>
      <c r="H258" s="275"/>
      <c r="I258" s="275"/>
      <c r="J258" s="275"/>
      <c r="K258" s="275"/>
      <c r="L258" s="275"/>
      <c r="M258" s="275"/>
      <c r="N258" s="275"/>
      <c r="O258" s="275"/>
      <c r="P258" s="272"/>
      <c r="Q258" s="272"/>
      <c r="R258" s="272"/>
      <c r="S258" s="272"/>
      <c r="T258" s="272"/>
      <c r="U258" s="272"/>
      <c r="V258" s="272"/>
      <c r="W258" s="272"/>
      <c r="X258" s="272"/>
      <c r="Y258" s="272"/>
      <c r="Z258" s="272"/>
      <c r="AA258" s="272"/>
      <c r="AB258" s="272"/>
      <c r="AC258" s="272"/>
      <c r="AD258" s="272"/>
      <c r="AE258" s="272"/>
      <c r="AF258" s="272"/>
      <c r="AG258" s="272"/>
    </row>
    <row r="259" spans="1:33">
      <c r="A259" s="272"/>
      <c r="B259" s="275"/>
      <c r="C259" s="275"/>
      <c r="D259" s="275"/>
      <c r="E259" s="275"/>
      <c r="F259" s="275"/>
      <c r="G259" s="275"/>
      <c r="H259" s="275"/>
      <c r="I259" s="275"/>
      <c r="J259" s="275"/>
      <c r="K259" s="275"/>
      <c r="L259" s="275"/>
      <c r="M259" s="275"/>
      <c r="N259" s="275"/>
      <c r="O259" s="275"/>
      <c r="P259" s="272"/>
      <c r="Q259" s="272"/>
      <c r="R259" s="272"/>
      <c r="S259" s="272"/>
      <c r="T259" s="272"/>
      <c r="U259" s="272"/>
      <c r="V259" s="272"/>
      <c r="W259" s="272"/>
      <c r="X259" s="272"/>
      <c r="Y259" s="272"/>
      <c r="Z259" s="272"/>
      <c r="AA259" s="272"/>
      <c r="AB259" s="272"/>
      <c r="AC259" s="272"/>
      <c r="AD259" s="272"/>
      <c r="AE259" s="272"/>
      <c r="AF259" s="272"/>
      <c r="AG259" s="272"/>
    </row>
    <row r="260" spans="1:33">
      <c r="A260" s="272"/>
      <c r="B260" s="275"/>
      <c r="C260" s="275"/>
      <c r="D260" s="275"/>
      <c r="E260" s="275"/>
      <c r="F260" s="275"/>
      <c r="G260" s="275"/>
      <c r="H260" s="275"/>
      <c r="I260" s="275"/>
      <c r="J260" s="275"/>
      <c r="K260" s="275"/>
      <c r="L260" s="275"/>
      <c r="M260" s="275"/>
      <c r="N260" s="275"/>
      <c r="O260" s="275"/>
      <c r="P260" s="272"/>
      <c r="Q260" s="272"/>
      <c r="R260" s="272"/>
      <c r="S260" s="272"/>
      <c r="T260" s="272"/>
      <c r="U260" s="272"/>
      <c r="V260" s="272"/>
      <c r="W260" s="272"/>
      <c r="X260" s="272"/>
      <c r="Y260" s="272"/>
      <c r="Z260" s="272"/>
      <c r="AA260" s="272"/>
      <c r="AB260" s="272"/>
      <c r="AC260" s="272"/>
      <c r="AD260" s="272"/>
      <c r="AE260" s="272"/>
      <c r="AF260" s="272"/>
      <c r="AG260" s="272"/>
    </row>
    <row r="261" spans="1:33">
      <c r="A261" s="272"/>
      <c r="B261" s="275"/>
      <c r="C261" s="275"/>
      <c r="D261" s="275"/>
      <c r="E261" s="275"/>
      <c r="F261" s="275"/>
      <c r="G261" s="275"/>
      <c r="H261" s="275"/>
      <c r="I261" s="275"/>
      <c r="J261" s="275"/>
      <c r="K261" s="275"/>
      <c r="L261" s="275"/>
      <c r="M261" s="275"/>
      <c r="N261" s="275"/>
      <c r="O261" s="275"/>
      <c r="P261" s="272"/>
      <c r="Q261" s="272"/>
      <c r="R261" s="272"/>
      <c r="S261" s="272"/>
      <c r="T261" s="272"/>
      <c r="U261" s="272"/>
      <c r="V261" s="272"/>
      <c r="W261" s="272"/>
      <c r="X261" s="272"/>
      <c r="Y261" s="272"/>
      <c r="Z261" s="272"/>
      <c r="AA261" s="272"/>
      <c r="AB261" s="272"/>
      <c r="AC261" s="272"/>
      <c r="AD261" s="272"/>
      <c r="AE261" s="272"/>
      <c r="AF261" s="272"/>
      <c r="AG261" s="272"/>
    </row>
    <row r="262" spans="1:33">
      <c r="A262" s="272"/>
      <c r="B262" s="275"/>
      <c r="C262" s="275"/>
      <c r="D262" s="275"/>
      <c r="E262" s="275"/>
      <c r="F262" s="275"/>
      <c r="G262" s="275"/>
      <c r="H262" s="275"/>
      <c r="I262" s="275"/>
      <c r="J262" s="275"/>
      <c r="K262" s="275"/>
      <c r="L262" s="275"/>
      <c r="M262" s="275"/>
      <c r="N262" s="275"/>
      <c r="O262" s="275"/>
      <c r="P262" s="272"/>
      <c r="Q262" s="272"/>
      <c r="R262" s="272"/>
      <c r="S262" s="272"/>
      <c r="T262" s="272"/>
      <c r="U262" s="272"/>
      <c r="V262" s="272"/>
      <c r="W262" s="272"/>
      <c r="X262" s="272"/>
      <c r="Y262" s="272"/>
      <c r="Z262" s="272"/>
      <c r="AA262" s="272"/>
      <c r="AB262" s="272"/>
      <c r="AC262" s="272"/>
      <c r="AD262" s="272"/>
      <c r="AE262" s="272"/>
      <c r="AF262" s="272"/>
      <c r="AG262" s="272"/>
    </row>
    <row r="263" spans="1:33">
      <c r="A263" s="272"/>
      <c r="B263" s="275"/>
      <c r="C263" s="275"/>
      <c r="D263" s="275"/>
      <c r="E263" s="275"/>
      <c r="F263" s="275"/>
      <c r="G263" s="275"/>
      <c r="H263" s="275"/>
      <c r="I263" s="275"/>
      <c r="J263" s="275"/>
      <c r="K263" s="275"/>
      <c r="L263" s="275"/>
      <c r="M263" s="275"/>
      <c r="N263" s="275"/>
      <c r="O263" s="275"/>
      <c r="P263" s="272"/>
      <c r="Q263" s="272"/>
      <c r="R263" s="272"/>
      <c r="S263" s="272"/>
      <c r="T263" s="272"/>
      <c r="U263" s="272"/>
      <c r="V263" s="272"/>
      <c r="W263" s="272"/>
      <c r="X263" s="272"/>
      <c r="Y263" s="272"/>
      <c r="Z263" s="272"/>
      <c r="AA263" s="272"/>
      <c r="AB263" s="272"/>
      <c r="AC263" s="272"/>
      <c r="AD263" s="272"/>
      <c r="AE263" s="272"/>
      <c r="AF263" s="272"/>
      <c r="AG263" s="272"/>
    </row>
    <row r="264" spans="1:33">
      <c r="A264" s="272"/>
      <c r="B264" s="275"/>
      <c r="C264" s="275"/>
      <c r="D264" s="275"/>
      <c r="E264" s="275"/>
      <c r="F264" s="275"/>
      <c r="G264" s="275"/>
      <c r="H264" s="275"/>
      <c r="I264" s="275"/>
      <c r="J264" s="275"/>
      <c r="K264" s="275"/>
      <c r="L264" s="275"/>
      <c r="M264" s="275"/>
      <c r="N264" s="275"/>
      <c r="O264" s="275"/>
      <c r="P264" s="272"/>
      <c r="Q264" s="272"/>
      <c r="R264" s="272"/>
      <c r="S264" s="272"/>
      <c r="T264" s="272"/>
      <c r="U264" s="272"/>
      <c r="V264" s="272"/>
      <c r="W264" s="272"/>
      <c r="X264" s="272"/>
      <c r="Y264" s="272"/>
      <c r="Z264" s="272"/>
      <c r="AA264" s="272"/>
      <c r="AB264" s="272"/>
      <c r="AC264" s="272"/>
      <c r="AD264" s="272"/>
      <c r="AE264" s="272"/>
      <c r="AF264" s="272"/>
      <c r="AG264" s="272"/>
    </row>
    <row r="265" spans="1:33">
      <c r="A265" s="272"/>
      <c r="B265" s="275"/>
      <c r="C265" s="275"/>
      <c r="D265" s="275"/>
      <c r="E265" s="275"/>
      <c r="F265" s="275"/>
      <c r="G265" s="275"/>
      <c r="H265" s="275"/>
      <c r="I265" s="275"/>
      <c r="J265" s="275"/>
      <c r="K265" s="275"/>
      <c r="L265" s="275"/>
      <c r="M265" s="275"/>
      <c r="N265" s="275"/>
      <c r="O265" s="275"/>
      <c r="P265" s="272"/>
      <c r="Q265" s="272"/>
      <c r="R265" s="272"/>
      <c r="S265" s="272"/>
      <c r="T265" s="272"/>
      <c r="U265" s="272"/>
      <c r="V265" s="272"/>
      <c r="W265" s="272"/>
      <c r="X265" s="272"/>
      <c r="Y265" s="272"/>
      <c r="Z265" s="272"/>
      <c r="AA265" s="272"/>
      <c r="AB265" s="272"/>
      <c r="AC265" s="272"/>
      <c r="AD265" s="272"/>
      <c r="AE265" s="272"/>
      <c r="AF265" s="272"/>
      <c r="AG265" s="272"/>
    </row>
    <row r="266" spans="1:33">
      <c r="A266" s="272"/>
      <c r="B266" s="275"/>
      <c r="C266" s="275"/>
      <c r="D266" s="275"/>
      <c r="E266" s="275"/>
      <c r="F266" s="275"/>
      <c r="G266" s="275"/>
      <c r="H266" s="275"/>
      <c r="I266" s="275"/>
      <c r="J266" s="275"/>
      <c r="K266" s="275"/>
      <c r="L266" s="275"/>
      <c r="M266" s="275"/>
      <c r="N266" s="275"/>
      <c r="O266" s="275"/>
      <c r="P266" s="272"/>
      <c r="Q266" s="272"/>
      <c r="R266" s="272"/>
      <c r="S266" s="272"/>
      <c r="T266" s="272"/>
      <c r="U266" s="272"/>
      <c r="V266" s="272"/>
      <c r="W266" s="272"/>
      <c r="X266" s="272"/>
      <c r="Y266" s="272"/>
      <c r="Z266" s="272"/>
      <c r="AA266" s="272"/>
      <c r="AB266" s="272"/>
      <c r="AC266" s="272"/>
      <c r="AD266" s="272"/>
      <c r="AE266" s="272"/>
      <c r="AF266" s="272"/>
      <c r="AG266" s="272"/>
    </row>
    <row r="267" spans="1:33">
      <c r="A267" s="272"/>
      <c r="B267" s="275"/>
      <c r="C267" s="275"/>
      <c r="D267" s="275"/>
      <c r="E267" s="275"/>
      <c r="F267" s="275"/>
      <c r="G267" s="275"/>
      <c r="H267" s="275"/>
      <c r="I267" s="275"/>
      <c r="J267" s="275"/>
      <c r="K267" s="275"/>
      <c r="L267" s="275"/>
      <c r="M267" s="275"/>
      <c r="N267" s="275"/>
      <c r="O267" s="275"/>
      <c r="P267" s="272"/>
      <c r="Q267" s="272"/>
      <c r="R267" s="272"/>
      <c r="S267" s="272"/>
      <c r="T267" s="272"/>
      <c r="U267" s="272"/>
      <c r="V267" s="272"/>
      <c r="W267" s="272"/>
      <c r="X267" s="272"/>
      <c r="Y267" s="272"/>
      <c r="Z267" s="272"/>
      <c r="AA267" s="272"/>
      <c r="AB267" s="272"/>
      <c r="AC267" s="272"/>
      <c r="AD267" s="272"/>
      <c r="AE267" s="272"/>
      <c r="AF267" s="272"/>
      <c r="AG267" s="272"/>
    </row>
    <row r="268" spans="1:33">
      <c r="A268" s="272"/>
      <c r="B268" s="275"/>
      <c r="C268" s="275"/>
      <c r="D268" s="275"/>
      <c r="E268" s="275"/>
      <c r="F268" s="275"/>
      <c r="G268" s="275"/>
      <c r="H268" s="275"/>
      <c r="I268" s="275"/>
      <c r="J268" s="275"/>
      <c r="K268" s="275"/>
      <c r="L268" s="275"/>
      <c r="M268" s="275"/>
      <c r="N268" s="275"/>
      <c r="O268" s="275"/>
      <c r="P268" s="272"/>
      <c r="Q268" s="272"/>
      <c r="R268" s="272"/>
      <c r="S268" s="272"/>
      <c r="T268" s="272"/>
      <c r="U268" s="272"/>
      <c r="V268" s="272"/>
      <c r="W268" s="272"/>
      <c r="X268" s="272"/>
      <c r="Y268" s="272"/>
      <c r="Z268" s="272"/>
      <c r="AA268" s="272"/>
      <c r="AB268" s="272"/>
      <c r="AC268" s="272"/>
      <c r="AD268" s="272"/>
      <c r="AE268" s="272"/>
      <c r="AF268" s="272"/>
      <c r="AG268" s="272"/>
    </row>
    <row r="269" spans="1:33">
      <c r="A269" s="272"/>
      <c r="B269" s="275"/>
      <c r="C269" s="275"/>
      <c r="D269" s="275"/>
      <c r="E269" s="275"/>
      <c r="F269" s="275"/>
      <c r="G269" s="275"/>
      <c r="H269" s="275"/>
      <c r="I269" s="275"/>
      <c r="J269" s="275"/>
      <c r="K269" s="275"/>
      <c r="L269" s="275"/>
      <c r="M269" s="275"/>
      <c r="N269" s="275"/>
      <c r="O269" s="275"/>
      <c r="P269" s="272"/>
      <c r="Q269" s="272"/>
      <c r="R269" s="272"/>
      <c r="S269" s="272"/>
      <c r="T269" s="272"/>
      <c r="U269" s="272"/>
      <c r="V269" s="272"/>
      <c r="W269" s="272"/>
      <c r="X269" s="272"/>
      <c r="Y269" s="272"/>
      <c r="Z269" s="272"/>
      <c r="AA269" s="272"/>
      <c r="AB269" s="272"/>
      <c r="AC269" s="272"/>
      <c r="AD269" s="272"/>
      <c r="AE269" s="272"/>
      <c r="AF269" s="272"/>
      <c r="AG269" s="272"/>
    </row>
    <row r="270" spans="1:33">
      <c r="A270" s="272"/>
      <c r="B270" s="275"/>
      <c r="C270" s="275"/>
      <c r="D270" s="275"/>
      <c r="E270" s="275"/>
      <c r="F270" s="275"/>
      <c r="G270" s="275"/>
      <c r="H270" s="275"/>
      <c r="I270" s="275"/>
      <c r="J270" s="275"/>
      <c r="K270" s="275"/>
      <c r="L270" s="275"/>
      <c r="M270" s="275"/>
      <c r="N270" s="275"/>
      <c r="O270" s="275"/>
      <c r="P270" s="272"/>
      <c r="Q270" s="272"/>
      <c r="R270" s="272"/>
      <c r="S270" s="272"/>
      <c r="T270" s="272"/>
      <c r="U270" s="272"/>
      <c r="V270" s="272"/>
      <c r="W270" s="272"/>
      <c r="X270" s="272"/>
      <c r="Y270" s="272"/>
      <c r="Z270" s="272"/>
      <c r="AA270" s="272"/>
      <c r="AB270" s="272"/>
      <c r="AC270" s="272"/>
      <c r="AD270" s="272"/>
      <c r="AE270" s="272"/>
      <c r="AF270" s="272"/>
      <c r="AG270" s="272"/>
    </row>
    <row r="271" spans="1:33">
      <c r="A271" s="272"/>
      <c r="B271" s="275"/>
      <c r="C271" s="275"/>
      <c r="D271" s="275"/>
      <c r="E271" s="275"/>
      <c r="F271" s="275"/>
      <c r="G271" s="275"/>
      <c r="H271" s="275"/>
      <c r="I271" s="275"/>
      <c r="J271" s="275"/>
      <c r="K271" s="275"/>
      <c r="L271" s="275"/>
      <c r="M271" s="275"/>
      <c r="N271" s="275"/>
      <c r="O271" s="275"/>
      <c r="P271" s="272"/>
      <c r="Q271" s="272"/>
      <c r="R271" s="272"/>
      <c r="S271" s="272"/>
      <c r="T271" s="272"/>
      <c r="U271" s="272"/>
      <c r="V271" s="272"/>
      <c r="W271" s="272"/>
      <c r="X271" s="272"/>
      <c r="Y271" s="272"/>
      <c r="Z271" s="272"/>
      <c r="AA271" s="272"/>
      <c r="AB271" s="272"/>
      <c r="AC271" s="272"/>
      <c r="AD271" s="272"/>
      <c r="AE271" s="272"/>
      <c r="AF271" s="272"/>
      <c r="AG271" s="272"/>
    </row>
    <row r="272" spans="1:33">
      <c r="A272" s="272"/>
      <c r="B272" s="275"/>
      <c r="C272" s="275"/>
      <c r="D272" s="275"/>
      <c r="E272" s="275"/>
      <c r="F272" s="275"/>
      <c r="G272" s="275"/>
      <c r="H272" s="275"/>
      <c r="I272" s="275"/>
      <c r="J272" s="275"/>
      <c r="K272" s="275"/>
      <c r="L272" s="275"/>
      <c r="M272" s="275"/>
      <c r="N272" s="275"/>
      <c r="O272" s="275"/>
      <c r="P272" s="272"/>
      <c r="Q272" s="272"/>
      <c r="R272" s="272"/>
      <c r="S272" s="272"/>
      <c r="T272" s="272"/>
      <c r="U272" s="272"/>
      <c r="V272" s="272"/>
      <c r="W272" s="272"/>
      <c r="X272" s="272"/>
      <c r="Y272" s="272"/>
      <c r="Z272" s="272"/>
      <c r="AA272" s="272"/>
      <c r="AB272" s="272"/>
      <c r="AC272" s="272"/>
      <c r="AD272" s="272"/>
      <c r="AE272" s="272"/>
      <c r="AF272" s="272"/>
      <c r="AG272" s="272"/>
    </row>
    <row r="273" spans="1:33">
      <c r="A273" s="272"/>
      <c r="B273" s="275"/>
      <c r="C273" s="275"/>
      <c r="D273" s="275"/>
      <c r="E273" s="275"/>
      <c r="F273" s="275"/>
      <c r="G273" s="275"/>
      <c r="H273" s="275"/>
      <c r="I273" s="275"/>
      <c r="J273" s="275"/>
      <c r="K273" s="275"/>
      <c r="L273" s="275"/>
      <c r="M273" s="275"/>
      <c r="N273" s="275"/>
      <c r="O273" s="275"/>
      <c r="P273" s="272"/>
      <c r="Q273" s="272"/>
      <c r="R273" s="272"/>
      <c r="S273" s="272"/>
      <c r="T273" s="272"/>
      <c r="U273" s="272"/>
      <c r="V273" s="272"/>
      <c r="W273" s="272"/>
      <c r="X273" s="272"/>
      <c r="Y273" s="272"/>
      <c r="Z273" s="272"/>
      <c r="AA273" s="272"/>
      <c r="AB273" s="272"/>
      <c r="AC273" s="272"/>
      <c r="AD273" s="272"/>
      <c r="AE273" s="272"/>
      <c r="AF273" s="272"/>
      <c r="AG273" s="272"/>
    </row>
    <row r="274" spans="1:33">
      <c r="A274" s="272"/>
      <c r="B274" s="275"/>
      <c r="C274" s="275"/>
      <c r="D274" s="275"/>
      <c r="E274" s="275"/>
      <c r="F274" s="275"/>
      <c r="G274" s="275"/>
      <c r="H274" s="275"/>
      <c r="I274" s="275"/>
      <c r="J274" s="275"/>
      <c r="K274" s="275"/>
      <c r="L274" s="275"/>
      <c r="M274" s="275"/>
      <c r="N274" s="275"/>
      <c r="O274" s="275"/>
      <c r="P274" s="272"/>
      <c r="Q274" s="272"/>
      <c r="R274" s="272"/>
      <c r="S274" s="272"/>
      <c r="T274" s="272"/>
      <c r="U274" s="272"/>
      <c r="V274" s="272"/>
      <c r="W274" s="272"/>
      <c r="X274" s="272"/>
      <c r="Y274" s="272"/>
      <c r="Z274" s="272"/>
      <c r="AA274" s="272"/>
      <c r="AB274" s="272"/>
      <c r="AC274" s="272"/>
      <c r="AD274" s="272"/>
      <c r="AE274" s="272"/>
      <c r="AF274" s="272"/>
      <c r="AG274" s="272"/>
    </row>
    <row r="275" spans="1:33">
      <c r="A275" s="272"/>
      <c r="B275" s="275"/>
      <c r="C275" s="275"/>
      <c r="D275" s="275"/>
      <c r="E275" s="275"/>
      <c r="F275" s="275"/>
      <c r="G275" s="275"/>
      <c r="H275" s="275"/>
      <c r="I275" s="275"/>
      <c r="J275" s="275"/>
      <c r="K275" s="275"/>
      <c r="L275" s="275"/>
      <c r="M275" s="275"/>
      <c r="N275" s="275"/>
      <c r="O275" s="275"/>
      <c r="P275" s="272"/>
      <c r="Q275" s="272"/>
      <c r="R275" s="272"/>
      <c r="S275" s="272"/>
      <c r="T275" s="272"/>
      <c r="U275" s="272"/>
      <c r="V275" s="272"/>
      <c r="W275" s="272"/>
      <c r="X275" s="272"/>
      <c r="Y275" s="272"/>
      <c r="Z275" s="272"/>
      <c r="AA275" s="272"/>
      <c r="AB275" s="272"/>
      <c r="AC275" s="272"/>
      <c r="AD275" s="272"/>
      <c r="AE275" s="272"/>
      <c r="AF275" s="272"/>
      <c r="AG275" s="272"/>
    </row>
    <row r="276" spans="1:33">
      <c r="A276" s="272"/>
      <c r="B276" s="275"/>
      <c r="C276" s="275"/>
      <c r="D276" s="275"/>
      <c r="E276" s="275"/>
      <c r="F276" s="275"/>
      <c r="G276" s="275"/>
      <c r="H276" s="275"/>
      <c r="I276" s="275"/>
      <c r="J276" s="275"/>
      <c r="K276" s="275"/>
      <c r="L276" s="275"/>
      <c r="M276" s="275"/>
      <c r="N276" s="275"/>
      <c r="O276" s="275"/>
      <c r="P276" s="272"/>
      <c r="Q276" s="272"/>
      <c r="R276" s="272"/>
      <c r="S276" s="272"/>
      <c r="T276" s="272"/>
      <c r="U276" s="272"/>
      <c r="V276" s="272"/>
      <c r="W276" s="272"/>
      <c r="X276" s="272"/>
      <c r="Y276" s="272"/>
      <c r="Z276" s="272"/>
      <c r="AA276" s="272"/>
      <c r="AB276" s="272"/>
      <c r="AC276" s="272"/>
      <c r="AD276" s="272"/>
      <c r="AE276" s="272"/>
      <c r="AF276" s="272"/>
      <c r="AG276" s="272"/>
    </row>
    <row r="277" spans="1:33">
      <c r="A277" s="272"/>
      <c r="B277" s="275"/>
      <c r="C277" s="275"/>
      <c r="D277" s="275"/>
      <c r="E277" s="275"/>
      <c r="F277" s="275"/>
      <c r="G277" s="275"/>
      <c r="H277" s="275"/>
      <c r="I277" s="275"/>
      <c r="J277" s="275"/>
      <c r="K277" s="275"/>
      <c r="L277" s="275"/>
      <c r="M277" s="275"/>
      <c r="N277" s="275"/>
      <c r="O277" s="275"/>
      <c r="P277" s="272"/>
      <c r="Q277" s="272"/>
      <c r="R277" s="272"/>
      <c r="S277" s="272"/>
      <c r="T277" s="272"/>
      <c r="U277" s="272"/>
      <c r="V277" s="272"/>
      <c r="W277" s="272"/>
      <c r="X277" s="272"/>
      <c r="Y277" s="272"/>
      <c r="Z277" s="272"/>
      <c r="AA277" s="272"/>
      <c r="AB277" s="272"/>
      <c r="AC277" s="272"/>
      <c r="AD277" s="272"/>
      <c r="AE277" s="272"/>
      <c r="AF277" s="272"/>
      <c r="AG277" s="272"/>
    </row>
    <row r="278" spans="1:33">
      <c r="A278" s="272"/>
      <c r="B278" s="275"/>
      <c r="C278" s="275"/>
      <c r="D278" s="275"/>
      <c r="E278" s="275"/>
      <c r="F278" s="275"/>
      <c r="G278" s="275"/>
      <c r="H278" s="275"/>
      <c r="I278" s="275"/>
      <c r="J278" s="275"/>
      <c r="K278" s="275"/>
      <c r="L278" s="275"/>
      <c r="M278" s="275"/>
      <c r="N278" s="275"/>
      <c r="O278" s="275"/>
      <c r="P278" s="272"/>
      <c r="Q278" s="272"/>
      <c r="R278" s="272"/>
      <c r="S278" s="272"/>
      <c r="T278" s="272"/>
      <c r="U278" s="272"/>
      <c r="V278" s="272"/>
      <c r="W278" s="272"/>
      <c r="X278" s="272"/>
      <c r="Y278" s="272"/>
      <c r="Z278" s="272"/>
      <c r="AA278" s="272"/>
      <c r="AB278" s="272"/>
      <c r="AC278" s="272"/>
      <c r="AD278" s="272"/>
      <c r="AE278" s="272"/>
      <c r="AF278" s="272"/>
      <c r="AG278" s="272"/>
    </row>
    <row r="279" spans="1:33">
      <c r="A279" s="272"/>
      <c r="B279" s="275"/>
      <c r="C279" s="275"/>
      <c r="D279" s="275"/>
      <c r="E279" s="275"/>
      <c r="F279" s="275"/>
      <c r="G279" s="275"/>
      <c r="H279" s="275"/>
      <c r="I279" s="275"/>
      <c r="J279" s="275"/>
      <c r="K279" s="275"/>
      <c r="L279" s="275"/>
      <c r="M279" s="275"/>
      <c r="N279" s="275"/>
      <c r="O279" s="275"/>
      <c r="P279" s="272"/>
      <c r="Q279" s="272"/>
      <c r="R279" s="272"/>
      <c r="S279" s="272"/>
      <c r="T279" s="272"/>
      <c r="U279" s="272"/>
      <c r="V279" s="272"/>
      <c r="W279" s="272"/>
      <c r="X279" s="272"/>
      <c r="Y279" s="272"/>
      <c r="Z279" s="272"/>
      <c r="AA279" s="272"/>
      <c r="AB279" s="272"/>
      <c r="AC279" s="272"/>
      <c r="AD279" s="272"/>
      <c r="AE279" s="272"/>
      <c r="AF279" s="272"/>
      <c r="AG279" s="272"/>
    </row>
    <row r="280" spans="1:33">
      <c r="A280" s="272"/>
      <c r="B280" s="275"/>
      <c r="C280" s="275"/>
      <c r="D280" s="275"/>
      <c r="E280" s="275"/>
      <c r="F280" s="275"/>
      <c r="G280" s="275"/>
      <c r="H280" s="275"/>
      <c r="I280" s="275"/>
      <c r="J280" s="275"/>
      <c r="K280" s="275"/>
      <c r="L280" s="275"/>
      <c r="M280" s="275"/>
      <c r="N280" s="275"/>
      <c r="O280" s="275"/>
      <c r="P280" s="272"/>
      <c r="Q280" s="272"/>
      <c r="R280" s="272"/>
      <c r="S280" s="272"/>
      <c r="T280" s="272"/>
      <c r="U280" s="272"/>
      <c r="V280" s="272"/>
      <c r="W280" s="272"/>
      <c r="X280" s="272"/>
      <c r="Y280" s="272"/>
      <c r="Z280" s="272"/>
      <c r="AA280" s="272"/>
      <c r="AB280" s="272"/>
      <c r="AC280" s="272"/>
      <c r="AD280" s="272"/>
      <c r="AE280" s="272"/>
      <c r="AF280" s="272"/>
      <c r="AG280" s="272"/>
    </row>
    <row r="281" spans="1:33">
      <c r="A281" s="272"/>
      <c r="B281" s="275"/>
      <c r="C281" s="275"/>
      <c r="D281" s="275"/>
      <c r="E281" s="275"/>
      <c r="F281" s="275"/>
      <c r="G281" s="275"/>
      <c r="H281" s="275"/>
      <c r="I281" s="275"/>
      <c r="J281" s="275"/>
      <c r="K281" s="275"/>
      <c r="L281" s="275"/>
      <c r="M281" s="275"/>
      <c r="N281" s="275"/>
      <c r="O281" s="275"/>
      <c r="P281" s="272"/>
      <c r="Q281" s="272"/>
      <c r="R281" s="272"/>
      <c r="S281" s="272"/>
      <c r="T281" s="272"/>
      <c r="U281" s="272"/>
      <c r="V281" s="272"/>
      <c r="W281" s="272"/>
      <c r="X281" s="272"/>
      <c r="Y281" s="272"/>
      <c r="Z281" s="272"/>
      <c r="AA281" s="272"/>
      <c r="AB281" s="272"/>
      <c r="AC281" s="272"/>
      <c r="AD281" s="272"/>
      <c r="AE281" s="272"/>
      <c r="AF281" s="272"/>
      <c r="AG281" s="272"/>
    </row>
    <row r="282" spans="1:33">
      <c r="A282" s="272"/>
      <c r="B282" s="275"/>
      <c r="C282" s="275"/>
      <c r="D282" s="275"/>
      <c r="E282" s="275"/>
      <c r="F282" s="275"/>
      <c r="G282" s="275"/>
      <c r="H282" s="275"/>
      <c r="I282" s="275"/>
      <c r="J282" s="275"/>
      <c r="K282" s="275"/>
      <c r="L282" s="275"/>
      <c r="M282" s="275"/>
      <c r="N282" s="275"/>
      <c r="O282" s="275"/>
      <c r="P282" s="272"/>
      <c r="Q282" s="272"/>
      <c r="R282" s="272"/>
      <c r="S282" s="272"/>
      <c r="T282" s="272"/>
      <c r="U282" s="272"/>
      <c r="V282" s="272"/>
      <c r="W282" s="272"/>
      <c r="X282" s="272"/>
      <c r="Y282" s="272"/>
      <c r="Z282" s="272"/>
      <c r="AA282" s="272"/>
      <c r="AB282" s="272"/>
      <c r="AC282" s="272"/>
      <c r="AD282" s="272"/>
      <c r="AE282" s="272"/>
      <c r="AF282" s="272"/>
      <c r="AG282" s="272"/>
    </row>
    <row r="283" spans="1:33">
      <c r="A283" s="272"/>
      <c r="B283" s="275"/>
      <c r="C283" s="275"/>
      <c r="D283" s="275"/>
      <c r="E283" s="275"/>
      <c r="F283" s="275"/>
      <c r="G283" s="275"/>
      <c r="H283" s="275"/>
      <c r="I283" s="275"/>
      <c r="J283" s="275"/>
      <c r="K283" s="275"/>
      <c r="L283" s="275"/>
      <c r="M283" s="275"/>
      <c r="N283" s="275"/>
      <c r="O283" s="275"/>
      <c r="P283" s="272"/>
      <c r="Q283" s="272"/>
      <c r="R283" s="272"/>
      <c r="S283" s="272"/>
      <c r="T283" s="272"/>
      <c r="U283" s="272"/>
      <c r="V283" s="272"/>
      <c r="W283" s="272"/>
      <c r="X283" s="272"/>
      <c r="Y283" s="272"/>
      <c r="Z283" s="272"/>
      <c r="AA283" s="272"/>
      <c r="AB283" s="272"/>
      <c r="AC283" s="272"/>
      <c r="AD283" s="272"/>
      <c r="AE283" s="272"/>
      <c r="AF283" s="272"/>
      <c r="AG283" s="272"/>
    </row>
    <row r="284" spans="1:33">
      <c r="A284" s="272"/>
      <c r="B284" s="275"/>
      <c r="C284" s="275"/>
      <c r="D284" s="275"/>
      <c r="E284" s="275"/>
      <c r="F284" s="275"/>
      <c r="G284" s="275"/>
      <c r="H284" s="275"/>
      <c r="I284" s="275"/>
      <c r="J284" s="275"/>
      <c r="K284" s="275"/>
      <c r="L284" s="275"/>
      <c r="M284" s="275"/>
      <c r="N284" s="275"/>
      <c r="O284" s="275"/>
      <c r="P284" s="272"/>
      <c r="Q284" s="272"/>
      <c r="R284" s="272"/>
      <c r="S284" s="272"/>
      <c r="T284" s="272"/>
      <c r="U284" s="272"/>
      <c r="V284" s="272"/>
      <c r="W284" s="272"/>
      <c r="X284" s="272"/>
      <c r="Y284" s="272"/>
      <c r="Z284" s="272"/>
      <c r="AA284" s="272"/>
      <c r="AB284" s="272"/>
      <c r="AC284" s="272"/>
      <c r="AD284" s="272"/>
      <c r="AE284" s="272"/>
      <c r="AF284" s="272"/>
      <c r="AG284" s="272"/>
    </row>
    <row r="285" spans="1:33">
      <c r="A285" s="272"/>
      <c r="B285" s="275"/>
      <c r="C285" s="275"/>
      <c r="D285" s="275"/>
      <c r="E285" s="275"/>
      <c r="F285" s="275"/>
      <c r="G285" s="275"/>
      <c r="H285" s="275"/>
      <c r="I285" s="275"/>
      <c r="J285" s="275"/>
      <c r="K285" s="275"/>
      <c r="L285" s="275"/>
      <c r="M285" s="275"/>
      <c r="N285" s="275"/>
      <c r="O285" s="275"/>
      <c r="P285" s="272"/>
      <c r="Q285" s="272"/>
      <c r="R285" s="272"/>
      <c r="S285" s="272"/>
      <c r="T285" s="272"/>
      <c r="U285" s="272"/>
      <c r="V285" s="272"/>
      <c r="W285" s="272"/>
      <c r="X285" s="272"/>
      <c r="Y285" s="272"/>
      <c r="Z285" s="272"/>
      <c r="AA285" s="272"/>
      <c r="AB285" s="272"/>
      <c r="AC285" s="272"/>
      <c r="AD285" s="272"/>
      <c r="AE285" s="272"/>
      <c r="AF285" s="272"/>
      <c r="AG285" s="272"/>
    </row>
    <row r="286" spans="1:33">
      <c r="A286" s="272"/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2"/>
      <c r="Q286" s="272"/>
      <c r="R286" s="272"/>
      <c r="S286" s="272"/>
      <c r="T286" s="272"/>
      <c r="U286" s="272"/>
      <c r="V286" s="272"/>
      <c r="W286" s="272"/>
      <c r="X286" s="272"/>
      <c r="Y286" s="272"/>
      <c r="Z286" s="272"/>
      <c r="AA286" s="272"/>
      <c r="AB286" s="272"/>
      <c r="AC286" s="272"/>
      <c r="AD286" s="272"/>
      <c r="AE286" s="272"/>
      <c r="AF286" s="272"/>
      <c r="AG286" s="272"/>
    </row>
    <row r="287" spans="1:33">
      <c r="A287" s="272"/>
      <c r="B287" s="275"/>
      <c r="C287" s="275"/>
      <c r="D287" s="275"/>
      <c r="E287" s="275"/>
      <c r="F287" s="275"/>
      <c r="G287" s="275"/>
      <c r="H287" s="275"/>
      <c r="I287" s="275"/>
      <c r="J287" s="275"/>
      <c r="K287" s="275"/>
      <c r="L287" s="275"/>
      <c r="M287" s="275"/>
      <c r="N287" s="275"/>
      <c r="O287" s="275"/>
      <c r="P287" s="272"/>
      <c r="Q287" s="272"/>
      <c r="R287" s="272"/>
      <c r="S287" s="272"/>
      <c r="T287" s="272"/>
      <c r="U287" s="272"/>
      <c r="V287" s="272"/>
      <c r="W287" s="272"/>
      <c r="X287" s="272"/>
      <c r="Y287" s="272"/>
      <c r="Z287" s="272"/>
      <c r="AA287" s="272"/>
      <c r="AB287" s="272"/>
      <c r="AC287" s="272"/>
      <c r="AD287" s="272"/>
      <c r="AE287" s="272"/>
      <c r="AF287" s="272"/>
      <c r="AG287" s="272"/>
    </row>
    <row r="288" spans="1:33">
      <c r="A288" s="272"/>
      <c r="B288" s="275"/>
      <c r="C288" s="275"/>
      <c r="D288" s="275"/>
      <c r="E288" s="275"/>
      <c r="F288" s="275"/>
      <c r="G288" s="275"/>
      <c r="H288" s="275"/>
      <c r="I288" s="275"/>
      <c r="J288" s="275"/>
      <c r="K288" s="275"/>
      <c r="L288" s="275"/>
      <c r="M288" s="275"/>
      <c r="N288" s="275"/>
      <c r="O288" s="275"/>
      <c r="P288" s="272"/>
      <c r="Q288" s="272"/>
      <c r="R288" s="272"/>
      <c r="S288" s="272"/>
      <c r="T288" s="272"/>
      <c r="U288" s="272"/>
      <c r="V288" s="272"/>
      <c r="W288" s="272"/>
      <c r="X288" s="272"/>
      <c r="Y288" s="272"/>
      <c r="Z288" s="272"/>
      <c r="AA288" s="272"/>
      <c r="AB288" s="272"/>
      <c r="AC288" s="272"/>
      <c r="AD288" s="272"/>
      <c r="AE288" s="272"/>
      <c r="AF288" s="272"/>
      <c r="AG288" s="272"/>
    </row>
    <row r="289" spans="1:33">
      <c r="A289" s="272"/>
      <c r="B289" s="275"/>
      <c r="C289" s="275"/>
      <c r="D289" s="275"/>
      <c r="E289" s="275"/>
      <c r="F289" s="275"/>
      <c r="G289" s="275"/>
      <c r="H289" s="275"/>
      <c r="I289" s="275"/>
      <c r="J289" s="275"/>
      <c r="K289" s="275"/>
      <c r="L289" s="275"/>
      <c r="M289" s="275"/>
      <c r="N289" s="275"/>
      <c r="O289" s="275"/>
      <c r="P289" s="272"/>
      <c r="Q289" s="272"/>
      <c r="R289" s="272"/>
      <c r="S289" s="272"/>
      <c r="T289" s="272"/>
      <c r="U289" s="272"/>
      <c r="V289" s="272"/>
      <c r="W289" s="272"/>
      <c r="X289" s="272"/>
      <c r="Y289" s="272"/>
      <c r="Z289" s="272"/>
      <c r="AA289" s="272"/>
      <c r="AB289" s="272"/>
      <c r="AC289" s="272"/>
      <c r="AD289" s="272"/>
      <c r="AE289" s="272"/>
      <c r="AF289" s="272"/>
      <c r="AG289" s="272"/>
    </row>
    <row r="290" spans="1:33">
      <c r="A290" s="272"/>
      <c r="B290" s="275"/>
      <c r="C290" s="275"/>
      <c r="D290" s="275"/>
      <c r="E290" s="275"/>
      <c r="F290" s="275"/>
      <c r="G290" s="275"/>
      <c r="H290" s="275"/>
      <c r="I290" s="275"/>
      <c r="J290" s="275"/>
      <c r="K290" s="275"/>
      <c r="L290" s="275"/>
      <c r="M290" s="275"/>
      <c r="N290" s="275"/>
      <c r="O290" s="275"/>
      <c r="P290" s="272"/>
      <c r="Q290" s="272"/>
      <c r="R290" s="272"/>
      <c r="S290" s="272"/>
      <c r="T290" s="272"/>
      <c r="U290" s="272"/>
      <c r="V290" s="272"/>
      <c r="W290" s="272"/>
      <c r="X290" s="272"/>
      <c r="Y290" s="272"/>
      <c r="Z290" s="272"/>
      <c r="AA290" s="272"/>
      <c r="AB290" s="272"/>
      <c r="AC290" s="272"/>
      <c r="AD290" s="272"/>
      <c r="AE290" s="272"/>
      <c r="AF290" s="272"/>
      <c r="AG290" s="272"/>
    </row>
    <row r="291" spans="1:33">
      <c r="A291" s="272"/>
      <c r="B291" s="275"/>
      <c r="C291" s="275"/>
      <c r="D291" s="275"/>
      <c r="E291" s="275"/>
      <c r="F291" s="275"/>
      <c r="G291" s="275"/>
      <c r="H291" s="275"/>
      <c r="I291" s="275"/>
      <c r="J291" s="275"/>
      <c r="K291" s="275"/>
      <c r="L291" s="275"/>
      <c r="M291" s="275"/>
      <c r="N291" s="275"/>
      <c r="O291" s="275"/>
      <c r="P291" s="272"/>
      <c r="Q291" s="272"/>
      <c r="R291" s="272"/>
      <c r="S291" s="272"/>
      <c r="T291" s="272"/>
      <c r="U291" s="272"/>
      <c r="V291" s="272"/>
      <c r="W291" s="272"/>
      <c r="X291" s="272"/>
      <c r="Y291" s="272"/>
      <c r="Z291" s="272"/>
      <c r="AA291" s="272"/>
      <c r="AB291" s="272"/>
      <c r="AC291" s="272"/>
      <c r="AD291" s="272"/>
      <c r="AE291" s="272"/>
      <c r="AF291" s="272"/>
      <c r="AG291" s="272"/>
    </row>
    <row r="292" spans="1:33">
      <c r="A292" s="272"/>
      <c r="B292" s="275"/>
      <c r="C292" s="275"/>
      <c r="D292" s="275"/>
      <c r="E292" s="275"/>
      <c r="F292" s="275"/>
      <c r="G292" s="275"/>
      <c r="H292" s="275"/>
      <c r="I292" s="275"/>
      <c r="J292" s="275"/>
      <c r="K292" s="275"/>
      <c r="L292" s="275"/>
      <c r="M292" s="275"/>
      <c r="N292" s="275"/>
      <c r="O292" s="275"/>
      <c r="P292" s="272"/>
      <c r="Q292" s="272"/>
      <c r="R292" s="272"/>
      <c r="S292" s="272"/>
      <c r="T292" s="272"/>
      <c r="U292" s="272"/>
      <c r="V292" s="272"/>
      <c r="W292" s="272"/>
      <c r="X292" s="272"/>
      <c r="Y292" s="272"/>
      <c r="Z292" s="272"/>
      <c r="AA292" s="272"/>
      <c r="AB292" s="272"/>
      <c r="AC292" s="272"/>
      <c r="AD292" s="272"/>
      <c r="AE292" s="272"/>
      <c r="AF292" s="272"/>
      <c r="AG292" s="272"/>
    </row>
    <row r="293" spans="1:33">
      <c r="A293" s="272"/>
      <c r="B293" s="275"/>
      <c r="C293" s="275"/>
      <c r="D293" s="275"/>
      <c r="E293" s="275"/>
      <c r="F293" s="275"/>
      <c r="G293" s="275"/>
      <c r="H293" s="275"/>
      <c r="I293" s="275"/>
      <c r="J293" s="275"/>
      <c r="K293" s="275"/>
      <c r="L293" s="275"/>
      <c r="M293" s="275"/>
      <c r="N293" s="275"/>
      <c r="O293" s="275"/>
      <c r="P293" s="272"/>
      <c r="Q293" s="272"/>
      <c r="R293" s="272"/>
      <c r="S293" s="272"/>
      <c r="T293" s="272"/>
      <c r="U293" s="272"/>
      <c r="V293" s="272"/>
      <c r="W293" s="272"/>
      <c r="X293" s="272"/>
      <c r="Y293" s="272"/>
      <c r="Z293" s="272"/>
      <c r="AA293" s="272"/>
      <c r="AB293" s="272"/>
      <c r="AC293" s="272"/>
      <c r="AD293" s="272"/>
      <c r="AE293" s="272"/>
      <c r="AF293" s="272"/>
      <c r="AG293" s="272"/>
    </row>
    <row r="294" spans="1:33">
      <c r="A294" s="272"/>
      <c r="B294" s="275"/>
      <c r="C294" s="275"/>
      <c r="D294" s="275"/>
      <c r="E294" s="275"/>
      <c r="F294" s="275"/>
      <c r="G294" s="275"/>
      <c r="H294" s="275"/>
      <c r="I294" s="275"/>
      <c r="J294" s="275"/>
      <c r="K294" s="275"/>
      <c r="L294" s="275"/>
      <c r="M294" s="275"/>
      <c r="N294" s="275"/>
      <c r="O294" s="275"/>
      <c r="P294" s="272"/>
      <c r="Q294" s="272"/>
      <c r="R294" s="272"/>
      <c r="S294" s="272"/>
      <c r="T294" s="272"/>
      <c r="U294" s="272"/>
      <c r="V294" s="272"/>
      <c r="W294" s="272"/>
      <c r="X294" s="272"/>
      <c r="Y294" s="272"/>
      <c r="Z294" s="272"/>
      <c r="AA294" s="272"/>
      <c r="AB294" s="272"/>
      <c r="AC294" s="272"/>
      <c r="AD294" s="272"/>
      <c r="AE294" s="272"/>
      <c r="AF294" s="272"/>
      <c r="AG294" s="272"/>
    </row>
    <row r="295" spans="1:33">
      <c r="A295" s="272"/>
      <c r="B295" s="275"/>
      <c r="C295" s="275"/>
      <c r="D295" s="275"/>
      <c r="E295" s="275"/>
      <c r="F295" s="275"/>
      <c r="G295" s="275"/>
      <c r="H295" s="275"/>
      <c r="I295" s="275"/>
      <c r="J295" s="275"/>
      <c r="K295" s="275"/>
      <c r="L295" s="275"/>
      <c r="M295" s="275"/>
      <c r="N295" s="275"/>
      <c r="O295" s="275"/>
      <c r="P295" s="272"/>
      <c r="Q295" s="272"/>
      <c r="R295" s="272"/>
      <c r="S295" s="272"/>
      <c r="T295" s="272"/>
      <c r="U295" s="272"/>
      <c r="V295" s="272"/>
      <c r="W295" s="272"/>
      <c r="X295" s="272"/>
      <c r="Y295" s="272"/>
      <c r="Z295" s="272"/>
      <c r="AA295" s="272"/>
      <c r="AB295" s="272"/>
      <c r="AC295" s="272"/>
      <c r="AD295" s="272"/>
      <c r="AE295" s="272"/>
      <c r="AF295" s="272"/>
      <c r="AG295" s="272"/>
    </row>
    <row r="296" spans="1:33">
      <c r="A296" s="272"/>
      <c r="B296" s="275"/>
      <c r="C296" s="275"/>
      <c r="D296" s="275"/>
      <c r="E296" s="275"/>
      <c r="F296" s="275"/>
      <c r="G296" s="275"/>
      <c r="H296" s="275"/>
      <c r="I296" s="275"/>
      <c r="J296" s="275"/>
      <c r="K296" s="275"/>
      <c r="L296" s="275"/>
      <c r="M296" s="275"/>
      <c r="N296" s="275"/>
      <c r="O296" s="275"/>
      <c r="P296" s="272"/>
      <c r="Q296" s="272"/>
      <c r="R296" s="272"/>
      <c r="S296" s="272"/>
      <c r="T296" s="272"/>
      <c r="U296" s="272"/>
      <c r="V296" s="272"/>
      <c r="W296" s="272"/>
      <c r="X296" s="272"/>
      <c r="Y296" s="272"/>
      <c r="Z296" s="272"/>
      <c r="AA296" s="272"/>
      <c r="AB296" s="272"/>
      <c r="AC296" s="272"/>
      <c r="AD296" s="272"/>
      <c r="AE296" s="272"/>
      <c r="AF296" s="272"/>
      <c r="AG296" s="272"/>
    </row>
    <row r="297" spans="1:33">
      <c r="A297" s="272"/>
      <c r="B297" s="275"/>
      <c r="C297" s="275"/>
      <c r="D297" s="275"/>
      <c r="E297" s="275"/>
      <c r="F297" s="275"/>
      <c r="G297" s="275"/>
      <c r="H297" s="275"/>
      <c r="I297" s="275"/>
      <c r="J297" s="275"/>
      <c r="K297" s="275"/>
      <c r="L297" s="275"/>
      <c r="M297" s="275"/>
      <c r="N297" s="275"/>
      <c r="O297" s="275"/>
      <c r="P297" s="272"/>
      <c r="Q297" s="272"/>
      <c r="R297" s="272"/>
      <c r="S297" s="272"/>
      <c r="T297" s="272"/>
      <c r="U297" s="272"/>
      <c r="V297" s="272"/>
      <c r="W297" s="272"/>
      <c r="X297" s="272"/>
      <c r="Y297" s="272"/>
      <c r="Z297" s="272"/>
      <c r="AA297" s="272"/>
      <c r="AB297" s="272"/>
      <c r="AC297" s="272"/>
      <c r="AD297" s="272"/>
      <c r="AE297" s="272"/>
      <c r="AF297" s="272"/>
      <c r="AG297" s="272"/>
    </row>
    <row r="298" spans="1:33">
      <c r="A298" s="272"/>
      <c r="B298" s="275"/>
      <c r="C298" s="275"/>
      <c r="D298" s="275"/>
      <c r="E298" s="275"/>
      <c r="F298" s="275"/>
      <c r="G298" s="275"/>
      <c r="H298" s="275"/>
      <c r="I298" s="275"/>
      <c r="J298" s="275"/>
      <c r="K298" s="275"/>
      <c r="L298" s="275"/>
      <c r="M298" s="275"/>
      <c r="N298" s="275"/>
      <c r="O298" s="275"/>
      <c r="P298" s="272"/>
      <c r="Q298" s="272"/>
      <c r="R298" s="272"/>
      <c r="S298" s="272"/>
      <c r="T298" s="272"/>
      <c r="U298" s="272"/>
      <c r="V298" s="272"/>
      <c r="W298" s="272"/>
      <c r="X298" s="272"/>
      <c r="Y298" s="272"/>
      <c r="Z298" s="272"/>
      <c r="AA298" s="272"/>
      <c r="AB298" s="272"/>
      <c r="AC298" s="272"/>
      <c r="AD298" s="272"/>
      <c r="AE298" s="272"/>
      <c r="AF298" s="272"/>
      <c r="AG298" s="272"/>
    </row>
    <row r="299" spans="1:33">
      <c r="A299" s="272"/>
      <c r="B299" s="275"/>
      <c r="C299" s="275"/>
      <c r="D299" s="275"/>
      <c r="E299" s="275"/>
      <c r="F299" s="275"/>
      <c r="G299" s="275"/>
      <c r="H299" s="275"/>
      <c r="I299" s="275"/>
      <c r="J299" s="275"/>
      <c r="K299" s="275"/>
      <c r="L299" s="275"/>
      <c r="M299" s="275"/>
      <c r="N299" s="275"/>
      <c r="O299" s="275"/>
      <c r="P299" s="272"/>
      <c r="Q299" s="272"/>
      <c r="R299" s="272"/>
      <c r="S299" s="272"/>
      <c r="T299" s="272"/>
      <c r="U299" s="272"/>
      <c r="V299" s="272"/>
      <c r="W299" s="272"/>
      <c r="X299" s="272"/>
      <c r="Y299" s="272"/>
      <c r="Z299" s="272"/>
      <c r="AA299" s="272"/>
      <c r="AB299" s="272"/>
      <c r="AC299" s="272"/>
      <c r="AD299" s="272"/>
      <c r="AE299" s="272"/>
      <c r="AF299" s="272"/>
      <c r="AG299" s="272"/>
    </row>
    <row r="300" spans="1:33">
      <c r="A300" s="272"/>
      <c r="B300" s="275"/>
      <c r="C300" s="275"/>
      <c r="D300" s="275"/>
      <c r="E300" s="275"/>
      <c r="F300" s="275"/>
      <c r="G300" s="275"/>
      <c r="H300" s="275"/>
      <c r="I300" s="275"/>
      <c r="J300" s="275"/>
      <c r="K300" s="275"/>
      <c r="L300" s="275"/>
      <c r="M300" s="275"/>
      <c r="N300" s="275"/>
      <c r="O300" s="275"/>
      <c r="P300" s="272"/>
      <c r="Q300" s="272"/>
      <c r="R300" s="272"/>
      <c r="S300" s="272"/>
      <c r="T300" s="272"/>
      <c r="U300" s="272"/>
      <c r="V300" s="272"/>
      <c r="W300" s="272"/>
      <c r="X300" s="272"/>
      <c r="Y300" s="272"/>
      <c r="Z300" s="272"/>
      <c r="AA300" s="272"/>
      <c r="AB300" s="272"/>
      <c r="AC300" s="272"/>
      <c r="AD300" s="272"/>
      <c r="AE300" s="272"/>
      <c r="AF300" s="272"/>
      <c r="AG300" s="272"/>
    </row>
    <row r="301" spans="1:33">
      <c r="A301" s="272"/>
      <c r="B301" s="275"/>
      <c r="C301" s="275"/>
      <c r="D301" s="275"/>
      <c r="E301" s="275"/>
      <c r="F301" s="275"/>
      <c r="G301" s="275"/>
      <c r="H301" s="275"/>
      <c r="I301" s="275"/>
      <c r="J301" s="275"/>
      <c r="K301" s="275"/>
      <c r="L301" s="275"/>
      <c r="M301" s="275"/>
      <c r="N301" s="275"/>
      <c r="O301" s="275"/>
      <c r="P301" s="272"/>
      <c r="Q301" s="272"/>
      <c r="R301" s="272"/>
      <c r="S301" s="272"/>
      <c r="T301" s="272"/>
      <c r="U301" s="272"/>
      <c r="V301" s="272"/>
      <c r="W301" s="272"/>
      <c r="X301" s="272"/>
      <c r="Y301" s="272"/>
      <c r="Z301" s="272"/>
      <c r="AA301" s="272"/>
      <c r="AB301" s="272"/>
      <c r="AC301" s="272"/>
      <c r="AD301" s="272"/>
      <c r="AE301" s="272"/>
      <c r="AF301" s="272"/>
      <c r="AG301" s="272"/>
    </row>
    <row r="302" spans="1:33">
      <c r="A302" s="272"/>
      <c r="B302" s="275"/>
      <c r="C302" s="275"/>
      <c r="D302" s="275"/>
      <c r="E302" s="275"/>
      <c r="F302" s="275"/>
      <c r="G302" s="275"/>
      <c r="H302" s="275"/>
      <c r="I302" s="275"/>
      <c r="J302" s="275"/>
      <c r="K302" s="275"/>
      <c r="L302" s="275"/>
      <c r="M302" s="275"/>
      <c r="N302" s="275"/>
      <c r="O302" s="275"/>
      <c r="P302" s="272"/>
      <c r="Q302" s="272"/>
      <c r="R302" s="272"/>
      <c r="S302" s="272"/>
      <c r="T302" s="272"/>
      <c r="U302" s="272"/>
      <c r="V302" s="272"/>
      <c r="W302" s="272"/>
      <c r="X302" s="272"/>
      <c r="Y302" s="272"/>
      <c r="Z302" s="272"/>
      <c r="AA302" s="272"/>
      <c r="AB302" s="272"/>
      <c r="AC302" s="272"/>
      <c r="AD302" s="272"/>
      <c r="AE302" s="272"/>
      <c r="AF302" s="272"/>
      <c r="AG302" s="272"/>
    </row>
    <row r="303" spans="1:33">
      <c r="A303" s="272"/>
      <c r="B303" s="275"/>
      <c r="C303" s="275"/>
      <c r="D303" s="275"/>
      <c r="E303" s="275"/>
      <c r="F303" s="275"/>
      <c r="G303" s="275"/>
      <c r="H303" s="275"/>
      <c r="I303" s="275"/>
      <c r="J303" s="275"/>
      <c r="K303" s="275"/>
      <c r="L303" s="275"/>
      <c r="M303" s="275"/>
      <c r="N303" s="275"/>
      <c r="O303" s="275"/>
      <c r="P303" s="272"/>
      <c r="Q303" s="272"/>
      <c r="R303" s="272"/>
      <c r="S303" s="272"/>
      <c r="T303" s="272"/>
      <c r="U303" s="272"/>
      <c r="V303" s="272"/>
      <c r="W303" s="272"/>
      <c r="X303" s="272"/>
      <c r="Y303" s="272"/>
      <c r="Z303" s="272"/>
      <c r="AA303" s="272"/>
      <c r="AB303" s="272"/>
      <c r="AC303" s="272"/>
      <c r="AD303" s="272"/>
      <c r="AE303" s="272"/>
      <c r="AF303" s="272"/>
      <c r="AG303" s="272"/>
    </row>
    <row r="304" spans="1:33">
      <c r="A304" s="272"/>
      <c r="B304" s="275"/>
      <c r="C304" s="275"/>
      <c r="D304" s="275"/>
      <c r="E304" s="275"/>
      <c r="F304" s="275"/>
      <c r="G304" s="275"/>
      <c r="H304" s="275"/>
      <c r="I304" s="275"/>
      <c r="J304" s="275"/>
      <c r="K304" s="275"/>
      <c r="L304" s="275"/>
      <c r="M304" s="275"/>
      <c r="N304" s="275"/>
      <c r="O304" s="275"/>
      <c r="P304" s="272"/>
      <c r="Q304" s="272"/>
      <c r="R304" s="272"/>
      <c r="S304" s="272"/>
      <c r="T304" s="272"/>
      <c r="U304" s="272"/>
      <c r="V304" s="272"/>
      <c r="W304" s="272"/>
      <c r="X304" s="272"/>
      <c r="Y304" s="272"/>
      <c r="Z304" s="272"/>
      <c r="AA304" s="272"/>
      <c r="AB304" s="272"/>
      <c r="AC304" s="272"/>
      <c r="AD304" s="272"/>
      <c r="AE304" s="272"/>
      <c r="AF304" s="272"/>
      <c r="AG304" s="272"/>
    </row>
    <row r="305" spans="1:33">
      <c r="A305" s="272"/>
      <c r="B305" s="275"/>
      <c r="C305" s="275"/>
      <c r="D305" s="275"/>
      <c r="E305" s="275"/>
      <c r="F305" s="275"/>
      <c r="G305" s="275"/>
      <c r="H305" s="275"/>
      <c r="I305" s="275"/>
      <c r="J305" s="275"/>
      <c r="K305" s="275"/>
      <c r="L305" s="275"/>
      <c r="M305" s="275"/>
      <c r="N305" s="275"/>
      <c r="O305" s="275"/>
      <c r="P305" s="272"/>
      <c r="Q305" s="272"/>
      <c r="R305" s="272"/>
      <c r="S305" s="272"/>
      <c r="T305" s="272"/>
      <c r="U305" s="272"/>
      <c r="V305" s="272"/>
      <c r="W305" s="272"/>
      <c r="X305" s="272"/>
      <c r="Y305" s="272"/>
      <c r="Z305" s="272"/>
      <c r="AA305" s="272"/>
      <c r="AB305" s="272"/>
      <c r="AC305" s="272"/>
      <c r="AD305" s="272"/>
      <c r="AE305" s="272"/>
      <c r="AF305" s="272"/>
      <c r="AG305" s="272"/>
    </row>
    <row r="306" spans="1:33">
      <c r="A306" s="272"/>
      <c r="B306" s="275"/>
      <c r="C306" s="275"/>
      <c r="D306" s="275"/>
      <c r="E306" s="275"/>
      <c r="F306" s="275"/>
      <c r="G306" s="275"/>
      <c r="H306" s="275"/>
      <c r="I306" s="275"/>
      <c r="J306" s="275"/>
      <c r="K306" s="275"/>
      <c r="L306" s="275"/>
      <c r="M306" s="275"/>
      <c r="N306" s="275"/>
      <c r="O306" s="275"/>
      <c r="P306" s="272"/>
      <c r="Q306" s="272"/>
      <c r="R306" s="272"/>
      <c r="S306" s="272"/>
      <c r="T306" s="272"/>
      <c r="U306" s="272"/>
      <c r="V306" s="272"/>
      <c r="W306" s="272"/>
      <c r="X306" s="272"/>
      <c r="Y306" s="272"/>
      <c r="Z306" s="272"/>
      <c r="AA306" s="272"/>
      <c r="AB306" s="272"/>
      <c r="AC306" s="272"/>
      <c r="AD306" s="272"/>
      <c r="AE306" s="272"/>
      <c r="AF306" s="272"/>
      <c r="AG306" s="272"/>
    </row>
    <row r="307" spans="1:33">
      <c r="A307" s="272"/>
      <c r="B307" s="275"/>
      <c r="C307" s="275"/>
      <c r="D307" s="275"/>
      <c r="E307" s="275"/>
      <c r="F307" s="275"/>
      <c r="G307" s="275"/>
      <c r="H307" s="275"/>
      <c r="I307" s="275"/>
      <c r="J307" s="275"/>
      <c r="K307" s="275"/>
      <c r="L307" s="275"/>
      <c r="M307" s="275"/>
      <c r="N307" s="275"/>
      <c r="O307" s="275"/>
      <c r="P307" s="272"/>
      <c r="Q307" s="272"/>
      <c r="R307" s="272"/>
      <c r="S307" s="272"/>
      <c r="T307" s="272"/>
      <c r="U307" s="272"/>
      <c r="V307" s="272"/>
      <c r="W307" s="272"/>
      <c r="X307" s="272"/>
      <c r="Y307" s="272"/>
      <c r="Z307" s="272"/>
      <c r="AA307" s="272"/>
      <c r="AB307" s="272"/>
      <c r="AC307" s="272"/>
      <c r="AD307" s="272"/>
      <c r="AE307" s="272"/>
      <c r="AF307" s="272"/>
      <c r="AG307" s="272"/>
    </row>
    <row r="308" spans="1:33">
      <c r="A308" s="272"/>
      <c r="B308" s="275"/>
      <c r="C308" s="275"/>
      <c r="D308" s="275"/>
      <c r="E308" s="275"/>
      <c r="F308" s="275"/>
      <c r="G308" s="275"/>
      <c r="H308" s="275"/>
      <c r="I308" s="275"/>
      <c r="J308" s="275"/>
      <c r="K308" s="275"/>
      <c r="L308" s="275"/>
      <c r="M308" s="275"/>
      <c r="N308" s="275"/>
      <c r="O308" s="275"/>
      <c r="P308" s="272"/>
      <c r="Q308" s="272"/>
      <c r="R308" s="272"/>
      <c r="S308" s="272"/>
      <c r="T308" s="272"/>
      <c r="U308" s="272"/>
      <c r="V308" s="272"/>
      <c r="W308" s="272"/>
      <c r="X308" s="272"/>
      <c r="Y308" s="272"/>
      <c r="Z308" s="272"/>
      <c r="AA308" s="272"/>
      <c r="AB308" s="272"/>
      <c r="AC308" s="272"/>
      <c r="AD308" s="272"/>
      <c r="AE308" s="272"/>
      <c r="AF308" s="272"/>
      <c r="AG308" s="272"/>
    </row>
    <row r="309" spans="1:33">
      <c r="A309" s="272"/>
      <c r="B309" s="275"/>
      <c r="C309" s="275"/>
      <c r="D309" s="275"/>
      <c r="E309" s="275"/>
      <c r="F309" s="275"/>
      <c r="G309" s="275"/>
      <c r="H309" s="275"/>
      <c r="I309" s="275"/>
      <c r="J309" s="275"/>
      <c r="K309" s="275"/>
      <c r="L309" s="275"/>
      <c r="M309" s="275"/>
      <c r="N309" s="275"/>
      <c r="O309" s="275"/>
      <c r="P309" s="272"/>
      <c r="Q309" s="272"/>
      <c r="R309" s="272"/>
      <c r="S309" s="272"/>
      <c r="T309" s="272"/>
      <c r="U309" s="272"/>
      <c r="V309" s="272"/>
      <c r="W309" s="272"/>
      <c r="X309" s="272"/>
      <c r="Y309" s="272"/>
      <c r="Z309" s="272"/>
      <c r="AA309" s="272"/>
      <c r="AB309" s="272"/>
      <c r="AC309" s="272"/>
      <c r="AD309" s="272"/>
      <c r="AE309" s="272"/>
      <c r="AF309" s="272"/>
      <c r="AG309" s="272"/>
    </row>
    <row r="310" spans="1:33">
      <c r="A310" s="272"/>
      <c r="B310" s="275"/>
      <c r="C310" s="275"/>
      <c r="D310" s="275"/>
      <c r="E310" s="275"/>
      <c r="F310" s="275"/>
      <c r="G310" s="275"/>
      <c r="H310" s="275"/>
      <c r="I310" s="275"/>
      <c r="J310" s="275"/>
      <c r="K310" s="275"/>
      <c r="L310" s="275"/>
      <c r="M310" s="275"/>
      <c r="N310" s="275"/>
      <c r="O310" s="275"/>
      <c r="P310" s="272"/>
      <c r="Q310" s="272"/>
      <c r="R310" s="272"/>
      <c r="S310" s="272"/>
      <c r="T310" s="272"/>
      <c r="U310" s="272"/>
      <c r="V310" s="272"/>
      <c r="W310" s="272"/>
      <c r="X310" s="272"/>
      <c r="Y310" s="272"/>
      <c r="Z310" s="272"/>
      <c r="AA310" s="272"/>
      <c r="AB310" s="272"/>
      <c r="AC310" s="272"/>
      <c r="AD310" s="272"/>
      <c r="AE310" s="272"/>
      <c r="AF310" s="272"/>
      <c r="AG310" s="272"/>
    </row>
    <row r="311" spans="1:33">
      <c r="A311" s="272"/>
      <c r="B311" s="275"/>
      <c r="C311" s="275"/>
      <c r="D311" s="275"/>
      <c r="E311" s="275"/>
      <c r="F311" s="275"/>
      <c r="G311" s="275"/>
      <c r="H311" s="275"/>
      <c r="I311" s="275"/>
      <c r="J311" s="275"/>
      <c r="K311" s="275"/>
      <c r="L311" s="275"/>
      <c r="M311" s="275"/>
      <c r="N311" s="275"/>
      <c r="O311" s="275"/>
      <c r="P311" s="272"/>
      <c r="Q311" s="272"/>
      <c r="R311" s="272"/>
      <c r="S311" s="272"/>
      <c r="T311" s="272"/>
      <c r="U311" s="272"/>
      <c r="V311" s="272"/>
      <c r="W311" s="272"/>
      <c r="X311" s="272"/>
      <c r="Y311" s="272"/>
      <c r="Z311" s="272"/>
      <c r="AA311" s="272"/>
      <c r="AB311" s="272"/>
      <c r="AC311" s="272"/>
      <c r="AD311" s="272"/>
      <c r="AE311" s="272"/>
      <c r="AF311" s="272"/>
      <c r="AG311" s="272"/>
    </row>
    <row r="312" spans="1:33">
      <c r="A312" s="272"/>
      <c r="B312" s="275"/>
      <c r="C312" s="275"/>
      <c r="D312" s="275"/>
      <c r="E312" s="275"/>
      <c r="F312" s="275"/>
      <c r="G312" s="275"/>
      <c r="H312" s="275"/>
      <c r="I312" s="275"/>
      <c r="J312" s="275"/>
      <c r="K312" s="275"/>
      <c r="L312" s="275"/>
      <c r="M312" s="275"/>
      <c r="N312" s="275"/>
      <c r="O312" s="275"/>
      <c r="P312" s="272"/>
      <c r="Q312" s="272"/>
      <c r="R312" s="272"/>
      <c r="S312" s="272"/>
      <c r="T312" s="272"/>
      <c r="U312" s="272"/>
      <c r="V312" s="272"/>
      <c r="W312" s="272"/>
      <c r="X312" s="272"/>
      <c r="Y312" s="272"/>
      <c r="Z312" s="272"/>
      <c r="AA312" s="272"/>
      <c r="AB312" s="272"/>
      <c r="AC312" s="272"/>
      <c r="AD312" s="272"/>
      <c r="AE312" s="272"/>
      <c r="AF312" s="272"/>
      <c r="AG312" s="272"/>
    </row>
    <row r="313" spans="1:33">
      <c r="A313" s="272"/>
      <c r="B313" s="275"/>
      <c r="C313" s="275"/>
      <c r="D313" s="275"/>
      <c r="E313" s="275"/>
      <c r="F313" s="275"/>
      <c r="G313" s="275"/>
      <c r="H313" s="275"/>
      <c r="I313" s="275"/>
      <c r="J313" s="275"/>
      <c r="K313" s="275"/>
      <c r="L313" s="275"/>
      <c r="M313" s="275"/>
      <c r="N313" s="275"/>
      <c r="O313" s="275"/>
      <c r="P313" s="272"/>
      <c r="Q313" s="272"/>
      <c r="R313" s="272"/>
      <c r="S313" s="272"/>
      <c r="T313" s="272"/>
      <c r="U313" s="272"/>
      <c r="V313" s="272"/>
      <c r="W313" s="272"/>
      <c r="X313" s="272"/>
      <c r="Y313" s="272"/>
      <c r="Z313" s="272"/>
      <c r="AA313" s="272"/>
      <c r="AB313" s="272"/>
      <c r="AC313" s="272"/>
      <c r="AD313" s="272"/>
      <c r="AE313" s="272"/>
      <c r="AF313" s="272"/>
      <c r="AG313" s="272"/>
    </row>
    <row r="314" spans="1:33">
      <c r="A314" s="272"/>
      <c r="B314" s="275"/>
      <c r="C314" s="275"/>
      <c r="D314" s="275"/>
      <c r="E314" s="275"/>
      <c r="F314" s="275"/>
      <c r="G314" s="275"/>
      <c r="H314" s="275"/>
      <c r="I314" s="275"/>
      <c r="J314" s="275"/>
      <c r="K314" s="275"/>
      <c r="L314" s="275"/>
      <c r="M314" s="275"/>
      <c r="N314" s="275"/>
      <c r="O314" s="275"/>
      <c r="P314" s="272"/>
      <c r="Q314" s="272"/>
      <c r="R314" s="272"/>
      <c r="S314" s="272"/>
      <c r="T314" s="272"/>
      <c r="U314" s="272"/>
      <c r="V314" s="272"/>
      <c r="W314" s="272"/>
      <c r="X314" s="272"/>
      <c r="Y314" s="272"/>
      <c r="Z314" s="272"/>
      <c r="AA314" s="272"/>
      <c r="AB314" s="272"/>
      <c r="AC314" s="272"/>
      <c r="AD314" s="272"/>
      <c r="AE314" s="272"/>
      <c r="AF314" s="272"/>
      <c r="AG314" s="272"/>
    </row>
    <row r="315" spans="1:33">
      <c r="A315" s="272"/>
      <c r="B315" s="275"/>
      <c r="C315" s="275"/>
      <c r="D315" s="275"/>
      <c r="E315" s="275"/>
      <c r="F315" s="275"/>
      <c r="G315" s="275"/>
      <c r="H315" s="275"/>
      <c r="I315" s="275"/>
      <c r="J315" s="275"/>
      <c r="K315" s="275"/>
      <c r="L315" s="275"/>
      <c r="M315" s="275"/>
      <c r="N315" s="275"/>
      <c r="O315" s="275"/>
      <c r="P315" s="272"/>
      <c r="Q315" s="272"/>
      <c r="R315" s="272"/>
      <c r="S315" s="272"/>
      <c r="T315" s="272"/>
      <c r="U315" s="272"/>
      <c r="V315" s="272"/>
      <c r="W315" s="272"/>
      <c r="X315" s="272"/>
      <c r="Y315" s="272"/>
      <c r="Z315" s="272"/>
      <c r="AA315" s="272"/>
      <c r="AB315" s="272"/>
      <c r="AC315" s="272"/>
      <c r="AD315" s="272"/>
      <c r="AE315" s="272"/>
      <c r="AF315" s="272"/>
      <c r="AG315" s="272"/>
    </row>
    <row r="316" spans="1:33">
      <c r="A316" s="272"/>
      <c r="B316" s="275"/>
      <c r="C316" s="275"/>
      <c r="D316" s="275"/>
      <c r="E316" s="275"/>
      <c r="F316" s="275"/>
      <c r="G316" s="275"/>
      <c r="H316" s="275"/>
      <c r="I316" s="275"/>
      <c r="J316" s="275"/>
      <c r="K316" s="275"/>
      <c r="L316" s="275"/>
      <c r="M316" s="275"/>
      <c r="N316" s="275"/>
      <c r="O316" s="275"/>
      <c r="P316" s="272"/>
      <c r="Q316" s="272"/>
      <c r="R316" s="272"/>
      <c r="S316" s="272"/>
      <c r="T316" s="272"/>
      <c r="U316" s="272"/>
      <c r="V316" s="272"/>
      <c r="W316" s="272"/>
      <c r="X316" s="272"/>
      <c r="Y316" s="272"/>
      <c r="Z316" s="272"/>
      <c r="AA316" s="272"/>
      <c r="AB316" s="272"/>
      <c r="AC316" s="272"/>
      <c r="AD316" s="272"/>
      <c r="AE316" s="272"/>
      <c r="AF316" s="272"/>
      <c r="AG316" s="272"/>
    </row>
    <row r="317" spans="1:33">
      <c r="A317" s="272"/>
      <c r="B317" s="275"/>
      <c r="C317" s="275"/>
      <c r="D317" s="275"/>
      <c r="E317" s="275"/>
      <c r="F317" s="275"/>
      <c r="G317" s="275"/>
      <c r="H317" s="275"/>
      <c r="I317" s="275"/>
      <c r="J317" s="275"/>
      <c r="K317" s="275"/>
      <c r="L317" s="275"/>
      <c r="M317" s="275"/>
      <c r="N317" s="275"/>
      <c r="O317" s="275"/>
      <c r="P317" s="272"/>
      <c r="Q317" s="272"/>
      <c r="R317" s="272"/>
      <c r="S317" s="272"/>
      <c r="T317" s="272"/>
      <c r="U317" s="272"/>
      <c r="V317" s="272"/>
      <c r="W317" s="272"/>
      <c r="X317" s="272"/>
      <c r="Y317" s="272"/>
      <c r="Z317" s="272"/>
      <c r="AA317" s="272"/>
      <c r="AB317" s="272"/>
      <c r="AC317" s="272"/>
      <c r="AD317" s="272"/>
      <c r="AE317" s="272"/>
      <c r="AF317" s="272"/>
      <c r="AG317" s="272"/>
    </row>
    <row r="318" spans="1:33">
      <c r="A318" s="272"/>
      <c r="B318" s="275"/>
      <c r="C318" s="275"/>
      <c r="D318" s="275"/>
      <c r="E318" s="275"/>
      <c r="F318" s="275"/>
      <c r="G318" s="275"/>
      <c r="H318" s="275"/>
      <c r="I318" s="275"/>
      <c r="J318" s="275"/>
      <c r="K318" s="275"/>
      <c r="L318" s="275"/>
      <c r="M318" s="275"/>
      <c r="N318" s="275"/>
      <c r="O318" s="275"/>
      <c r="P318" s="272"/>
      <c r="Q318" s="272"/>
      <c r="R318" s="272"/>
      <c r="S318" s="272"/>
      <c r="T318" s="272"/>
      <c r="U318" s="272"/>
      <c r="V318" s="272"/>
      <c r="W318" s="272"/>
      <c r="X318" s="272"/>
      <c r="Y318" s="272"/>
      <c r="Z318" s="272"/>
      <c r="AA318" s="272"/>
      <c r="AB318" s="272"/>
      <c r="AC318" s="272"/>
      <c r="AD318" s="272"/>
      <c r="AE318" s="272"/>
      <c r="AF318" s="272"/>
      <c r="AG318" s="272"/>
    </row>
    <row r="319" spans="1:33">
      <c r="A319" s="272"/>
      <c r="B319" s="275"/>
      <c r="C319" s="275"/>
      <c r="D319" s="275"/>
      <c r="E319" s="275"/>
      <c r="F319" s="275"/>
      <c r="G319" s="275"/>
      <c r="H319" s="275"/>
      <c r="I319" s="275"/>
      <c r="J319" s="275"/>
      <c r="K319" s="275"/>
      <c r="L319" s="275"/>
      <c r="M319" s="275"/>
      <c r="N319" s="275"/>
      <c r="O319" s="275"/>
      <c r="P319" s="272"/>
      <c r="Q319" s="272"/>
      <c r="R319" s="272"/>
      <c r="S319" s="272"/>
      <c r="T319" s="272"/>
      <c r="U319" s="272"/>
      <c r="V319" s="272"/>
      <c r="W319" s="272"/>
      <c r="X319" s="272"/>
      <c r="Y319" s="272"/>
      <c r="Z319" s="272"/>
      <c r="AA319" s="272"/>
      <c r="AB319" s="272"/>
      <c r="AC319" s="272"/>
      <c r="AD319" s="272"/>
      <c r="AE319" s="272"/>
      <c r="AF319" s="272"/>
      <c r="AG319" s="272"/>
    </row>
    <row r="320" spans="1:33">
      <c r="A320" s="272"/>
      <c r="B320" s="275"/>
      <c r="C320" s="275"/>
      <c r="D320" s="275"/>
      <c r="E320" s="275"/>
      <c r="F320" s="275"/>
      <c r="G320" s="275"/>
      <c r="H320" s="275"/>
      <c r="I320" s="275"/>
      <c r="J320" s="275"/>
      <c r="K320" s="275"/>
      <c r="L320" s="275"/>
      <c r="M320" s="275"/>
      <c r="N320" s="275"/>
      <c r="O320" s="275"/>
      <c r="P320" s="272"/>
      <c r="Q320" s="272"/>
      <c r="R320" s="272"/>
      <c r="S320" s="272"/>
      <c r="T320" s="272"/>
      <c r="U320" s="272"/>
      <c r="V320" s="272"/>
      <c r="W320" s="272"/>
      <c r="X320" s="272"/>
      <c r="Y320" s="272"/>
      <c r="Z320" s="272"/>
      <c r="AA320" s="272"/>
      <c r="AB320" s="272"/>
      <c r="AC320" s="272"/>
      <c r="AD320" s="272"/>
      <c r="AE320" s="272"/>
      <c r="AF320" s="272"/>
      <c r="AG320" s="272"/>
    </row>
    <row r="321" spans="1:33">
      <c r="A321" s="272"/>
      <c r="B321" s="275"/>
      <c r="C321" s="275"/>
      <c r="D321" s="275"/>
      <c r="E321" s="275"/>
      <c r="F321" s="275"/>
      <c r="G321" s="275"/>
      <c r="H321" s="275"/>
      <c r="I321" s="275"/>
      <c r="J321" s="275"/>
      <c r="K321" s="275"/>
      <c r="L321" s="275"/>
      <c r="M321" s="275"/>
      <c r="N321" s="275"/>
      <c r="O321" s="275"/>
      <c r="P321" s="272"/>
      <c r="Q321" s="272"/>
      <c r="R321" s="272"/>
      <c r="S321" s="272"/>
      <c r="T321" s="272"/>
      <c r="U321" s="272"/>
      <c r="V321" s="272"/>
      <c r="W321" s="272"/>
      <c r="X321" s="272"/>
      <c r="Y321" s="272"/>
      <c r="Z321" s="272"/>
      <c r="AA321" s="272"/>
      <c r="AB321" s="272"/>
      <c r="AC321" s="272"/>
      <c r="AD321" s="272"/>
      <c r="AE321" s="272"/>
      <c r="AF321" s="272"/>
      <c r="AG321" s="272"/>
    </row>
    <row r="322" spans="1:33">
      <c r="A322" s="272"/>
      <c r="B322" s="275"/>
      <c r="C322" s="275"/>
      <c r="D322" s="275"/>
      <c r="E322" s="275"/>
      <c r="F322" s="275"/>
      <c r="G322" s="275"/>
      <c r="H322" s="275"/>
      <c r="I322" s="275"/>
      <c r="J322" s="275"/>
      <c r="K322" s="275"/>
      <c r="L322" s="275"/>
      <c r="M322" s="275"/>
      <c r="N322" s="275"/>
      <c r="O322" s="275"/>
      <c r="P322" s="272"/>
      <c r="Q322" s="272"/>
      <c r="R322" s="272"/>
      <c r="S322" s="272"/>
      <c r="T322" s="272"/>
      <c r="U322" s="272"/>
      <c r="V322" s="272"/>
      <c r="W322" s="272"/>
      <c r="X322" s="272"/>
      <c r="Y322" s="272"/>
      <c r="Z322" s="272"/>
      <c r="AA322" s="272"/>
      <c r="AB322" s="272"/>
      <c r="AC322" s="272"/>
      <c r="AD322" s="272"/>
      <c r="AE322" s="272"/>
      <c r="AF322" s="272"/>
      <c r="AG322" s="272"/>
    </row>
    <row r="323" spans="1:33">
      <c r="A323" s="272"/>
      <c r="B323" s="275"/>
      <c r="C323" s="275"/>
      <c r="D323" s="275"/>
      <c r="E323" s="275"/>
      <c r="F323" s="275"/>
      <c r="G323" s="275"/>
      <c r="H323" s="275"/>
      <c r="I323" s="275"/>
      <c r="J323" s="275"/>
      <c r="K323" s="275"/>
      <c r="L323" s="275"/>
      <c r="M323" s="275"/>
      <c r="N323" s="275"/>
      <c r="O323" s="275"/>
      <c r="P323" s="272"/>
      <c r="Q323" s="272"/>
      <c r="R323" s="272"/>
      <c r="S323" s="272"/>
      <c r="T323" s="272"/>
      <c r="U323" s="272"/>
      <c r="V323" s="272"/>
      <c r="W323" s="272"/>
      <c r="X323" s="272"/>
      <c r="Y323" s="272"/>
      <c r="Z323" s="272"/>
      <c r="AA323" s="272"/>
      <c r="AB323" s="272"/>
      <c r="AC323" s="272"/>
      <c r="AD323" s="272"/>
      <c r="AE323" s="272"/>
      <c r="AF323" s="272"/>
      <c r="AG323" s="272"/>
    </row>
    <row r="324" spans="1:33">
      <c r="A324" s="272"/>
      <c r="B324" s="275"/>
      <c r="C324" s="275"/>
      <c r="D324" s="275"/>
      <c r="E324" s="275"/>
      <c r="F324" s="275"/>
      <c r="G324" s="275"/>
      <c r="H324" s="275"/>
      <c r="I324" s="275"/>
      <c r="J324" s="275"/>
      <c r="K324" s="275"/>
      <c r="L324" s="275"/>
      <c r="M324" s="275"/>
      <c r="N324" s="275"/>
      <c r="O324" s="275"/>
      <c r="P324" s="272"/>
      <c r="Q324" s="272"/>
      <c r="R324" s="272"/>
      <c r="S324" s="272"/>
      <c r="T324" s="272"/>
      <c r="U324" s="272"/>
      <c r="V324" s="272"/>
      <c r="W324" s="272"/>
      <c r="X324" s="272"/>
      <c r="Y324" s="272"/>
      <c r="Z324" s="272"/>
      <c r="AA324" s="272"/>
      <c r="AB324" s="272"/>
      <c r="AC324" s="272"/>
      <c r="AD324" s="272"/>
      <c r="AE324" s="272"/>
      <c r="AF324" s="272"/>
      <c r="AG324" s="272"/>
    </row>
    <row r="325" spans="1:33">
      <c r="A325" s="272"/>
      <c r="B325" s="275"/>
      <c r="C325" s="275"/>
      <c r="D325" s="275"/>
      <c r="E325" s="275"/>
      <c r="F325" s="275"/>
      <c r="G325" s="275"/>
      <c r="H325" s="275"/>
      <c r="I325" s="275"/>
      <c r="J325" s="275"/>
      <c r="K325" s="275"/>
      <c r="L325" s="275"/>
      <c r="M325" s="275"/>
      <c r="N325" s="275"/>
      <c r="O325" s="275"/>
      <c r="P325" s="272"/>
      <c r="Q325" s="272"/>
      <c r="R325" s="272"/>
      <c r="S325" s="272"/>
      <c r="T325" s="272"/>
      <c r="U325" s="272"/>
      <c r="V325" s="272"/>
      <c r="W325" s="272"/>
      <c r="X325" s="272"/>
      <c r="Y325" s="272"/>
      <c r="Z325" s="272"/>
      <c r="AA325" s="272"/>
      <c r="AB325" s="272"/>
      <c r="AC325" s="272"/>
      <c r="AD325" s="272"/>
      <c r="AE325" s="272"/>
      <c r="AF325" s="272"/>
      <c r="AG325" s="272"/>
    </row>
    <row r="326" spans="1:33">
      <c r="A326" s="272"/>
      <c r="B326" s="275"/>
      <c r="C326" s="275"/>
      <c r="D326" s="275"/>
      <c r="E326" s="275"/>
      <c r="F326" s="275"/>
      <c r="G326" s="275"/>
      <c r="H326" s="275"/>
      <c r="I326" s="275"/>
      <c r="J326" s="275"/>
      <c r="K326" s="275"/>
      <c r="L326" s="275"/>
      <c r="M326" s="275"/>
      <c r="N326" s="275"/>
      <c r="O326" s="275"/>
      <c r="P326" s="272"/>
      <c r="Q326" s="272"/>
      <c r="R326" s="272"/>
      <c r="S326" s="272"/>
      <c r="T326" s="272"/>
      <c r="U326" s="272"/>
      <c r="V326" s="272"/>
      <c r="W326" s="272"/>
      <c r="X326" s="272"/>
      <c r="Y326" s="272"/>
      <c r="Z326" s="272"/>
      <c r="AA326" s="272"/>
      <c r="AB326" s="272"/>
      <c r="AC326" s="272"/>
      <c r="AD326" s="272"/>
      <c r="AE326" s="272"/>
      <c r="AF326" s="272"/>
      <c r="AG326" s="272"/>
    </row>
    <row r="327" spans="1:33">
      <c r="A327" s="272"/>
      <c r="B327" s="275"/>
      <c r="C327" s="275"/>
      <c r="D327" s="275"/>
      <c r="E327" s="275"/>
      <c r="F327" s="275"/>
      <c r="G327" s="275"/>
      <c r="H327" s="275"/>
      <c r="I327" s="275"/>
      <c r="J327" s="275"/>
      <c r="K327" s="275"/>
      <c r="L327" s="275"/>
      <c r="M327" s="275"/>
      <c r="N327" s="275"/>
      <c r="O327" s="275"/>
      <c r="P327" s="272"/>
      <c r="Q327" s="272"/>
      <c r="R327" s="272"/>
      <c r="S327" s="272"/>
      <c r="T327" s="272"/>
      <c r="U327" s="272"/>
      <c r="V327" s="272"/>
      <c r="W327" s="272"/>
      <c r="X327" s="272"/>
      <c r="Y327" s="272"/>
      <c r="Z327" s="272"/>
      <c r="AA327" s="272"/>
      <c r="AB327" s="272"/>
      <c r="AC327" s="272"/>
      <c r="AD327" s="272"/>
      <c r="AE327" s="272"/>
      <c r="AF327" s="272"/>
      <c r="AG327" s="272"/>
    </row>
    <row r="328" spans="1:33">
      <c r="A328" s="272"/>
      <c r="B328" s="275"/>
      <c r="C328" s="275"/>
      <c r="D328" s="275"/>
      <c r="E328" s="275"/>
      <c r="F328" s="275"/>
      <c r="G328" s="275"/>
      <c r="H328" s="275"/>
      <c r="I328" s="275"/>
      <c r="J328" s="275"/>
      <c r="K328" s="275"/>
      <c r="L328" s="275"/>
      <c r="M328" s="275"/>
      <c r="N328" s="275"/>
      <c r="O328" s="275"/>
      <c r="P328" s="272"/>
      <c r="Q328" s="272"/>
      <c r="R328" s="272"/>
      <c r="S328" s="272"/>
      <c r="T328" s="272"/>
      <c r="U328" s="272"/>
      <c r="V328" s="272"/>
      <c r="W328" s="272"/>
      <c r="X328" s="272"/>
      <c r="Y328" s="272"/>
      <c r="Z328" s="272"/>
      <c r="AA328" s="272"/>
      <c r="AB328" s="272"/>
      <c r="AC328" s="272"/>
      <c r="AD328" s="272"/>
      <c r="AE328" s="272"/>
      <c r="AF328" s="272"/>
      <c r="AG328" s="272"/>
    </row>
    <row r="329" spans="1:33">
      <c r="A329" s="272"/>
      <c r="B329" s="275"/>
      <c r="C329" s="275"/>
      <c r="D329" s="275"/>
      <c r="E329" s="275"/>
      <c r="F329" s="275"/>
      <c r="G329" s="275"/>
      <c r="H329" s="275"/>
      <c r="I329" s="275"/>
      <c r="J329" s="275"/>
      <c r="K329" s="275"/>
      <c r="L329" s="275"/>
      <c r="M329" s="275"/>
      <c r="N329" s="275"/>
      <c r="O329" s="275"/>
      <c r="P329" s="272"/>
      <c r="Q329" s="272"/>
      <c r="R329" s="272"/>
      <c r="S329" s="272"/>
      <c r="T329" s="272"/>
      <c r="U329" s="272"/>
      <c r="V329" s="272"/>
      <c r="W329" s="272"/>
      <c r="X329" s="272"/>
      <c r="Y329" s="272"/>
      <c r="Z329" s="272"/>
      <c r="AA329" s="272"/>
      <c r="AB329" s="272"/>
      <c r="AC329" s="272"/>
      <c r="AD329" s="272"/>
      <c r="AE329" s="272"/>
      <c r="AF329" s="272"/>
      <c r="AG329" s="272"/>
    </row>
    <row r="330" spans="1:33">
      <c r="A330" s="272"/>
      <c r="B330" s="275"/>
      <c r="C330" s="275"/>
      <c r="D330" s="275"/>
      <c r="E330" s="275"/>
      <c r="F330" s="275"/>
      <c r="G330" s="275"/>
      <c r="H330" s="275"/>
      <c r="I330" s="275"/>
      <c r="J330" s="275"/>
      <c r="K330" s="275"/>
      <c r="L330" s="275"/>
      <c r="M330" s="275"/>
      <c r="N330" s="275"/>
      <c r="O330" s="275"/>
      <c r="P330" s="272"/>
      <c r="Q330" s="272"/>
      <c r="R330" s="272"/>
      <c r="S330" s="272"/>
      <c r="T330" s="272"/>
      <c r="U330" s="272"/>
      <c r="V330" s="272"/>
      <c r="W330" s="272"/>
      <c r="X330" s="272"/>
      <c r="Y330" s="272"/>
      <c r="Z330" s="272"/>
      <c r="AA330" s="272"/>
      <c r="AB330" s="272"/>
      <c r="AC330" s="272"/>
      <c r="AD330" s="272"/>
      <c r="AE330" s="272"/>
      <c r="AF330" s="272"/>
      <c r="AG330" s="272"/>
    </row>
    <row r="331" spans="1:33">
      <c r="A331" s="272"/>
      <c r="B331" s="275"/>
      <c r="C331" s="275"/>
      <c r="D331" s="275"/>
      <c r="E331" s="275"/>
      <c r="F331" s="275"/>
      <c r="G331" s="275"/>
      <c r="H331" s="275"/>
      <c r="I331" s="275"/>
      <c r="J331" s="275"/>
      <c r="K331" s="275"/>
      <c r="L331" s="275"/>
      <c r="M331" s="275"/>
      <c r="N331" s="275"/>
      <c r="O331" s="275"/>
      <c r="P331" s="272"/>
      <c r="Q331" s="272"/>
      <c r="R331" s="272"/>
      <c r="S331" s="272"/>
      <c r="T331" s="272"/>
      <c r="U331" s="272"/>
      <c r="V331" s="272"/>
      <c r="W331" s="272"/>
      <c r="X331" s="272"/>
      <c r="Y331" s="272"/>
      <c r="Z331" s="272"/>
      <c r="AA331" s="272"/>
      <c r="AB331" s="272"/>
      <c r="AC331" s="272"/>
      <c r="AD331" s="272"/>
      <c r="AE331" s="272"/>
      <c r="AF331" s="272"/>
      <c r="AG331" s="272"/>
    </row>
    <row r="332" spans="1:33">
      <c r="A332" s="272"/>
      <c r="B332" s="275"/>
      <c r="C332" s="275"/>
      <c r="D332" s="275"/>
      <c r="E332" s="275"/>
      <c r="F332" s="275"/>
      <c r="G332" s="275"/>
      <c r="H332" s="275"/>
      <c r="I332" s="275"/>
      <c r="J332" s="275"/>
      <c r="K332" s="275"/>
      <c r="L332" s="275"/>
      <c r="M332" s="275"/>
      <c r="N332" s="275"/>
      <c r="O332" s="275"/>
      <c r="P332" s="272"/>
      <c r="Q332" s="272"/>
      <c r="R332" s="272"/>
      <c r="S332" s="272"/>
      <c r="T332" s="272"/>
      <c r="U332" s="272"/>
      <c r="V332" s="272"/>
      <c r="W332" s="272"/>
      <c r="X332" s="272"/>
      <c r="Y332" s="272"/>
      <c r="Z332" s="272"/>
      <c r="AA332" s="272"/>
      <c r="AB332" s="272"/>
      <c r="AC332" s="272"/>
      <c r="AD332" s="272"/>
      <c r="AE332" s="272"/>
      <c r="AF332" s="272"/>
      <c r="AG332" s="272"/>
    </row>
    <row r="333" spans="1:33">
      <c r="A333" s="272"/>
      <c r="B333" s="275"/>
      <c r="C333" s="275"/>
      <c r="D333" s="275"/>
      <c r="E333" s="275"/>
      <c r="F333" s="275"/>
      <c r="G333" s="275"/>
      <c r="H333" s="275"/>
      <c r="I333" s="275"/>
      <c r="J333" s="275"/>
      <c r="K333" s="275"/>
      <c r="L333" s="275"/>
      <c r="M333" s="275"/>
      <c r="N333" s="275"/>
      <c r="O333" s="275"/>
      <c r="P333" s="272"/>
      <c r="Q333" s="272"/>
      <c r="R333" s="272"/>
      <c r="S333" s="272"/>
      <c r="T333" s="272"/>
      <c r="U333" s="272"/>
      <c r="V333" s="272"/>
      <c r="W333" s="272"/>
      <c r="X333" s="272"/>
      <c r="Y333" s="272"/>
      <c r="Z333" s="272"/>
      <c r="AA333" s="272"/>
      <c r="AB333" s="272"/>
      <c r="AC333" s="272"/>
      <c r="AD333" s="272"/>
      <c r="AE333" s="272"/>
      <c r="AF333" s="272"/>
      <c r="AG333" s="272"/>
    </row>
    <row r="334" spans="1:33">
      <c r="A334" s="272"/>
      <c r="B334" s="275"/>
      <c r="C334" s="275"/>
      <c r="D334" s="275"/>
      <c r="E334" s="275"/>
      <c r="F334" s="275"/>
      <c r="G334" s="275"/>
      <c r="H334" s="275"/>
      <c r="I334" s="275"/>
      <c r="J334" s="275"/>
      <c r="K334" s="275"/>
      <c r="L334" s="275"/>
      <c r="M334" s="275"/>
      <c r="N334" s="275"/>
      <c r="O334" s="275"/>
      <c r="P334" s="272"/>
      <c r="Q334" s="272"/>
      <c r="R334" s="272"/>
      <c r="S334" s="272"/>
      <c r="T334" s="272"/>
      <c r="U334" s="272"/>
      <c r="V334" s="272"/>
      <c r="W334" s="272"/>
      <c r="X334" s="272"/>
      <c r="Y334" s="272"/>
      <c r="Z334" s="272"/>
      <c r="AA334" s="272"/>
      <c r="AB334" s="272"/>
      <c r="AC334" s="272"/>
      <c r="AD334" s="272"/>
      <c r="AE334" s="272"/>
      <c r="AF334" s="272"/>
      <c r="AG334" s="272"/>
    </row>
    <row r="335" spans="1:33">
      <c r="A335" s="272"/>
      <c r="B335" s="275"/>
      <c r="C335" s="275"/>
      <c r="D335" s="275"/>
      <c r="E335" s="275"/>
      <c r="F335" s="275"/>
      <c r="G335" s="275"/>
      <c r="H335" s="275"/>
      <c r="I335" s="275"/>
      <c r="J335" s="275"/>
      <c r="K335" s="275"/>
      <c r="L335" s="275"/>
      <c r="M335" s="275"/>
      <c r="N335" s="275"/>
      <c r="O335" s="275"/>
      <c r="P335" s="272"/>
      <c r="Q335" s="272"/>
      <c r="R335" s="272"/>
      <c r="S335" s="272"/>
      <c r="T335" s="272"/>
      <c r="U335" s="272"/>
      <c r="V335" s="272"/>
      <c r="W335" s="272"/>
      <c r="X335" s="272"/>
      <c r="Y335" s="272"/>
      <c r="Z335" s="272"/>
      <c r="AA335" s="272"/>
      <c r="AB335" s="272"/>
      <c r="AC335" s="272"/>
      <c r="AD335" s="272"/>
      <c r="AE335" s="272"/>
      <c r="AF335" s="272"/>
      <c r="AG335" s="272"/>
    </row>
    <row r="336" spans="1:33">
      <c r="A336" s="272"/>
      <c r="B336" s="275"/>
      <c r="C336" s="275"/>
      <c r="D336" s="275"/>
      <c r="E336" s="275"/>
      <c r="F336" s="275"/>
      <c r="G336" s="275"/>
      <c r="H336" s="275"/>
      <c r="I336" s="275"/>
      <c r="J336" s="275"/>
      <c r="K336" s="275"/>
      <c r="L336" s="275"/>
      <c r="M336" s="275"/>
      <c r="N336" s="275"/>
      <c r="O336" s="275"/>
      <c r="P336" s="272"/>
      <c r="Q336" s="272"/>
      <c r="R336" s="272"/>
      <c r="S336" s="272"/>
      <c r="T336" s="272"/>
      <c r="U336" s="272"/>
      <c r="V336" s="272"/>
      <c r="W336" s="272"/>
      <c r="X336" s="272"/>
      <c r="Y336" s="272"/>
      <c r="Z336" s="272"/>
      <c r="AA336" s="272"/>
      <c r="AB336" s="272"/>
      <c r="AC336" s="272"/>
      <c r="AD336" s="272"/>
      <c r="AE336" s="272"/>
      <c r="AF336" s="272"/>
      <c r="AG336" s="272"/>
    </row>
    <row r="337" spans="1:33">
      <c r="A337" s="272"/>
      <c r="B337" s="275"/>
      <c r="C337" s="275"/>
      <c r="D337" s="275"/>
      <c r="E337" s="275"/>
      <c r="F337" s="275"/>
      <c r="G337" s="275"/>
      <c r="H337" s="275"/>
      <c r="I337" s="275"/>
      <c r="J337" s="275"/>
      <c r="K337" s="275"/>
      <c r="L337" s="275"/>
      <c r="M337" s="275"/>
      <c r="N337" s="275"/>
      <c r="O337" s="275"/>
      <c r="P337" s="272"/>
      <c r="Q337" s="272"/>
      <c r="R337" s="272"/>
      <c r="S337" s="272"/>
      <c r="T337" s="272"/>
      <c r="U337" s="272"/>
      <c r="V337" s="272"/>
      <c r="W337" s="272"/>
      <c r="X337" s="272"/>
      <c r="Y337" s="272"/>
      <c r="Z337" s="272"/>
      <c r="AA337" s="272"/>
      <c r="AB337" s="272"/>
      <c r="AC337" s="272"/>
      <c r="AD337" s="272"/>
      <c r="AE337" s="272"/>
      <c r="AF337" s="272"/>
      <c r="AG337" s="272"/>
    </row>
    <row r="338" spans="1:33">
      <c r="A338" s="272"/>
      <c r="B338" s="275"/>
      <c r="C338" s="275"/>
      <c r="D338" s="275"/>
      <c r="E338" s="275"/>
      <c r="F338" s="275"/>
      <c r="G338" s="275"/>
      <c r="H338" s="275"/>
      <c r="I338" s="275"/>
      <c r="J338" s="275"/>
      <c r="K338" s="275"/>
      <c r="L338" s="275"/>
      <c r="M338" s="275"/>
      <c r="N338" s="275"/>
      <c r="O338" s="275"/>
      <c r="P338" s="272"/>
      <c r="Q338" s="272"/>
      <c r="R338" s="272"/>
      <c r="S338" s="272"/>
      <c r="T338" s="272"/>
      <c r="U338" s="272"/>
      <c r="V338" s="272"/>
      <c r="W338" s="272"/>
      <c r="X338" s="272"/>
      <c r="Y338" s="272"/>
      <c r="Z338" s="272"/>
      <c r="AA338" s="272"/>
      <c r="AB338" s="272"/>
      <c r="AC338" s="272"/>
      <c r="AD338" s="272"/>
      <c r="AE338" s="272"/>
      <c r="AF338" s="272"/>
      <c r="AG338" s="272"/>
    </row>
    <row r="339" spans="1:33">
      <c r="A339" s="272"/>
      <c r="B339" s="275"/>
      <c r="C339" s="275"/>
      <c r="D339" s="275"/>
      <c r="E339" s="275"/>
      <c r="F339" s="275"/>
      <c r="G339" s="275"/>
      <c r="H339" s="275"/>
      <c r="I339" s="275"/>
      <c r="J339" s="275"/>
      <c r="K339" s="275"/>
      <c r="L339" s="275"/>
      <c r="M339" s="275"/>
      <c r="N339" s="275"/>
      <c r="O339" s="275"/>
      <c r="P339" s="272"/>
      <c r="Q339" s="272"/>
      <c r="R339" s="272"/>
      <c r="S339" s="272"/>
      <c r="T339" s="272"/>
      <c r="U339" s="272"/>
      <c r="V339" s="272"/>
      <c r="W339" s="272"/>
      <c r="X339" s="272"/>
      <c r="Y339" s="272"/>
      <c r="Z339" s="272"/>
      <c r="AA339" s="272"/>
      <c r="AB339" s="272"/>
      <c r="AC339" s="272"/>
      <c r="AD339" s="272"/>
      <c r="AE339" s="272"/>
      <c r="AF339" s="272"/>
      <c r="AG339" s="272"/>
    </row>
    <row r="340" spans="1:33">
      <c r="A340" s="272"/>
      <c r="B340" s="275"/>
      <c r="C340" s="275"/>
      <c r="D340" s="275"/>
      <c r="E340" s="275"/>
      <c r="F340" s="275"/>
      <c r="G340" s="275"/>
      <c r="H340" s="275"/>
      <c r="I340" s="275"/>
      <c r="J340" s="275"/>
      <c r="K340" s="275"/>
      <c r="L340" s="275"/>
      <c r="M340" s="275"/>
      <c r="N340" s="275"/>
      <c r="O340" s="275"/>
      <c r="P340" s="272"/>
      <c r="Q340" s="272"/>
      <c r="R340" s="272"/>
      <c r="S340" s="272"/>
      <c r="T340" s="272"/>
      <c r="U340" s="272"/>
      <c r="V340" s="272"/>
      <c r="W340" s="272"/>
      <c r="X340" s="272"/>
      <c r="Y340" s="272"/>
      <c r="Z340" s="272"/>
      <c r="AA340" s="272"/>
      <c r="AB340" s="272"/>
      <c r="AC340" s="272"/>
      <c r="AD340" s="272"/>
      <c r="AE340" s="272"/>
      <c r="AF340" s="272"/>
      <c r="AG340" s="272"/>
    </row>
    <row r="341" spans="1:33">
      <c r="A341" s="272"/>
      <c r="B341" s="275"/>
      <c r="C341" s="275"/>
      <c r="D341" s="275"/>
      <c r="E341" s="275"/>
      <c r="F341" s="275"/>
      <c r="G341" s="275"/>
      <c r="H341" s="275"/>
      <c r="I341" s="275"/>
      <c r="J341" s="275"/>
      <c r="K341" s="275"/>
      <c r="L341" s="275"/>
      <c r="M341" s="275"/>
      <c r="N341" s="275"/>
      <c r="O341" s="275"/>
      <c r="P341" s="272"/>
      <c r="Q341" s="272"/>
      <c r="R341" s="272"/>
      <c r="S341" s="272"/>
      <c r="T341" s="272"/>
      <c r="U341" s="272"/>
      <c r="V341" s="272"/>
      <c r="W341" s="272"/>
      <c r="X341" s="272"/>
      <c r="Y341" s="272"/>
      <c r="Z341" s="272"/>
      <c r="AA341" s="272"/>
      <c r="AB341" s="272"/>
      <c r="AC341" s="272"/>
      <c r="AD341" s="272"/>
      <c r="AE341" s="272"/>
      <c r="AF341" s="272"/>
      <c r="AG341" s="272"/>
    </row>
    <row r="342" spans="1:33">
      <c r="A342" s="272"/>
      <c r="B342" s="275"/>
      <c r="C342" s="275"/>
      <c r="D342" s="275"/>
      <c r="E342" s="275"/>
      <c r="F342" s="275"/>
      <c r="G342" s="275"/>
      <c r="H342" s="275"/>
      <c r="I342" s="275"/>
      <c r="J342" s="275"/>
      <c r="K342" s="275"/>
      <c r="L342" s="275"/>
      <c r="M342" s="275"/>
      <c r="N342" s="275"/>
      <c r="O342" s="275"/>
      <c r="P342" s="272"/>
      <c r="Q342" s="272"/>
      <c r="R342" s="272"/>
      <c r="S342" s="272"/>
      <c r="T342" s="272"/>
      <c r="U342" s="272"/>
      <c r="V342" s="272"/>
      <c r="W342" s="272"/>
      <c r="X342" s="272"/>
      <c r="Y342" s="272"/>
      <c r="Z342" s="272"/>
      <c r="AA342" s="272"/>
      <c r="AB342" s="272"/>
      <c r="AC342" s="272"/>
      <c r="AD342" s="272"/>
      <c r="AE342" s="272"/>
      <c r="AF342" s="272"/>
      <c r="AG342" s="272"/>
    </row>
    <row r="343" spans="1:33">
      <c r="A343" s="272"/>
      <c r="B343" s="275"/>
      <c r="C343" s="275"/>
      <c r="D343" s="275"/>
      <c r="E343" s="275"/>
      <c r="F343" s="275"/>
      <c r="G343" s="275"/>
      <c r="H343" s="275"/>
      <c r="I343" s="275"/>
      <c r="J343" s="275"/>
      <c r="K343" s="275"/>
      <c r="L343" s="275"/>
      <c r="M343" s="275"/>
      <c r="N343" s="275"/>
      <c r="O343" s="275"/>
      <c r="P343" s="272"/>
      <c r="Q343" s="272"/>
      <c r="R343" s="272"/>
      <c r="S343" s="272"/>
      <c r="T343" s="272"/>
      <c r="U343" s="272"/>
      <c r="V343" s="272"/>
      <c r="W343" s="272"/>
      <c r="X343" s="272"/>
      <c r="Y343" s="272"/>
      <c r="Z343" s="272"/>
      <c r="AA343" s="272"/>
      <c r="AB343" s="272"/>
      <c r="AC343" s="272"/>
      <c r="AD343" s="272"/>
      <c r="AE343" s="272"/>
      <c r="AF343" s="272"/>
      <c r="AG343" s="272"/>
    </row>
    <row r="344" spans="1:33">
      <c r="A344" s="272"/>
      <c r="B344" s="275"/>
      <c r="C344" s="275"/>
      <c r="D344" s="275"/>
      <c r="E344" s="275"/>
      <c r="F344" s="275"/>
      <c r="G344" s="275"/>
      <c r="H344" s="275"/>
      <c r="I344" s="275"/>
      <c r="J344" s="275"/>
      <c r="K344" s="275"/>
      <c r="L344" s="275"/>
      <c r="M344" s="275"/>
      <c r="N344" s="275"/>
      <c r="O344" s="275"/>
      <c r="P344" s="272"/>
      <c r="Q344" s="272"/>
      <c r="R344" s="272"/>
      <c r="S344" s="272"/>
      <c r="T344" s="272"/>
      <c r="U344" s="272"/>
      <c r="V344" s="272"/>
      <c r="W344" s="272"/>
      <c r="X344" s="272"/>
      <c r="Y344" s="272"/>
      <c r="Z344" s="272"/>
      <c r="AA344" s="272"/>
      <c r="AB344" s="272"/>
      <c r="AC344" s="272"/>
      <c r="AD344" s="272"/>
      <c r="AE344" s="272"/>
      <c r="AF344" s="272"/>
      <c r="AG344" s="272"/>
    </row>
    <row r="345" spans="1:33">
      <c r="A345" s="272"/>
      <c r="B345" s="275"/>
      <c r="C345" s="275"/>
      <c r="D345" s="275"/>
      <c r="E345" s="275"/>
      <c r="F345" s="275"/>
      <c r="G345" s="275"/>
      <c r="H345" s="275"/>
      <c r="I345" s="275"/>
      <c r="J345" s="275"/>
      <c r="K345" s="275"/>
      <c r="L345" s="275"/>
      <c r="M345" s="275"/>
      <c r="N345" s="275"/>
      <c r="O345" s="275"/>
      <c r="P345" s="272"/>
      <c r="Q345" s="272"/>
      <c r="R345" s="272"/>
      <c r="S345" s="272"/>
      <c r="T345" s="272"/>
      <c r="U345" s="272"/>
      <c r="V345" s="272"/>
      <c r="W345" s="272"/>
      <c r="X345" s="272"/>
      <c r="Y345" s="272"/>
      <c r="Z345" s="272"/>
      <c r="AA345" s="272"/>
      <c r="AB345" s="272"/>
      <c r="AC345" s="272"/>
      <c r="AD345" s="272"/>
      <c r="AE345" s="272"/>
      <c r="AF345" s="272"/>
      <c r="AG345" s="272"/>
    </row>
    <row r="346" spans="1:33">
      <c r="A346" s="272"/>
      <c r="B346" s="275"/>
      <c r="C346" s="275"/>
      <c r="D346" s="275"/>
      <c r="E346" s="275"/>
      <c r="F346" s="275"/>
      <c r="G346" s="275"/>
      <c r="H346" s="275"/>
      <c r="I346" s="275"/>
      <c r="J346" s="275"/>
      <c r="K346" s="275"/>
      <c r="L346" s="275"/>
      <c r="M346" s="275"/>
      <c r="N346" s="275"/>
      <c r="O346" s="275"/>
      <c r="P346" s="272"/>
      <c r="Q346" s="272"/>
      <c r="R346" s="272"/>
      <c r="S346" s="272"/>
      <c r="T346" s="272"/>
      <c r="U346" s="272"/>
      <c r="V346" s="272"/>
      <c r="W346" s="272"/>
      <c r="X346" s="272"/>
      <c r="Y346" s="272"/>
      <c r="Z346" s="272"/>
      <c r="AA346" s="272"/>
      <c r="AB346" s="272"/>
      <c r="AC346" s="272"/>
      <c r="AD346" s="272"/>
      <c r="AE346" s="272"/>
      <c r="AF346" s="272"/>
      <c r="AG346" s="272"/>
    </row>
    <row r="347" spans="1:33">
      <c r="A347" s="272"/>
      <c r="B347" s="275"/>
      <c r="C347" s="275"/>
      <c r="D347" s="275"/>
      <c r="E347" s="275"/>
      <c r="F347" s="275"/>
      <c r="G347" s="275"/>
      <c r="H347" s="275"/>
      <c r="I347" s="275"/>
      <c r="J347" s="275"/>
      <c r="K347" s="275"/>
      <c r="L347" s="275"/>
      <c r="M347" s="275"/>
      <c r="N347" s="275"/>
      <c r="O347" s="275"/>
      <c r="P347" s="272"/>
      <c r="Q347" s="272"/>
      <c r="R347" s="272"/>
      <c r="S347" s="272"/>
      <c r="T347" s="272"/>
      <c r="U347" s="272"/>
      <c r="V347" s="272"/>
      <c r="W347" s="272"/>
      <c r="X347" s="272"/>
      <c r="Y347" s="272"/>
      <c r="Z347" s="272"/>
      <c r="AA347" s="272"/>
      <c r="AB347" s="272"/>
      <c r="AC347" s="272"/>
      <c r="AD347" s="272"/>
      <c r="AE347" s="272"/>
      <c r="AF347" s="272"/>
      <c r="AG347" s="272"/>
    </row>
    <row r="348" spans="1:33">
      <c r="A348" s="272"/>
      <c r="B348" s="275"/>
      <c r="C348" s="275"/>
      <c r="D348" s="275"/>
      <c r="E348" s="275"/>
      <c r="F348" s="275"/>
      <c r="G348" s="275"/>
      <c r="H348" s="275"/>
      <c r="I348" s="275"/>
      <c r="J348" s="275"/>
      <c r="K348" s="275"/>
      <c r="L348" s="275"/>
      <c r="M348" s="275"/>
      <c r="N348" s="275"/>
      <c r="O348" s="275"/>
      <c r="P348" s="272"/>
      <c r="Q348" s="272"/>
      <c r="R348" s="272"/>
      <c r="S348" s="272"/>
      <c r="T348" s="272"/>
      <c r="U348" s="272"/>
      <c r="V348" s="272"/>
      <c r="W348" s="272"/>
      <c r="X348" s="272"/>
      <c r="Y348" s="272"/>
      <c r="Z348" s="272"/>
      <c r="AA348" s="272"/>
      <c r="AB348" s="272"/>
      <c r="AC348" s="272"/>
      <c r="AD348" s="272"/>
      <c r="AE348" s="272"/>
      <c r="AF348" s="272"/>
      <c r="AG348" s="272"/>
    </row>
    <row r="349" spans="1:33">
      <c r="A349" s="272"/>
      <c r="B349" s="275"/>
      <c r="C349" s="275"/>
      <c r="D349" s="275"/>
      <c r="E349" s="275"/>
      <c r="F349" s="275"/>
      <c r="G349" s="275"/>
      <c r="H349" s="275"/>
      <c r="I349" s="275"/>
      <c r="J349" s="275"/>
      <c r="K349" s="275"/>
      <c r="L349" s="275"/>
      <c r="M349" s="275"/>
      <c r="N349" s="275"/>
      <c r="O349" s="275"/>
      <c r="P349" s="272"/>
      <c r="Q349" s="272"/>
      <c r="R349" s="272"/>
      <c r="S349" s="272"/>
      <c r="T349" s="272"/>
      <c r="U349" s="272"/>
      <c r="V349" s="272"/>
      <c r="W349" s="272"/>
      <c r="X349" s="272"/>
      <c r="Y349" s="272"/>
      <c r="Z349" s="272"/>
      <c r="AA349" s="272"/>
      <c r="AB349" s="272"/>
      <c r="AC349" s="272"/>
      <c r="AD349" s="272"/>
      <c r="AE349" s="272"/>
      <c r="AF349" s="272"/>
      <c r="AG349" s="272"/>
    </row>
    <row r="350" spans="1:33">
      <c r="A350" s="272"/>
      <c r="B350" s="275"/>
      <c r="C350" s="275"/>
      <c r="D350" s="275"/>
      <c r="E350" s="275"/>
      <c r="F350" s="275"/>
      <c r="G350" s="275"/>
      <c r="H350" s="275"/>
      <c r="I350" s="275"/>
      <c r="J350" s="275"/>
      <c r="K350" s="275"/>
      <c r="L350" s="275"/>
      <c r="M350" s="275"/>
      <c r="N350" s="275"/>
      <c r="O350" s="275"/>
      <c r="P350" s="272"/>
      <c r="Q350" s="272"/>
      <c r="R350" s="272"/>
      <c r="S350" s="272"/>
      <c r="T350" s="272"/>
      <c r="U350" s="272"/>
      <c r="V350" s="272"/>
      <c r="W350" s="272"/>
      <c r="X350" s="272"/>
      <c r="Y350" s="272"/>
      <c r="Z350" s="272"/>
      <c r="AA350" s="272"/>
      <c r="AB350" s="272"/>
      <c r="AC350" s="272"/>
      <c r="AD350" s="272"/>
      <c r="AE350" s="272"/>
      <c r="AF350" s="272"/>
      <c r="AG350" s="272"/>
    </row>
    <row r="351" spans="1:33">
      <c r="A351" s="272"/>
      <c r="B351" s="275"/>
      <c r="C351" s="275"/>
      <c r="D351" s="275"/>
      <c r="E351" s="275"/>
      <c r="F351" s="275"/>
      <c r="G351" s="275"/>
      <c r="H351" s="275"/>
      <c r="I351" s="275"/>
      <c r="J351" s="275"/>
      <c r="K351" s="275"/>
      <c r="L351" s="275"/>
      <c r="M351" s="275"/>
      <c r="N351" s="275"/>
      <c r="O351" s="275"/>
      <c r="P351" s="272"/>
      <c r="Q351" s="272"/>
      <c r="R351" s="272"/>
      <c r="S351" s="272"/>
      <c r="T351" s="272"/>
      <c r="U351" s="272"/>
      <c r="V351" s="272"/>
      <c r="W351" s="272"/>
      <c r="X351" s="272"/>
      <c r="Y351" s="272"/>
      <c r="Z351" s="272"/>
      <c r="AA351" s="272"/>
      <c r="AB351" s="272"/>
      <c r="AC351" s="272"/>
      <c r="AD351" s="272"/>
      <c r="AE351" s="272"/>
      <c r="AF351" s="272"/>
      <c r="AG351" s="272"/>
    </row>
    <row r="352" spans="1:33">
      <c r="A352" s="272"/>
      <c r="B352" s="275"/>
      <c r="C352" s="275"/>
      <c r="D352" s="275"/>
      <c r="E352" s="275"/>
      <c r="F352" s="275"/>
      <c r="G352" s="275"/>
      <c r="H352" s="275"/>
      <c r="I352" s="275"/>
      <c r="J352" s="275"/>
      <c r="K352" s="275"/>
      <c r="L352" s="275"/>
      <c r="M352" s="275"/>
      <c r="N352" s="275"/>
      <c r="O352" s="275"/>
      <c r="P352" s="272"/>
      <c r="Q352" s="272"/>
      <c r="R352" s="272"/>
      <c r="S352" s="272"/>
      <c r="T352" s="272"/>
      <c r="U352" s="272"/>
      <c r="V352" s="272"/>
      <c r="W352" s="272"/>
      <c r="X352" s="272"/>
      <c r="Y352" s="272"/>
      <c r="Z352" s="272"/>
      <c r="AA352" s="272"/>
      <c r="AB352" s="272"/>
      <c r="AC352" s="272"/>
      <c r="AD352" s="272"/>
      <c r="AE352" s="272"/>
      <c r="AF352" s="272"/>
      <c r="AG352" s="272"/>
    </row>
    <row r="353" spans="1:33">
      <c r="A353" s="272"/>
      <c r="B353" s="275"/>
      <c r="C353" s="275"/>
      <c r="D353" s="275"/>
      <c r="E353" s="275"/>
      <c r="F353" s="275"/>
      <c r="G353" s="275"/>
      <c r="H353" s="275"/>
      <c r="I353" s="275"/>
      <c r="J353" s="275"/>
      <c r="K353" s="275"/>
      <c r="L353" s="275"/>
      <c r="M353" s="275"/>
      <c r="N353" s="275"/>
      <c r="O353" s="275"/>
      <c r="P353" s="272"/>
      <c r="Q353" s="272"/>
      <c r="R353" s="272"/>
      <c r="S353" s="272"/>
      <c r="T353" s="272"/>
      <c r="U353" s="272"/>
      <c r="V353" s="272"/>
      <c r="W353" s="272"/>
      <c r="X353" s="272"/>
      <c r="Y353" s="272"/>
      <c r="Z353" s="272"/>
      <c r="AA353" s="272"/>
      <c r="AB353" s="272"/>
      <c r="AC353" s="272"/>
      <c r="AD353" s="272"/>
      <c r="AE353" s="272"/>
      <c r="AF353" s="272"/>
      <c r="AG353" s="272"/>
    </row>
    <row r="354" spans="1:33">
      <c r="A354" s="272"/>
      <c r="B354" s="275"/>
      <c r="C354" s="275"/>
      <c r="D354" s="275"/>
      <c r="E354" s="275"/>
      <c r="F354" s="275"/>
      <c r="G354" s="275"/>
      <c r="H354" s="275"/>
      <c r="I354" s="275"/>
      <c r="J354" s="275"/>
      <c r="K354" s="275"/>
      <c r="L354" s="275"/>
      <c r="M354" s="275"/>
      <c r="N354" s="275"/>
      <c r="O354" s="275"/>
      <c r="P354" s="272"/>
      <c r="Q354" s="272"/>
      <c r="R354" s="272"/>
      <c r="S354" s="272"/>
      <c r="T354" s="272"/>
      <c r="U354" s="272"/>
      <c r="V354" s="272"/>
      <c r="W354" s="272"/>
      <c r="X354" s="272"/>
      <c r="Y354" s="272"/>
      <c r="Z354" s="272"/>
      <c r="AA354" s="272"/>
      <c r="AB354" s="272"/>
      <c r="AC354" s="272"/>
      <c r="AD354" s="272"/>
      <c r="AE354" s="272"/>
      <c r="AF354" s="272"/>
      <c r="AG354" s="272"/>
    </row>
    <row r="355" spans="1:33">
      <c r="A355" s="272"/>
      <c r="B355" s="275"/>
      <c r="C355" s="275"/>
      <c r="D355" s="275"/>
      <c r="E355" s="275"/>
      <c r="F355" s="275"/>
      <c r="G355" s="275"/>
      <c r="H355" s="275"/>
      <c r="I355" s="275"/>
      <c r="J355" s="275"/>
      <c r="K355" s="275"/>
      <c r="L355" s="275"/>
      <c r="M355" s="275"/>
      <c r="N355" s="275"/>
      <c r="O355" s="275"/>
      <c r="P355" s="272"/>
      <c r="Q355" s="272"/>
      <c r="R355" s="272"/>
      <c r="S355" s="272"/>
      <c r="T355" s="272"/>
      <c r="U355" s="272"/>
      <c r="V355" s="272"/>
      <c r="W355" s="272"/>
      <c r="X355" s="272"/>
      <c r="Y355" s="272"/>
      <c r="Z355" s="272"/>
      <c r="AA355" s="272"/>
      <c r="AB355" s="272"/>
      <c r="AC355" s="272"/>
      <c r="AD355" s="272"/>
      <c r="AE355" s="272"/>
      <c r="AF355" s="272"/>
      <c r="AG355" s="272"/>
    </row>
    <row r="356" spans="1:33">
      <c r="A356" s="272"/>
      <c r="B356" s="275"/>
      <c r="C356" s="275"/>
      <c r="D356" s="275"/>
      <c r="E356" s="275"/>
      <c r="F356" s="275"/>
      <c r="G356" s="275"/>
      <c r="H356" s="275"/>
      <c r="I356" s="275"/>
      <c r="J356" s="275"/>
      <c r="K356" s="275"/>
      <c r="L356" s="275"/>
      <c r="M356" s="275"/>
      <c r="N356" s="275"/>
      <c r="O356" s="275"/>
      <c r="P356" s="272"/>
      <c r="Q356" s="272"/>
      <c r="R356" s="272"/>
      <c r="S356" s="272"/>
      <c r="T356" s="272"/>
      <c r="U356" s="272"/>
      <c r="V356" s="272"/>
      <c r="W356" s="272"/>
      <c r="X356" s="272"/>
      <c r="Y356" s="272"/>
      <c r="Z356" s="272"/>
      <c r="AA356" s="272"/>
      <c r="AB356" s="272"/>
      <c r="AC356" s="272"/>
      <c r="AD356" s="272"/>
      <c r="AE356" s="272"/>
      <c r="AF356" s="272"/>
      <c r="AG356" s="272"/>
    </row>
    <row r="357" spans="1:33">
      <c r="A357" s="272"/>
      <c r="B357" s="275"/>
      <c r="C357" s="275"/>
      <c r="D357" s="275"/>
      <c r="E357" s="275"/>
      <c r="F357" s="275"/>
      <c r="G357" s="275"/>
      <c r="H357" s="275"/>
      <c r="I357" s="275"/>
      <c r="J357" s="275"/>
      <c r="K357" s="275"/>
      <c r="L357" s="275"/>
      <c r="M357" s="275"/>
      <c r="N357" s="275"/>
      <c r="O357" s="275"/>
      <c r="P357" s="272"/>
      <c r="Q357" s="272"/>
      <c r="R357" s="272"/>
      <c r="S357" s="272"/>
      <c r="T357" s="272"/>
      <c r="U357" s="272"/>
      <c r="V357" s="272"/>
      <c r="W357" s="272"/>
      <c r="X357" s="272"/>
      <c r="Y357" s="272"/>
      <c r="Z357" s="272"/>
      <c r="AA357" s="272"/>
      <c r="AB357" s="272"/>
      <c r="AC357" s="272"/>
      <c r="AD357" s="272"/>
      <c r="AE357" s="272"/>
      <c r="AF357" s="272"/>
      <c r="AG357" s="272"/>
    </row>
    <row r="358" spans="1:33">
      <c r="A358" s="272"/>
      <c r="B358" s="275"/>
      <c r="C358" s="275"/>
      <c r="D358" s="275"/>
      <c r="E358" s="275"/>
      <c r="F358" s="275"/>
      <c r="G358" s="275"/>
      <c r="H358" s="275"/>
      <c r="I358" s="275"/>
      <c r="J358" s="275"/>
      <c r="K358" s="275"/>
      <c r="L358" s="275"/>
      <c r="M358" s="275"/>
      <c r="N358" s="275"/>
      <c r="O358" s="275"/>
      <c r="P358" s="272"/>
      <c r="Q358" s="272"/>
      <c r="R358" s="272"/>
      <c r="S358" s="272"/>
      <c r="T358" s="272"/>
      <c r="U358" s="272"/>
      <c r="V358" s="272"/>
      <c r="W358" s="272"/>
      <c r="X358" s="272"/>
      <c r="Y358" s="272"/>
      <c r="Z358" s="272"/>
      <c r="AA358" s="272"/>
      <c r="AB358" s="272"/>
      <c r="AC358" s="272"/>
      <c r="AD358" s="272"/>
      <c r="AE358" s="272"/>
      <c r="AF358" s="272"/>
      <c r="AG358" s="272"/>
    </row>
    <row r="359" spans="1:33">
      <c r="A359" s="272"/>
      <c r="B359" s="275"/>
      <c r="C359" s="275"/>
      <c r="D359" s="275"/>
      <c r="E359" s="275"/>
      <c r="F359" s="275"/>
      <c r="G359" s="275"/>
      <c r="H359" s="275"/>
      <c r="I359" s="275"/>
      <c r="J359" s="275"/>
      <c r="K359" s="275"/>
      <c r="L359" s="275"/>
      <c r="M359" s="275"/>
      <c r="N359" s="275"/>
      <c r="O359" s="275"/>
      <c r="P359" s="272"/>
      <c r="Q359" s="272"/>
      <c r="R359" s="272"/>
      <c r="S359" s="272"/>
      <c r="T359" s="272"/>
      <c r="U359" s="272"/>
      <c r="V359" s="272"/>
      <c r="W359" s="272"/>
      <c r="X359" s="272"/>
      <c r="Y359" s="272"/>
      <c r="Z359" s="272"/>
      <c r="AA359" s="272"/>
      <c r="AB359" s="272"/>
      <c r="AC359" s="272"/>
      <c r="AD359" s="272"/>
      <c r="AE359" s="272"/>
      <c r="AF359" s="272"/>
      <c r="AG359" s="272"/>
    </row>
    <row r="360" spans="1:33">
      <c r="A360" s="272"/>
      <c r="B360" s="275"/>
      <c r="C360" s="275"/>
      <c r="D360" s="275"/>
      <c r="E360" s="275"/>
      <c r="F360" s="275"/>
      <c r="G360" s="275"/>
      <c r="H360" s="275"/>
      <c r="I360" s="275"/>
      <c r="J360" s="275"/>
      <c r="K360" s="275"/>
      <c r="L360" s="275"/>
      <c r="M360" s="275"/>
      <c r="N360" s="275"/>
      <c r="O360" s="275"/>
      <c r="P360" s="272"/>
      <c r="Q360" s="272"/>
      <c r="R360" s="272"/>
      <c r="S360" s="272"/>
      <c r="T360" s="272"/>
      <c r="U360" s="272"/>
      <c r="V360" s="272"/>
      <c r="W360" s="272"/>
      <c r="X360" s="272"/>
      <c r="Y360" s="272"/>
      <c r="Z360" s="272"/>
      <c r="AA360" s="272"/>
      <c r="AB360" s="272"/>
      <c r="AC360" s="272"/>
      <c r="AD360" s="272"/>
      <c r="AE360" s="272"/>
      <c r="AF360" s="272"/>
      <c r="AG360" s="272"/>
    </row>
    <row r="361" spans="1:33">
      <c r="A361" s="272"/>
      <c r="B361" s="275"/>
      <c r="C361" s="275"/>
      <c r="D361" s="275"/>
      <c r="E361" s="275"/>
      <c r="F361" s="275"/>
      <c r="G361" s="275"/>
      <c r="H361" s="275"/>
      <c r="I361" s="275"/>
      <c r="J361" s="275"/>
      <c r="K361" s="275"/>
      <c r="L361" s="275"/>
      <c r="M361" s="275"/>
      <c r="N361" s="275"/>
      <c r="O361" s="275"/>
      <c r="P361" s="272"/>
      <c r="Q361" s="272"/>
      <c r="R361" s="272"/>
      <c r="S361" s="272"/>
      <c r="T361" s="272"/>
      <c r="U361" s="272"/>
      <c r="V361" s="272"/>
      <c r="W361" s="272"/>
      <c r="X361" s="272"/>
      <c r="Y361" s="272"/>
      <c r="Z361" s="272"/>
      <c r="AA361" s="272"/>
      <c r="AB361" s="272"/>
      <c r="AC361" s="272"/>
      <c r="AD361" s="272"/>
      <c r="AE361" s="272"/>
      <c r="AF361" s="272"/>
      <c r="AG361" s="272"/>
    </row>
    <row r="362" spans="1:33">
      <c r="A362" s="272"/>
      <c r="B362" s="275"/>
      <c r="C362" s="275"/>
      <c r="D362" s="275"/>
      <c r="E362" s="275"/>
      <c r="F362" s="275"/>
      <c r="G362" s="275"/>
      <c r="H362" s="275"/>
      <c r="I362" s="275"/>
      <c r="J362" s="275"/>
      <c r="K362" s="275"/>
      <c r="L362" s="275"/>
      <c r="M362" s="275"/>
      <c r="N362" s="275"/>
      <c r="O362" s="275"/>
      <c r="P362" s="272"/>
      <c r="Q362" s="272"/>
      <c r="R362" s="272"/>
      <c r="S362" s="272"/>
      <c r="T362" s="272"/>
      <c r="U362" s="272"/>
      <c r="V362" s="272"/>
      <c r="W362" s="272"/>
      <c r="X362" s="272"/>
      <c r="Y362" s="272"/>
      <c r="Z362" s="272"/>
      <c r="AA362" s="272"/>
      <c r="AB362" s="272"/>
      <c r="AC362" s="272"/>
      <c r="AD362" s="272"/>
      <c r="AE362" s="272"/>
      <c r="AF362" s="272"/>
      <c r="AG362" s="272"/>
    </row>
    <row r="363" spans="1:33">
      <c r="A363" s="272"/>
      <c r="B363" s="275"/>
      <c r="C363" s="275"/>
      <c r="D363" s="275"/>
      <c r="E363" s="275"/>
      <c r="F363" s="275"/>
      <c r="G363" s="275"/>
      <c r="H363" s="275"/>
      <c r="I363" s="275"/>
      <c r="J363" s="275"/>
      <c r="K363" s="275"/>
      <c r="L363" s="275"/>
      <c r="M363" s="275"/>
      <c r="N363" s="275"/>
      <c r="O363" s="275"/>
      <c r="P363" s="272"/>
      <c r="Q363" s="272"/>
      <c r="R363" s="272"/>
      <c r="S363" s="272"/>
      <c r="T363" s="272"/>
      <c r="U363" s="272"/>
      <c r="V363" s="272"/>
      <c r="W363" s="272"/>
      <c r="X363" s="272"/>
      <c r="Y363" s="272"/>
      <c r="Z363" s="272"/>
      <c r="AA363" s="272"/>
      <c r="AB363" s="272"/>
      <c r="AC363" s="272"/>
      <c r="AD363" s="272"/>
      <c r="AE363" s="272"/>
      <c r="AF363" s="272"/>
      <c r="AG363" s="272"/>
    </row>
    <row r="364" spans="1:33">
      <c r="A364" s="272"/>
      <c r="B364" s="275"/>
      <c r="C364" s="275"/>
      <c r="D364" s="275"/>
      <c r="E364" s="275"/>
      <c r="F364" s="275"/>
      <c r="G364" s="275"/>
      <c r="H364" s="275"/>
      <c r="I364" s="275"/>
      <c r="J364" s="275"/>
      <c r="K364" s="275"/>
      <c r="L364" s="275"/>
      <c r="M364" s="275"/>
      <c r="N364" s="275"/>
      <c r="O364" s="275"/>
      <c r="P364" s="272"/>
      <c r="Q364" s="272"/>
      <c r="R364" s="272"/>
      <c r="S364" s="272"/>
      <c r="T364" s="272"/>
      <c r="U364" s="272"/>
      <c r="V364" s="272"/>
      <c r="W364" s="272"/>
      <c r="X364" s="272"/>
      <c r="Y364" s="272"/>
      <c r="Z364" s="272"/>
      <c r="AA364" s="272"/>
      <c r="AB364" s="272"/>
      <c r="AC364" s="272"/>
      <c r="AD364" s="272"/>
      <c r="AE364" s="272"/>
      <c r="AF364" s="272"/>
      <c r="AG364" s="272"/>
    </row>
    <row r="365" spans="1:33">
      <c r="A365" s="272"/>
      <c r="B365" s="275"/>
      <c r="C365" s="275"/>
      <c r="D365" s="275"/>
      <c r="E365" s="275"/>
      <c r="F365" s="275"/>
      <c r="G365" s="275"/>
      <c r="H365" s="275"/>
      <c r="I365" s="275"/>
      <c r="J365" s="275"/>
      <c r="K365" s="275"/>
      <c r="L365" s="275"/>
      <c r="M365" s="275"/>
      <c r="N365" s="275"/>
      <c r="O365" s="275"/>
      <c r="P365" s="272"/>
      <c r="Q365" s="272"/>
      <c r="R365" s="272"/>
      <c r="S365" s="272"/>
      <c r="T365" s="272"/>
      <c r="U365" s="272"/>
      <c r="V365" s="272"/>
      <c r="W365" s="272"/>
      <c r="X365" s="272"/>
      <c r="Y365" s="272"/>
      <c r="Z365" s="272"/>
      <c r="AA365" s="272"/>
      <c r="AB365" s="272"/>
      <c r="AC365" s="272"/>
      <c r="AD365" s="272"/>
      <c r="AE365" s="272"/>
      <c r="AF365" s="272"/>
      <c r="AG365" s="272"/>
    </row>
    <row r="366" spans="1:33">
      <c r="A366" s="272"/>
      <c r="B366" s="275"/>
      <c r="C366" s="275"/>
      <c r="D366" s="275"/>
      <c r="E366" s="275"/>
      <c r="F366" s="275"/>
      <c r="G366" s="275"/>
      <c r="H366" s="275"/>
      <c r="I366" s="275"/>
      <c r="J366" s="275"/>
      <c r="K366" s="275"/>
      <c r="L366" s="275"/>
      <c r="M366" s="275"/>
      <c r="N366" s="275"/>
      <c r="O366" s="275"/>
      <c r="P366" s="272"/>
      <c r="Q366" s="272"/>
      <c r="R366" s="272"/>
      <c r="S366" s="272"/>
      <c r="T366" s="272"/>
      <c r="U366" s="272"/>
      <c r="V366" s="272"/>
      <c r="W366" s="272"/>
      <c r="X366" s="272"/>
      <c r="Y366" s="272"/>
      <c r="Z366" s="272"/>
      <c r="AA366" s="272"/>
      <c r="AB366" s="272"/>
      <c r="AC366" s="272"/>
      <c r="AD366" s="272"/>
      <c r="AE366" s="272"/>
      <c r="AF366" s="272"/>
      <c r="AG366" s="272"/>
    </row>
    <row r="367" spans="1:33">
      <c r="A367" s="272"/>
      <c r="B367" s="275"/>
      <c r="C367" s="275"/>
      <c r="D367" s="275"/>
      <c r="E367" s="275"/>
      <c r="F367" s="275"/>
      <c r="G367" s="275"/>
      <c r="H367" s="275"/>
      <c r="I367" s="275"/>
      <c r="J367" s="275"/>
      <c r="K367" s="275"/>
      <c r="L367" s="275"/>
      <c r="M367" s="275"/>
      <c r="N367" s="275"/>
      <c r="O367" s="275"/>
      <c r="P367" s="272"/>
      <c r="Q367" s="272"/>
      <c r="R367" s="272"/>
      <c r="S367" s="272"/>
      <c r="T367" s="272"/>
      <c r="U367" s="272"/>
      <c r="V367" s="272"/>
      <c r="W367" s="272"/>
      <c r="X367" s="272"/>
      <c r="Y367" s="272"/>
      <c r="Z367" s="272"/>
      <c r="AA367" s="272"/>
      <c r="AB367" s="272"/>
      <c r="AC367" s="272"/>
      <c r="AD367" s="272"/>
      <c r="AE367" s="272"/>
      <c r="AF367" s="272"/>
      <c r="AG367" s="272"/>
    </row>
    <row r="368" spans="1:33">
      <c r="A368" s="272"/>
      <c r="B368" s="275"/>
      <c r="C368" s="275"/>
      <c r="D368" s="275"/>
      <c r="E368" s="275"/>
      <c r="F368" s="275"/>
      <c r="G368" s="275"/>
      <c r="H368" s="275"/>
      <c r="I368" s="275"/>
      <c r="J368" s="275"/>
      <c r="K368" s="275"/>
      <c r="L368" s="275"/>
      <c r="M368" s="275"/>
      <c r="N368" s="275"/>
      <c r="O368" s="275"/>
      <c r="P368" s="272"/>
      <c r="Q368" s="272"/>
      <c r="R368" s="272"/>
      <c r="S368" s="272"/>
      <c r="T368" s="272"/>
      <c r="U368" s="272"/>
      <c r="V368" s="272"/>
      <c r="W368" s="272"/>
      <c r="X368" s="272"/>
      <c r="Y368" s="272"/>
      <c r="Z368" s="272"/>
      <c r="AA368" s="272"/>
      <c r="AB368" s="272"/>
      <c r="AC368" s="272"/>
      <c r="AD368" s="272"/>
      <c r="AE368" s="272"/>
      <c r="AF368" s="272"/>
      <c r="AG368" s="272"/>
    </row>
    <row r="369" spans="1:33">
      <c r="A369" s="272"/>
      <c r="B369" s="275"/>
      <c r="C369" s="275"/>
      <c r="D369" s="275"/>
      <c r="E369" s="275"/>
      <c r="F369" s="275"/>
      <c r="G369" s="275"/>
      <c r="H369" s="275"/>
      <c r="I369" s="275"/>
      <c r="J369" s="275"/>
      <c r="K369" s="275"/>
      <c r="L369" s="275"/>
      <c r="M369" s="275"/>
      <c r="N369" s="275"/>
      <c r="O369" s="275"/>
      <c r="P369" s="272"/>
      <c r="Q369" s="272"/>
      <c r="R369" s="272"/>
      <c r="S369" s="272"/>
      <c r="T369" s="272"/>
      <c r="U369" s="272"/>
      <c r="V369" s="272"/>
      <c r="W369" s="272"/>
      <c r="X369" s="272"/>
      <c r="Y369" s="272"/>
      <c r="Z369" s="272"/>
      <c r="AA369" s="272"/>
      <c r="AB369" s="272"/>
      <c r="AC369" s="272"/>
      <c r="AD369" s="272"/>
      <c r="AE369" s="272"/>
      <c r="AF369" s="272"/>
      <c r="AG369" s="272"/>
    </row>
    <row r="370" spans="1:33">
      <c r="A370" s="272"/>
      <c r="B370" s="275"/>
      <c r="C370" s="275"/>
      <c r="D370" s="275"/>
      <c r="E370" s="275"/>
      <c r="F370" s="275"/>
      <c r="G370" s="275"/>
      <c r="H370" s="275"/>
      <c r="I370" s="275"/>
      <c r="J370" s="275"/>
      <c r="K370" s="275"/>
      <c r="L370" s="275"/>
      <c r="M370" s="275"/>
      <c r="N370" s="275"/>
      <c r="O370" s="275"/>
      <c r="P370" s="272"/>
      <c r="Q370" s="272"/>
      <c r="R370" s="272"/>
      <c r="S370" s="272"/>
      <c r="T370" s="272"/>
      <c r="U370" s="272"/>
      <c r="V370" s="272"/>
      <c r="W370" s="272"/>
      <c r="X370" s="272"/>
      <c r="Y370" s="272"/>
      <c r="Z370" s="272"/>
      <c r="AA370" s="272"/>
      <c r="AB370" s="272"/>
      <c r="AC370" s="272"/>
      <c r="AD370" s="272"/>
      <c r="AE370" s="272"/>
      <c r="AF370" s="272"/>
      <c r="AG370" s="272"/>
    </row>
    <row r="371" spans="1:33">
      <c r="A371" s="272"/>
      <c r="B371" s="275"/>
      <c r="C371" s="275"/>
      <c r="D371" s="275"/>
      <c r="E371" s="275"/>
      <c r="F371" s="275"/>
      <c r="G371" s="275"/>
      <c r="H371" s="275"/>
      <c r="I371" s="275"/>
      <c r="J371" s="275"/>
      <c r="K371" s="275"/>
      <c r="L371" s="275"/>
      <c r="M371" s="275"/>
      <c r="N371" s="275"/>
      <c r="O371" s="275"/>
      <c r="P371" s="272"/>
      <c r="Q371" s="272"/>
      <c r="R371" s="272"/>
      <c r="S371" s="272"/>
      <c r="T371" s="272"/>
      <c r="U371" s="272"/>
      <c r="V371" s="272"/>
      <c r="W371" s="272"/>
      <c r="X371" s="272"/>
      <c r="Y371" s="272"/>
      <c r="Z371" s="272"/>
      <c r="AA371" s="272"/>
      <c r="AB371" s="272"/>
      <c r="AC371" s="272"/>
      <c r="AD371" s="272"/>
      <c r="AE371" s="272"/>
      <c r="AF371" s="272"/>
      <c r="AG371" s="272"/>
    </row>
    <row r="372" spans="1:33">
      <c r="A372" s="272"/>
      <c r="B372" s="275"/>
      <c r="C372" s="275"/>
      <c r="D372" s="275"/>
      <c r="E372" s="275"/>
      <c r="F372" s="275"/>
      <c r="G372" s="275"/>
      <c r="H372" s="275"/>
      <c r="I372" s="275"/>
      <c r="J372" s="275"/>
      <c r="K372" s="275"/>
      <c r="L372" s="275"/>
      <c r="M372" s="275"/>
      <c r="N372" s="275"/>
      <c r="O372" s="275"/>
      <c r="P372" s="272"/>
      <c r="Q372" s="272"/>
      <c r="R372" s="272"/>
      <c r="S372" s="272"/>
      <c r="T372" s="272"/>
      <c r="U372" s="272"/>
      <c r="V372" s="272"/>
      <c r="W372" s="272"/>
      <c r="X372" s="272"/>
      <c r="Y372" s="272"/>
      <c r="Z372" s="272"/>
      <c r="AA372" s="272"/>
      <c r="AB372" s="272"/>
      <c r="AC372" s="272"/>
      <c r="AD372" s="272"/>
      <c r="AE372" s="272"/>
      <c r="AF372" s="272"/>
      <c r="AG372" s="272"/>
    </row>
    <row r="373" spans="1:33">
      <c r="A373" s="272"/>
      <c r="B373" s="275"/>
      <c r="C373" s="275"/>
      <c r="D373" s="275"/>
      <c r="E373" s="275"/>
      <c r="F373" s="275"/>
      <c r="G373" s="275"/>
      <c r="H373" s="275"/>
      <c r="I373" s="275"/>
      <c r="J373" s="275"/>
      <c r="K373" s="275"/>
      <c r="L373" s="275"/>
      <c r="M373" s="275"/>
      <c r="N373" s="275"/>
      <c r="O373" s="275"/>
      <c r="P373" s="272"/>
      <c r="Q373" s="272"/>
      <c r="R373" s="272"/>
      <c r="S373" s="272"/>
      <c r="T373" s="272"/>
      <c r="U373" s="272"/>
      <c r="V373" s="272"/>
      <c r="W373" s="272"/>
      <c r="X373" s="272"/>
      <c r="Y373" s="272"/>
      <c r="Z373" s="272"/>
      <c r="AA373" s="272"/>
      <c r="AB373" s="272"/>
      <c r="AC373" s="272"/>
      <c r="AD373" s="272"/>
      <c r="AE373" s="272"/>
      <c r="AF373" s="272"/>
      <c r="AG373" s="272"/>
    </row>
    <row r="374" spans="1:33">
      <c r="A374" s="272"/>
      <c r="B374" s="275"/>
      <c r="C374" s="275"/>
      <c r="D374" s="275"/>
      <c r="E374" s="275"/>
      <c r="F374" s="275"/>
      <c r="G374" s="275"/>
      <c r="H374" s="275"/>
      <c r="I374" s="275"/>
      <c r="J374" s="275"/>
      <c r="K374" s="275"/>
      <c r="L374" s="275"/>
      <c r="M374" s="275"/>
      <c r="N374" s="275"/>
      <c r="O374" s="275"/>
      <c r="P374" s="272"/>
      <c r="Q374" s="272"/>
      <c r="R374" s="272"/>
      <c r="S374" s="272"/>
      <c r="T374" s="272"/>
      <c r="U374" s="272"/>
      <c r="V374" s="272"/>
      <c r="W374" s="272"/>
      <c r="X374" s="272"/>
      <c r="Y374" s="272"/>
      <c r="Z374" s="272"/>
      <c r="AA374" s="272"/>
      <c r="AB374" s="272"/>
      <c r="AC374" s="272"/>
      <c r="AD374" s="272"/>
      <c r="AE374" s="272"/>
      <c r="AF374" s="272"/>
      <c r="AG374" s="272"/>
    </row>
    <row r="375" spans="1:33">
      <c r="A375" s="272"/>
      <c r="B375" s="275"/>
      <c r="C375" s="275"/>
      <c r="D375" s="275"/>
      <c r="E375" s="275"/>
      <c r="F375" s="275"/>
      <c r="G375" s="275"/>
      <c r="H375" s="275"/>
      <c r="I375" s="275"/>
      <c r="J375" s="275"/>
      <c r="K375" s="275"/>
      <c r="L375" s="275"/>
      <c r="M375" s="275"/>
      <c r="N375" s="275"/>
      <c r="O375" s="275"/>
      <c r="P375" s="272"/>
      <c r="Q375" s="272"/>
      <c r="R375" s="272"/>
      <c r="S375" s="272"/>
      <c r="T375" s="272"/>
      <c r="U375" s="272"/>
      <c r="V375" s="272"/>
      <c r="W375" s="272"/>
      <c r="X375" s="272"/>
      <c r="Y375" s="272"/>
      <c r="Z375" s="272"/>
      <c r="AA375" s="272"/>
      <c r="AB375" s="272"/>
      <c r="AC375" s="272"/>
      <c r="AD375" s="272"/>
      <c r="AE375" s="272"/>
      <c r="AF375" s="272"/>
      <c r="AG375" s="272"/>
    </row>
    <row r="376" spans="1:33">
      <c r="A376" s="272"/>
      <c r="B376" s="275"/>
      <c r="C376" s="275"/>
      <c r="D376" s="275"/>
      <c r="E376" s="275"/>
      <c r="F376" s="275"/>
      <c r="G376" s="275"/>
      <c r="H376" s="275"/>
      <c r="I376" s="275"/>
      <c r="J376" s="275"/>
      <c r="K376" s="275"/>
      <c r="L376" s="275"/>
      <c r="M376" s="275"/>
      <c r="N376" s="275"/>
      <c r="O376" s="275"/>
      <c r="P376" s="272"/>
      <c r="Q376" s="272"/>
      <c r="R376" s="272"/>
      <c r="S376" s="272"/>
      <c r="T376" s="272"/>
      <c r="U376" s="272"/>
      <c r="V376" s="272"/>
      <c r="W376" s="272"/>
      <c r="X376" s="272"/>
      <c r="Y376" s="272"/>
      <c r="Z376" s="272"/>
      <c r="AA376" s="272"/>
      <c r="AB376" s="272"/>
      <c r="AC376" s="272"/>
      <c r="AD376" s="272"/>
      <c r="AE376" s="272"/>
      <c r="AF376" s="272"/>
      <c r="AG376" s="272"/>
    </row>
    <row r="377" spans="1:33">
      <c r="A377" s="272"/>
      <c r="B377" s="275"/>
      <c r="C377" s="275"/>
      <c r="D377" s="275"/>
      <c r="E377" s="275"/>
      <c r="F377" s="275"/>
      <c r="G377" s="275"/>
      <c r="H377" s="275"/>
      <c r="I377" s="275"/>
      <c r="J377" s="275"/>
      <c r="K377" s="275"/>
      <c r="L377" s="275"/>
      <c r="M377" s="275"/>
      <c r="N377" s="275"/>
      <c r="O377" s="275"/>
      <c r="P377" s="272"/>
      <c r="Q377" s="272"/>
      <c r="R377" s="272"/>
      <c r="S377" s="272"/>
      <c r="T377" s="272"/>
      <c r="U377" s="272"/>
      <c r="V377" s="272"/>
      <c r="W377" s="272"/>
      <c r="X377" s="272"/>
      <c r="Y377" s="272"/>
      <c r="Z377" s="272"/>
      <c r="AA377" s="272"/>
      <c r="AB377" s="272"/>
      <c r="AC377" s="272"/>
      <c r="AD377" s="272"/>
      <c r="AE377" s="272"/>
      <c r="AF377" s="272"/>
      <c r="AG377" s="272"/>
    </row>
    <row r="378" spans="1:33">
      <c r="A378" s="272"/>
      <c r="B378" s="275"/>
      <c r="C378" s="275"/>
      <c r="D378" s="275"/>
      <c r="E378" s="275"/>
      <c r="F378" s="275"/>
      <c r="G378" s="275"/>
      <c r="H378" s="275"/>
      <c r="I378" s="275"/>
      <c r="J378" s="275"/>
      <c r="K378" s="275"/>
      <c r="L378" s="275"/>
      <c r="M378" s="275"/>
      <c r="N378" s="275"/>
      <c r="O378" s="275"/>
      <c r="P378" s="272"/>
      <c r="Q378" s="272"/>
      <c r="R378" s="272"/>
      <c r="S378" s="272"/>
      <c r="T378" s="272"/>
      <c r="U378" s="272"/>
      <c r="V378" s="272"/>
      <c r="W378" s="272"/>
      <c r="X378" s="272"/>
      <c r="Y378" s="272"/>
      <c r="Z378" s="272"/>
      <c r="AA378" s="272"/>
      <c r="AB378" s="272"/>
      <c r="AC378" s="272"/>
      <c r="AD378" s="272"/>
      <c r="AE378" s="272"/>
      <c r="AF378" s="272"/>
      <c r="AG378" s="272"/>
    </row>
    <row r="379" spans="1:33">
      <c r="A379" s="272"/>
      <c r="B379" s="275"/>
      <c r="C379" s="275"/>
      <c r="D379" s="275"/>
      <c r="E379" s="275"/>
      <c r="F379" s="275"/>
      <c r="G379" s="275"/>
      <c r="H379" s="275"/>
      <c r="I379" s="275"/>
      <c r="J379" s="275"/>
      <c r="K379" s="275"/>
      <c r="L379" s="275"/>
      <c r="M379" s="275"/>
      <c r="N379" s="275"/>
      <c r="O379" s="275"/>
      <c r="P379" s="272"/>
      <c r="Q379" s="272"/>
      <c r="R379" s="272"/>
      <c r="S379" s="272"/>
      <c r="T379" s="272"/>
      <c r="U379" s="272"/>
      <c r="V379" s="272"/>
      <c r="W379" s="272"/>
      <c r="X379" s="272"/>
      <c r="Y379" s="272"/>
      <c r="Z379" s="272"/>
      <c r="AA379" s="272"/>
      <c r="AB379" s="272"/>
      <c r="AC379" s="272"/>
      <c r="AD379" s="272"/>
      <c r="AE379" s="272"/>
      <c r="AF379" s="272"/>
      <c r="AG379" s="272"/>
    </row>
    <row r="380" spans="1:33">
      <c r="A380" s="272"/>
      <c r="B380" s="275"/>
      <c r="C380" s="275"/>
      <c r="D380" s="275"/>
      <c r="E380" s="275"/>
      <c r="F380" s="275"/>
      <c r="G380" s="275"/>
      <c r="H380" s="275"/>
      <c r="I380" s="275"/>
      <c r="J380" s="275"/>
      <c r="K380" s="275"/>
      <c r="L380" s="275"/>
      <c r="M380" s="275"/>
      <c r="N380" s="275"/>
      <c r="O380" s="275"/>
      <c r="P380" s="272"/>
      <c r="Q380" s="272"/>
      <c r="R380" s="272"/>
      <c r="S380" s="272"/>
      <c r="T380" s="272"/>
      <c r="U380" s="272"/>
      <c r="V380" s="272"/>
      <c r="W380" s="272"/>
      <c r="X380" s="272"/>
      <c r="Y380" s="272"/>
      <c r="Z380" s="272"/>
      <c r="AA380" s="272"/>
      <c r="AB380" s="272"/>
      <c r="AC380" s="272"/>
      <c r="AD380" s="272"/>
      <c r="AE380" s="272"/>
      <c r="AF380" s="272"/>
      <c r="AG380" s="272"/>
    </row>
    <row r="381" spans="1:33">
      <c r="A381" s="272"/>
      <c r="B381" s="275"/>
      <c r="C381" s="275"/>
      <c r="D381" s="275"/>
      <c r="E381" s="275"/>
      <c r="F381" s="275"/>
      <c r="G381" s="275"/>
      <c r="H381" s="275"/>
      <c r="I381" s="275"/>
      <c r="J381" s="275"/>
      <c r="K381" s="275"/>
      <c r="L381" s="275"/>
      <c r="M381" s="275"/>
      <c r="N381" s="275"/>
      <c r="O381" s="275"/>
      <c r="P381" s="272"/>
      <c r="Q381" s="272"/>
      <c r="R381" s="272"/>
      <c r="S381" s="272"/>
      <c r="T381" s="272"/>
      <c r="U381" s="272"/>
      <c r="V381" s="272"/>
      <c r="W381" s="272"/>
      <c r="X381" s="272"/>
      <c r="Y381" s="272"/>
      <c r="Z381" s="272"/>
      <c r="AA381" s="272"/>
      <c r="AB381" s="272"/>
      <c r="AC381" s="272"/>
      <c r="AD381" s="272"/>
      <c r="AE381" s="272"/>
      <c r="AF381" s="272"/>
      <c r="AG381" s="272"/>
    </row>
    <row r="382" spans="1:33">
      <c r="A382" s="272"/>
      <c r="B382" s="275"/>
      <c r="C382" s="275"/>
      <c r="D382" s="275"/>
      <c r="E382" s="275"/>
      <c r="F382" s="275"/>
      <c r="G382" s="275"/>
      <c r="H382" s="275"/>
      <c r="I382" s="275"/>
      <c r="J382" s="275"/>
      <c r="K382" s="275"/>
      <c r="L382" s="275"/>
      <c r="M382" s="275"/>
      <c r="N382" s="275"/>
      <c r="O382" s="275"/>
      <c r="P382" s="272"/>
      <c r="Q382" s="272"/>
      <c r="R382" s="272"/>
      <c r="S382" s="272"/>
      <c r="T382" s="272"/>
      <c r="U382" s="272"/>
      <c r="V382" s="272"/>
      <c r="W382" s="272"/>
      <c r="X382" s="272"/>
      <c r="Y382" s="272"/>
      <c r="Z382" s="272"/>
      <c r="AA382" s="272"/>
      <c r="AB382" s="272"/>
      <c r="AC382" s="272"/>
      <c r="AD382" s="272"/>
      <c r="AE382" s="272"/>
      <c r="AF382" s="272"/>
      <c r="AG382" s="272"/>
    </row>
    <row r="383" spans="1:33">
      <c r="A383" s="272"/>
      <c r="B383" s="275"/>
      <c r="C383" s="275"/>
      <c r="D383" s="275"/>
      <c r="E383" s="275"/>
      <c r="F383" s="275"/>
      <c r="G383" s="275"/>
      <c r="H383" s="275"/>
      <c r="I383" s="275"/>
      <c r="J383" s="275"/>
      <c r="K383" s="275"/>
      <c r="L383" s="275"/>
      <c r="M383" s="275"/>
      <c r="N383" s="275"/>
      <c r="O383" s="275"/>
      <c r="P383" s="272"/>
      <c r="Q383" s="272"/>
      <c r="R383" s="272"/>
      <c r="S383" s="272"/>
      <c r="T383" s="272"/>
      <c r="U383" s="272"/>
      <c r="V383" s="272"/>
      <c r="W383" s="272"/>
      <c r="X383" s="272"/>
      <c r="Y383" s="272"/>
      <c r="Z383" s="272"/>
      <c r="AA383" s="272"/>
      <c r="AB383" s="272"/>
      <c r="AC383" s="272"/>
      <c r="AD383" s="272"/>
      <c r="AE383" s="272"/>
      <c r="AF383" s="272"/>
      <c r="AG383" s="272"/>
    </row>
    <row r="384" spans="1:33">
      <c r="A384" s="272"/>
      <c r="B384" s="275"/>
      <c r="C384" s="275"/>
      <c r="D384" s="275"/>
      <c r="E384" s="275"/>
      <c r="F384" s="275"/>
      <c r="G384" s="275"/>
      <c r="H384" s="275"/>
      <c r="I384" s="275"/>
      <c r="J384" s="275"/>
      <c r="K384" s="275"/>
      <c r="L384" s="275"/>
      <c r="M384" s="275"/>
      <c r="N384" s="275"/>
      <c r="O384" s="275"/>
      <c r="P384" s="272"/>
      <c r="Q384" s="272"/>
      <c r="R384" s="272"/>
      <c r="S384" s="272"/>
      <c r="T384" s="272"/>
      <c r="U384" s="272"/>
      <c r="V384" s="272"/>
      <c r="W384" s="272"/>
      <c r="X384" s="272"/>
      <c r="Y384" s="272"/>
      <c r="Z384" s="272"/>
      <c r="AA384" s="272"/>
      <c r="AB384" s="272"/>
      <c r="AC384" s="272"/>
      <c r="AD384" s="272"/>
      <c r="AE384" s="272"/>
      <c r="AF384" s="272"/>
      <c r="AG384" s="272"/>
    </row>
    <row r="385" spans="1:33">
      <c r="A385" s="272"/>
      <c r="B385" s="275"/>
      <c r="C385" s="275"/>
      <c r="D385" s="275"/>
      <c r="E385" s="275"/>
      <c r="F385" s="275"/>
      <c r="G385" s="275"/>
      <c r="H385" s="275"/>
      <c r="I385" s="275"/>
      <c r="J385" s="275"/>
      <c r="K385" s="275"/>
      <c r="L385" s="275"/>
      <c r="M385" s="275"/>
      <c r="N385" s="275"/>
      <c r="O385" s="275"/>
      <c r="P385" s="272"/>
      <c r="Q385" s="272"/>
      <c r="R385" s="272"/>
      <c r="S385" s="272"/>
      <c r="T385" s="272"/>
      <c r="U385" s="272"/>
      <c r="V385" s="272"/>
      <c r="W385" s="272"/>
      <c r="X385" s="272"/>
      <c r="Y385" s="272"/>
      <c r="Z385" s="272"/>
      <c r="AA385" s="272"/>
      <c r="AB385" s="272"/>
      <c r="AC385" s="272"/>
      <c r="AD385" s="272"/>
      <c r="AE385" s="272"/>
      <c r="AF385" s="272"/>
      <c r="AG385" s="272"/>
    </row>
    <row r="386" spans="1:33">
      <c r="A386" s="272"/>
      <c r="B386" s="275"/>
      <c r="C386" s="275"/>
      <c r="D386" s="275"/>
      <c r="E386" s="275"/>
      <c r="F386" s="275"/>
      <c r="G386" s="275"/>
      <c r="H386" s="275"/>
      <c r="I386" s="275"/>
      <c r="J386" s="275"/>
      <c r="K386" s="275"/>
      <c r="L386" s="275"/>
      <c r="M386" s="275"/>
      <c r="N386" s="275"/>
      <c r="O386" s="275"/>
      <c r="P386" s="272"/>
      <c r="Q386" s="272"/>
      <c r="R386" s="272"/>
      <c r="S386" s="272"/>
      <c r="T386" s="272"/>
      <c r="U386" s="272"/>
      <c r="V386" s="272"/>
      <c r="W386" s="272"/>
      <c r="X386" s="272"/>
      <c r="Y386" s="272"/>
      <c r="Z386" s="272"/>
      <c r="AA386" s="272"/>
      <c r="AB386" s="272"/>
      <c r="AC386" s="272"/>
      <c r="AD386" s="272"/>
      <c r="AE386" s="272"/>
      <c r="AF386" s="272"/>
      <c r="AG386" s="272"/>
    </row>
    <row r="387" spans="1:33">
      <c r="A387" s="272"/>
      <c r="B387" s="275"/>
      <c r="C387" s="275"/>
      <c r="D387" s="275"/>
      <c r="E387" s="275"/>
      <c r="F387" s="275"/>
      <c r="G387" s="275"/>
      <c r="H387" s="275"/>
      <c r="I387" s="275"/>
      <c r="J387" s="275"/>
      <c r="K387" s="275"/>
      <c r="L387" s="275"/>
      <c r="M387" s="275"/>
      <c r="N387" s="275"/>
      <c r="O387" s="275"/>
      <c r="P387" s="272"/>
      <c r="Q387" s="272"/>
      <c r="R387" s="272"/>
      <c r="S387" s="272"/>
      <c r="T387" s="272"/>
      <c r="U387" s="272"/>
      <c r="V387" s="272"/>
      <c r="W387" s="272"/>
      <c r="X387" s="272"/>
      <c r="Y387" s="272"/>
      <c r="Z387" s="272"/>
      <c r="AA387" s="272"/>
      <c r="AB387" s="272"/>
      <c r="AC387" s="272"/>
      <c r="AD387" s="272"/>
      <c r="AE387" s="272"/>
      <c r="AF387" s="272"/>
      <c r="AG387" s="272"/>
    </row>
    <row r="388" spans="1:33">
      <c r="A388" s="272"/>
      <c r="B388" s="275"/>
      <c r="C388" s="275"/>
      <c r="D388" s="275"/>
      <c r="E388" s="275"/>
      <c r="F388" s="275"/>
      <c r="G388" s="275"/>
      <c r="H388" s="275"/>
      <c r="I388" s="275"/>
      <c r="J388" s="275"/>
      <c r="K388" s="275"/>
      <c r="L388" s="275"/>
      <c r="M388" s="275"/>
      <c r="N388" s="275"/>
      <c r="O388" s="275"/>
      <c r="P388" s="272"/>
      <c r="Q388" s="272"/>
      <c r="R388" s="272"/>
      <c r="S388" s="272"/>
      <c r="T388" s="272"/>
      <c r="U388" s="272"/>
      <c r="V388" s="272"/>
      <c r="W388" s="272"/>
      <c r="X388" s="272"/>
      <c r="Y388" s="272"/>
      <c r="Z388" s="272"/>
      <c r="AA388" s="272"/>
      <c r="AB388" s="272"/>
      <c r="AC388" s="272"/>
      <c r="AD388" s="272"/>
      <c r="AE388" s="272"/>
      <c r="AF388" s="272"/>
      <c r="AG388" s="272"/>
    </row>
    <row r="389" spans="1:33">
      <c r="A389" s="272"/>
      <c r="B389" s="275"/>
      <c r="C389" s="275"/>
      <c r="D389" s="275"/>
      <c r="E389" s="275"/>
      <c r="F389" s="275"/>
      <c r="G389" s="275"/>
      <c r="H389" s="275"/>
      <c r="I389" s="275"/>
      <c r="J389" s="275"/>
      <c r="K389" s="275"/>
      <c r="L389" s="275"/>
      <c r="M389" s="275"/>
      <c r="N389" s="275"/>
      <c r="O389" s="275"/>
      <c r="P389" s="272"/>
      <c r="Q389" s="272"/>
      <c r="R389" s="272"/>
      <c r="S389" s="272"/>
      <c r="T389" s="272"/>
      <c r="U389" s="272"/>
      <c r="V389" s="272"/>
      <c r="W389" s="272"/>
      <c r="X389" s="272"/>
      <c r="Y389" s="272"/>
      <c r="Z389" s="272"/>
      <c r="AA389" s="272"/>
      <c r="AB389" s="272"/>
      <c r="AC389" s="272"/>
      <c r="AD389" s="272"/>
      <c r="AE389" s="272"/>
      <c r="AF389" s="272"/>
      <c r="AG389" s="272"/>
    </row>
    <row r="390" spans="1:33">
      <c r="A390" s="272"/>
      <c r="B390" s="275"/>
      <c r="C390" s="275"/>
      <c r="D390" s="275"/>
      <c r="E390" s="275"/>
      <c r="F390" s="275"/>
      <c r="G390" s="275"/>
      <c r="H390" s="275"/>
      <c r="I390" s="275"/>
      <c r="J390" s="275"/>
      <c r="K390" s="275"/>
      <c r="L390" s="275"/>
      <c r="M390" s="275"/>
      <c r="N390" s="275"/>
      <c r="O390" s="275"/>
      <c r="P390" s="272"/>
      <c r="Q390" s="272"/>
      <c r="R390" s="272"/>
      <c r="S390" s="272"/>
      <c r="T390" s="272"/>
      <c r="U390" s="272"/>
      <c r="V390" s="272"/>
      <c r="W390" s="272"/>
      <c r="X390" s="272"/>
      <c r="Y390" s="272"/>
      <c r="Z390" s="272"/>
      <c r="AA390" s="272"/>
      <c r="AB390" s="272"/>
      <c r="AC390" s="272"/>
      <c r="AD390" s="272"/>
      <c r="AE390" s="272"/>
      <c r="AF390" s="272"/>
      <c r="AG390" s="272"/>
    </row>
    <row r="391" spans="1:33">
      <c r="A391" s="272"/>
      <c r="B391" s="275"/>
      <c r="C391" s="275"/>
      <c r="D391" s="275"/>
      <c r="E391" s="275"/>
      <c r="F391" s="275"/>
      <c r="G391" s="275"/>
      <c r="H391" s="275"/>
      <c r="I391" s="275"/>
      <c r="J391" s="275"/>
      <c r="K391" s="275"/>
      <c r="L391" s="275"/>
      <c r="M391" s="275"/>
      <c r="N391" s="275"/>
      <c r="O391" s="275"/>
      <c r="P391" s="272"/>
      <c r="Q391" s="272"/>
      <c r="R391" s="272"/>
      <c r="S391" s="272"/>
      <c r="T391" s="272"/>
      <c r="U391" s="272"/>
      <c r="V391" s="272"/>
      <c r="W391" s="272"/>
      <c r="X391" s="272"/>
      <c r="Y391" s="272"/>
      <c r="Z391" s="272"/>
      <c r="AA391" s="272"/>
      <c r="AB391" s="272"/>
      <c r="AC391" s="272"/>
      <c r="AD391" s="272"/>
      <c r="AE391" s="272"/>
      <c r="AF391" s="272"/>
      <c r="AG391" s="272"/>
    </row>
    <row r="392" spans="1:33">
      <c r="A392" s="272"/>
      <c r="B392" s="275"/>
      <c r="C392" s="275"/>
      <c r="D392" s="275"/>
      <c r="E392" s="275"/>
      <c r="F392" s="275"/>
      <c r="G392" s="275"/>
      <c r="H392" s="275"/>
      <c r="I392" s="275"/>
      <c r="J392" s="275"/>
      <c r="K392" s="275"/>
      <c r="L392" s="275"/>
      <c r="M392" s="275"/>
      <c r="N392" s="275"/>
      <c r="O392" s="275"/>
      <c r="P392" s="272"/>
      <c r="Q392" s="272"/>
      <c r="R392" s="272"/>
      <c r="S392" s="272"/>
      <c r="T392" s="272"/>
      <c r="U392" s="272"/>
      <c r="V392" s="272"/>
      <c r="W392" s="272"/>
      <c r="X392" s="272"/>
      <c r="Y392" s="272"/>
      <c r="Z392" s="272"/>
      <c r="AA392" s="272"/>
      <c r="AB392" s="272"/>
      <c r="AC392" s="272"/>
      <c r="AD392" s="272"/>
      <c r="AE392" s="272"/>
      <c r="AF392" s="272"/>
      <c r="AG392" s="272"/>
    </row>
    <row r="393" spans="1:33">
      <c r="A393" s="272"/>
      <c r="B393" s="275"/>
      <c r="C393" s="275"/>
      <c r="D393" s="275"/>
      <c r="E393" s="275"/>
      <c r="F393" s="275"/>
      <c r="G393" s="275"/>
      <c r="H393" s="275"/>
      <c r="I393" s="275"/>
      <c r="J393" s="275"/>
      <c r="K393" s="275"/>
      <c r="L393" s="275"/>
      <c r="M393" s="275"/>
      <c r="N393" s="275"/>
      <c r="O393" s="275"/>
      <c r="P393" s="272"/>
      <c r="Q393" s="272"/>
      <c r="R393" s="272"/>
      <c r="S393" s="272"/>
      <c r="T393" s="272"/>
      <c r="U393" s="272"/>
      <c r="V393" s="272"/>
      <c r="W393" s="272"/>
      <c r="X393" s="272"/>
      <c r="Y393" s="272"/>
      <c r="Z393" s="272"/>
      <c r="AA393" s="272"/>
      <c r="AB393" s="272"/>
      <c r="AC393" s="272"/>
      <c r="AD393" s="272"/>
      <c r="AE393" s="272"/>
      <c r="AF393" s="272"/>
      <c r="AG393" s="272"/>
    </row>
    <row r="394" spans="1:33">
      <c r="A394" s="272"/>
      <c r="B394" s="275"/>
      <c r="C394" s="275"/>
      <c r="D394" s="275"/>
      <c r="E394" s="275"/>
      <c r="F394" s="275"/>
      <c r="G394" s="275"/>
      <c r="H394" s="275"/>
      <c r="I394" s="275"/>
      <c r="J394" s="275"/>
      <c r="K394" s="275"/>
      <c r="L394" s="275"/>
      <c r="M394" s="275"/>
      <c r="N394" s="275"/>
      <c r="O394" s="275"/>
      <c r="P394" s="272"/>
      <c r="Q394" s="272"/>
      <c r="R394" s="272"/>
      <c r="S394" s="272"/>
      <c r="T394" s="272"/>
      <c r="U394" s="272"/>
      <c r="V394" s="272"/>
      <c r="W394" s="272"/>
      <c r="X394" s="272"/>
      <c r="Y394" s="272"/>
      <c r="Z394" s="272"/>
      <c r="AA394" s="272"/>
      <c r="AB394" s="272"/>
      <c r="AC394" s="272"/>
      <c r="AD394" s="272"/>
      <c r="AE394" s="272"/>
      <c r="AF394" s="272"/>
      <c r="AG394" s="272"/>
    </row>
    <row r="395" spans="1:33">
      <c r="A395" s="272"/>
      <c r="B395" s="275"/>
      <c r="C395" s="275"/>
      <c r="D395" s="275"/>
      <c r="E395" s="275"/>
      <c r="F395" s="275"/>
      <c r="G395" s="275"/>
      <c r="H395" s="275"/>
      <c r="I395" s="275"/>
      <c r="J395" s="275"/>
      <c r="K395" s="275"/>
      <c r="L395" s="275"/>
      <c r="M395" s="275"/>
      <c r="N395" s="275"/>
      <c r="O395" s="275"/>
      <c r="P395" s="272"/>
      <c r="Q395" s="272"/>
      <c r="R395" s="272"/>
      <c r="S395" s="272"/>
      <c r="T395" s="272"/>
      <c r="U395" s="272"/>
      <c r="V395" s="272"/>
      <c r="W395" s="272"/>
      <c r="X395" s="272"/>
      <c r="Y395" s="272"/>
      <c r="Z395" s="272"/>
      <c r="AA395" s="272"/>
      <c r="AB395" s="272"/>
      <c r="AC395" s="272"/>
      <c r="AD395" s="272"/>
      <c r="AE395" s="272"/>
      <c r="AF395" s="272"/>
      <c r="AG395" s="272"/>
    </row>
    <row r="396" spans="1:33">
      <c r="A396" s="272"/>
      <c r="B396" s="275"/>
      <c r="C396" s="275"/>
      <c r="D396" s="275"/>
      <c r="E396" s="275"/>
      <c r="F396" s="275"/>
      <c r="G396" s="275"/>
      <c r="H396" s="275"/>
      <c r="I396" s="275"/>
      <c r="J396" s="275"/>
      <c r="K396" s="275"/>
      <c r="L396" s="275"/>
      <c r="M396" s="275"/>
      <c r="N396" s="275"/>
      <c r="O396" s="275"/>
      <c r="P396" s="272"/>
      <c r="Q396" s="272"/>
      <c r="R396" s="272"/>
      <c r="S396" s="272"/>
      <c r="T396" s="272"/>
      <c r="U396" s="272"/>
      <c r="V396" s="272"/>
      <c r="W396" s="272"/>
      <c r="X396" s="272"/>
      <c r="Y396" s="272"/>
      <c r="Z396" s="272"/>
      <c r="AA396" s="272"/>
      <c r="AB396" s="272"/>
      <c r="AC396" s="272"/>
      <c r="AD396" s="272"/>
      <c r="AE396" s="272"/>
      <c r="AF396" s="272"/>
      <c r="AG396" s="272"/>
    </row>
    <row r="397" spans="1:33">
      <c r="A397" s="272"/>
      <c r="B397" s="275"/>
      <c r="C397" s="275"/>
      <c r="D397" s="275"/>
      <c r="E397" s="275"/>
      <c r="F397" s="275"/>
      <c r="G397" s="275"/>
      <c r="H397" s="275"/>
      <c r="I397" s="275"/>
      <c r="J397" s="275"/>
      <c r="K397" s="275"/>
      <c r="L397" s="275"/>
      <c r="M397" s="275"/>
      <c r="N397" s="275"/>
      <c r="O397" s="275"/>
      <c r="P397" s="272"/>
      <c r="Q397" s="272"/>
      <c r="R397" s="272"/>
      <c r="S397" s="272"/>
      <c r="T397" s="272"/>
      <c r="U397" s="272"/>
      <c r="V397" s="272"/>
      <c r="W397" s="272"/>
      <c r="X397" s="272"/>
      <c r="Y397" s="272"/>
      <c r="Z397" s="272"/>
      <c r="AA397" s="272"/>
      <c r="AB397" s="272"/>
      <c r="AC397" s="272"/>
      <c r="AD397" s="272"/>
      <c r="AE397" s="272"/>
      <c r="AF397" s="272"/>
      <c r="AG397" s="272"/>
    </row>
    <row r="398" spans="1:33">
      <c r="A398" s="272"/>
      <c r="B398" s="275"/>
      <c r="C398" s="275"/>
      <c r="D398" s="275"/>
      <c r="E398" s="275"/>
      <c r="F398" s="275"/>
      <c r="G398" s="275"/>
      <c r="H398" s="275"/>
      <c r="I398" s="275"/>
      <c r="J398" s="275"/>
      <c r="K398" s="275"/>
      <c r="L398" s="275"/>
      <c r="M398" s="275"/>
      <c r="N398" s="275"/>
      <c r="O398" s="275"/>
      <c r="P398" s="272"/>
      <c r="Q398" s="272"/>
      <c r="R398" s="272"/>
      <c r="S398" s="272"/>
      <c r="T398" s="272"/>
      <c r="U398" s="272"/>
      <c r="V398" s="272"/>
      <c r="W398" s="272"/>
      <c r="X398" s="272"/>
      <c r="Y398" s="272"/>
      <c r="Z398" s="272"/>
      <c r="AA398" s="272"/>
      <c r="AB398" s="272"/>
      <c r="AC398" s="272"/>
      <c r="AD398" s="272"/>
      <c r="AE398" s="272"/>
      <c r="AF398" s="272"/>
      <c r="AG398" s="272"/>
    </row>
    <row r="399" spans="1:33">
      <c r="A399" s="272"/>
      <c r="B399" s="275"/>
      <c r="C399" s="275"/>
      <c r="D399" s="275"/>
      <c r="E399" s="275"/>
      <c r="F399" s="275"/>
      <c r="G399" s="275"/>
      <c r="H399" s="275"/>
      <c r="I399" s="275"/>
      <c r="J399" s="275"/>
      <c r="K399" s="275"/>
      <c r="L399" s="275"/>
      <c r="M399" s="275"/>
      <c r="N399" s="275"/>
      <c r="O399" s="275"/>
      <c r="P399" s="272"/>
      <c r="Q399" s="272"/>
      <c r="R399" s="272"/>
      <c r="S399" s="272"/>
      <c r="T399" s="272"/>
      <c r="U399" s="272"/>
      <c r="V399" s="272"/>
      <c r="W399" s="272"/>
      <c r="X399" s="272"/>
      <c r="Y399" s="272"/>
      <c r="Z399" s="272"/>
      <c r="AA399" s="272"/>
      <c r="AB399" s="272"/>
      <c r="AC399" s="272"/>
      <c r="AD399" s="272"/>
      <c r="AE399" s="272"/>
      <c r="AF399" s="272"/>
      <c r="AG399" s="272"/>
    </row>
    <row r="400" spans="1:33">
      <c r="A400" s="272"/>
      <c r="B400" s="275"/>
      <c r="C400" s="275"/>
      <c r="D400" s="275"/>
      <c r="E400" s="275"/>
      <c r="F400" s="275"/>
      <c r="G400" s="275"/>
      <c r="H400" s="275"/>
      <c r="I400" s="275"/>
      <c r="J400" s="275"/>
      <c r="K400" s="275"/>
      <c r="L400" s="275"/>
      <c r="M400" s="275"/>
      <c r="N400" s="275"/>
      <c r="O400" s="275"/>
      <c r="P400" s="272"/>
      <c r="Q400" s="272"/>
      <c r="R400" s="272"/>
      <c r="S400" s="272"/>
      <c r="T400" s="272"/>
      <c r="U400" s="272"/>
      <c r="V400" s="272"/>
      <c r="W400" s="272"/>
      <c r="X400" s="272"/>
      <c r="Y400" s="272"/>
      <c r="Z400" s="272"/>
      <c r="AA400" s="272"/>
      <c r="AB400" s="272"/>
      <c r="AC400" s="272"/>
      <c r="AD400" s="272"/>
      <c r="AE400" s="272"/>
      <c r="AF400" s="272"/>
      <c r="AG400" s="272"/>
    </row>
    <row r="401" spans="1:33">
      <c r="A401" s="272"/>
      <c r="B401" s="275"/>
      <c r="C401" s="275"/>
      <c r="D401" s="275"/>
      <c r="E401" s="275"/>
      <c r="F401" s="275"/>
      <c r="G401" s="275"/>
      <c r="H401" s="275"/>
      <c r="I401" s="275"/>
      <c r="J401" s="275"/>
      <c r="K401" s="275"/>
      <c r="L401" s="275"/>
      <c r="M401" s="275"/>
      <c r="N401" s="275"/>
      <c r="O401" s="275"/>
      <c r="P401" s="272"/>
      <c r="Q401" s="272"/>
      <c r="R401" s="272"/>
      <c r="S401" s="272"/>
      <c r="T401" s="272"/>
      <c r="U401" s="272"/>
      <c r="V401" s="272"/>
      <c r="W401" s="272"/>
      <c r="X401" s="272"/>
      <c r="Y401" s="272"/>
      <c r="Z401" s="272"/>
      <c r="AA401" s="272"/>
      <c r="AB401" s="272"/>
      <c r="AC401" s="272"/>
      <c r="AD401" s="272"/>
      <c r="AE401" s="272"/>
      <c r="AF401" s="272"/>
      <c r="AG401" s="272"/>
    </row>
    <row r="402" spans="1:33">
      <c r="A402" s="272"/>
      <c r="B402" s="275"/>
      <c r="C402" s="275"/>
      <c r="D402" s="275"/>
      <c r="E402" s="275"/>
      <c r="F402" s="275"/>
      <c r="G402" s="275"/>
      <c r="H402" s="275"/>
      <c r="I402" s="275"/>
      <c r="J402" s="275"/>
      <c r="K402" s="275"/>
      <c r="L402" s="275"/>
      <c r="M402" s="275"/>
      <c r="N402" s="275"/>
      <c r="O402" s="275"/>
      <c r="P402" s="272"/>
      <c r="Q402" s="272"/>
      <c r="R402" s="272"/>
      <c r="S402" s="272"/>
      <c r="T402" s="272"/>
      <c r="U402" s="272"/>
      <c r="V402" s="272"/>
      <c r="W402" s="272"/>
      <c r="X402" s="272"/>
      <c r="Y402" s="272"/>
      <c r="Z402" s="272"/>
      <c r="AA402" s="272"/>
      <c r="AB402" s="272"/>
      <c r="AC402" s="272"/>
      <c r="AD402" s="272"/>
      <c r="AE402" s="272"/>
      <c r="AF402" s="272"/>
      <c r="AG402" s="272"/>
    </row>
    <row r="403" spans="1:33">
      <c r="A403" s="272"/>
      <c r="B403" s="275"/>
      <c r="C403" s="275"/>
      <c r="D403" s="275"/>
      <c r="E403" s="275"/>
      <c r="F403" s="275"/>
      <c r="G403" s="275"/>
      <c r="H403" s="275"/>
      <c r="I403" s="275"/>
      <c r="J403" s="275"/>
      <c r="K403" s="275"/>
      <c r="L403" s="275"/>
      <c r="M403" s="275"/>
      <c r="N403" s="275"/>
      <c r="O403" s="275"/>
      <c r="P403" s="272"/>
      <c r="Q403" s="272"/>
      <c r="R403" s="272"/>
      <c r="S403" s="272"/>
      <c r="T403" s="272"/>
      <c r="U403" s="272"/>
      <c r="V403" s="272"/>
      <c r="W403" s="272"/>
      <c r="X403" s="272"/>
      <c r="Y403" s="272"/>
      <c r="Z403" s="272"/>
      <c r="AA403" s="272"/>
      <c r="AB403" s="272"/>
      <c r="AC403" s="272"/>
      <c r="AD403" s="272"/>
      <c r="AE403" s="272"/>
      <c r="AF403" s="272"/>
      <c r="AG403" s="272"/>
    </row>
    <row r="404" spans="1:33">
      <c r="A404" s="272"/>
      <c r="B404" s="275"/>
      <c r="C404" s="275"/>
      <c r="D404" s="275"/>
      <c r="E404" s="275"/>
      <c r="F404" s="275"/>
      <c r="G404" s="275"/>
      <c r="H404" s="275"/>
      <c r="I404" s="275"/>
      <c r="J404" s="275"/>
      <c r="K404" s="275"/>
      <c r="L404" s="275"/>
      <c r="M404" s="275"/>
      <c r="N404" s="275"/>
      <c r="O404" s="275"/>
      <c r="P404" s="272"/>
      <c r="Q404" s="272"/>
      <c r="R404" s="272"/>
      <c r="S404" s="272"/>
      <c r="T404" s="272"/>
      <c r="U404" s="272"/>
      <c r="V404" s="272"/>
      <c r="W404" s="272"/>
      <c r="X404" s="272"/>
      <c r="Y404" s="272"/>
      <c r="Z404" s="272"/>
      <c r="AA404" s="272"/>
      <c r="AB404" s="272"/>
      <c r="AC404" s="272"/>
      <c r="AD404" s="272"/>
      <c r="AE404" s="272"/>
      <c r="AF404" s="272"/>
      <c r="AG404" s="272"/>
    </row>
    <row r="405" spans="1:33">
      <c r="A405" s="272"/>
      <c r="B405" s="275"/>
      <c r="C405" s="275"/>
      <c r="D405" s="275"/>
      <c r="E405" s="275"/>
      <c r="F405" s="275"/>
      <c r="G405" s="275"/>
      <c r="H405" s="275"/>
      <c r="I405" s="275"/>
      <c r="J405" s="275"/>
      <c r="K405" s="275"/>
      <c r="L405" s="275"/>
      <c r="M405" s="275"/>
      <c r="N405" s="275"/>
      <c r="O405" s="275"/>
      <c r="P405" s="272"/>
      <c r="Q405" s="272"/>
      <c r="R405" s="272"/>
      <c r="S405" s="272"/>
      <c r="T405" s="272"/>
      <c r="U405" s="272"/>
      <c r="V405" s="272"/>
      <c r="W405" s="272"/>
      <c r="X405" s="272"/>
      <c r="Y405" s="272"/>
      <c r="Z405" s="272"/>
      <c r="AA405" s="272"/>
      <c r="AB405" s="272"/>
      <c r="AC405" s="272"/>
      <c r="AD405" s="272"/>
      <c r="AE405" s="272"/>
      <c r="AF405" s="272"/>
      <c r="AG405" s="272"/>
    </row>
    <row r="406" spans="1:33">
      <c r="A406" s="272"/>
      <c r="B406" s="275"/>
      <c r="C406" s="275"/>
      <c r="D406" s="275"/>
      <c r="E406" s="275"/>
      <c r="F406" s="275"/>
      <c r="G406" s="275"/>
      <c r="H406" s="275"/>
      <c r="I406" s="275"/>
      <c r="J406" s="275"/>
      <c r="K406" s="275"/>
      <c r="L406" s="275"/>
      <c r="M406" s="275"/>
      <c r="N406" s="275"/>
      <c r="O406" s="275"/>
      <c r="P406" s="272"/>
      <c r="Q406" s="272"/>
      <c r="R406" s="272"/>
      <c r="S406" s="272"/>
      <c r="T406" s="272"/>
      <c r="U406" s="272"/>
      <c r="V406" s="272"/>
      <c r="W406" s="272"/>
      <c r="X406" s="272"/>
      <c r="Y406" s="272"/>
      <c r="Z406" s="272"/>
      <c r="AA406" s="272"/>
      <c r="AB406" s="272"/>
      <c r="AC406" s="272"/>
      <c r="AD406" s="272"/>
      <c r="AE406" s="272"/>
      <c r="AF406" s="272"/>
      <c r="AG406" s="272"/>
    </row>
    <row r="407" spans="1:33">
      <c r="A407" s="272"/>
      <c r="B407" s="275"/>
      <c r="C407" s="275"/>
      <c r="D407" s="275"/>
      <c r="E407" s="275"/>
      <c r="F407" s="275"/>
      <c r="G407" s="275"/>
      <c r="H407" s="275"/>
      <c r="I407" s="275"/>
      <c r="J407" s="275"/>
      <c r="K407" s="275"/>
      <c r="L407" s="275"/>
      <c r="M407" s="275"/>
      <c r="N407" s="275"/>
      <c r="O407" s="275"/>
      <c r="P407" s="272"/>
      <c r="Q407" s="272"/>
      <c r="R407" s="272"/>
      <c r="S407" s="272"/>
      <c r="T407" s="272"/>
      <c r="U407" s="272"/>
      <c r="V407" s="272"/>
      <c r="W407" s="272"/>
      <c r="X407" s="272"/>
      <c r="Y407" s="272"/>
      <c r="Z407" s="272"/>
      <c r="AA407" s="272"/>
      <c r="AB407" s="272"/>
      <c r="AC407" s="272"/>
      <c r="AD407" s="272"/>
      <c r="AE407" s="272"/>
      <c r="AF407" s="272"/>
      <c r="AG407" s="272"/>
    </row>
    <row r="408" spans="1:33">
      <c r="A408" s="272"/>
      <c r="B408" s="275"/>
      <c r="C408" s="275"/>
      <c r="D408" s="275"/>
      <c r="E408" s="275"/>
      <c r="F408" s="275"/>
      <c r="G408" s="275"/>
      <c r="H408" s="275"/>
      <c r="I408" s="275"/>
      <c r="J408" s="275"/>
      <c r="K408" s="275"/>
      <c r="L408" s="275"/>
      <c r="M408" s="275"/>
      <c r="N408" s="275"/>
      <c r="O408" s="275"/>
      <c r="P408" s="272"/>
      <c r="Q408" s="272"/>
      <c r="R408" s="272"/>
      <c r="S408" s="272"/>
      <c r="T408" s="272"/>
      <c r="U408" s="272"/>
      <c r="V408" s="272"/>
      <c r="W408" s="272"/>
      <c r="X408" s="272"/>
      <c r="Y408" s="272"/>
      <c r="Z408" s="272"/>
      <c r="AA408" s="272"/>
      <c r="AB408" s="272"/>
      <c r="AC408" s="272"/>
      <c r="AD408" s="272"/>
      <c r="AE408" s="272"/>
      <c r="AF408" s="272"/>
      <c r="AG408" s="272"/>
    </row>
    <row r="409" spans="1:33">
      <c r="A409" s="272"/>
      <c r="B409" s="275"/>
      <c r="C409" s="275"/>
      <c r="D409" s="275"/>
      <c r="E409" s="275"/>
      <c r="F409" s="275"/>
      <c r="G409" s="275"/>
      <c r="H409" s="275"/>
      <c r="I409" s="275"/>
      <c r="J409" s="275"/>
      <c r="K409" s="275"/>
      <c r="L409" s="275"/>
      <c r="M409" s="275"/>
      <c r="N409" s="275"/>
      <c r="O409" s="275"/>
      <c r="P409" s="272"/>
      <c r="Q409" s="272"/>
      <c r="R409" s="272"/>
      <c r="S409" s="272"/>
      <c r="T409" s="272"/>
      <c r="U409" s="272"/>
      <c r="V409" s="272"/>
      <c r="W409" s="272"/>
      <c r="X409" s="272"/>
      <c r="Y409" s="272"/>
      <c r="Z409" s="272"/>
      <c r="AA409" s="272"/>
      <c r="AB409" s="272"/>
      <c r="AC409" s="272"/>
      <c r="AD409" s="272"/>
      <c r="AE409" s="272"/>
      <c r="AF409" s="272"/>
      <c r="AG409" s="272"/>
    </row>
    <row r="410" spans="1:33">
      <c r="A410" s="272"/>
      <c r="B410" s="275"/>
      <c r="C410" s="275"/>
      <c r="D410" s="275"/>
      <c r="E410" s="275"/>
      <c r="F410" s="275"/>
      <c r="G410" s="275"/>
      <c r="H410" s="275"/>
      <c r="I410" s="275"/>
      <c r="J410" s="275"/>
      <c r="K410" s="275"/>
      <c r="L410" s="275"/>
      <c r="M410" s="275"/>
      <c r="N410" s="275"/>
      <c r="O410" s="275"/>
      <c r="P410" s="272"/>
      <c r="Q410" s="272"/>
      <c r="R410" s="272"/>
      <c r="S410" s="272"/>
      <c r="T410" s="272"/>
      <c r="U410" s="272"/>
      <c r="V410" s="272"/>
      <c r="W410" s="272"/>
      <c r="X410" s="272"/>
      <c r="Y410" s="272"/>
      <c r="Z410" s="272"/>
      <c r="AA410" s="272"/>
      <c r="AB410" s="272"/>
      <c r="AC410" s="272"/>
      <c r="AD410" s="272"/>
      <c r="AE410" s="272"/>
      <c r="AF410" s="272"/>
      <c r="AG410" s="272"/>
    </row>
    <row r="411" spans="1:33">
      <c r="A411" s="272"/>
      <c r="B411" s="275"/>
      <c r="C411" s="275"/>
      <c r="D411" s="275"/>
      <c r="E411" s="275"/>
      <c r="F411" s="275"/>
      <c r="G411" s="275"/>
      <c r="H411" s="275"/>
      <c r="I411" s="275"/>
      <c r="J411" s="275"/>
      <c r="K411" s="275"/>
      <c r="L411" s="275"/>
      <c r="M411" s="275"/>
      <c r="N411" s="275"/>
      <c r="O411" s="275"/>
      <c r="P411" s="272"/>
      <c r="Q411" s="272"/>
      <c r="R411" s="272"/>
      <c r="S411" s="272"/>
      <c r="T411" s="272"/>
      <c r="U411" s="272"/>
      <c r="V411" s="272"/>
      <c r="W411" s="272"/>
      <c r="X411" s="272"/>
      <c r="Y411" s="272"/>
      <c r="Z411" s="272"/>
      <c r="AA411" s="272"/>
      <c r="AB411" s="272"/>
      <c r="AC411" s="272"/>
      <c r="AD411" s="272"/>
      <c r="AE411" s="272"/>
      <c r="AF411" s="272"/>
      <c r="AG411" s="272"/>
    </row>
    <row r="412" spans="1:33">
      <c r="A412" s="272"/>
      <c r="B412" s="275"/>
      <c r="C412" s="275"/>
      <c r="D412" s="275"/>
      <c r="E412" s="275"/>
      <c r="F412" s="275"/>
      <c r="G412" s="275"/>
      <c r="H412" s="275"/>
      <c r="I412" s="275"/>
      <c r="J412" s="275"/>
      <c r="K412" s="275"/>
      <c r="L412" s="275"/>
      <c r="M412" s="275"/>
      <c r="N412" s="275"/>
      <c r="O412" s="275"/>
      <c r="P412" s="272"/>
      <c r="Q412" s="272"/>
      <c r="R412" s="272"/>
      <c r="S412" s="272"/>
      <c r="T412" s="272"/>
      <c r="U412" s="272"/>
      <c r="V412" s="272"/>
      <c r="W412" s="272"/>
      <c r="X412" s="272"/>
      <c r="Y412" s="272"/>
      <c r="Z412" s="272"/>
      <c r="AA412" s="272"/>
      <c r="AB412" s="272"/>
      <c r="AC412" s="272"/>
      <c r="AD412" s="272"/>
      <c r="AE412" s="272"/>
      <c r="AF412" s="272"/>
      <c r="AG412" s="272"/>
    </row>
    <row r="413" spans="1:33">
      <c r="A413" s="272"/>
      <c r="B413" s="275"/>
      <c r="C413" s="275"/>
      <c r="D413" s="275"/>
      <c r="E413" s="275"/>
      <c r="F413" s="275"/>
      <c r="G413" s="275"/>
      <c r="H413" s="275"/>
      <c r="I413" s="275"/>
      <c r="J413" s="275"/>
      <c r="K413" s="275"/>
      <c r="L413" s="275"/>
      <c r="M413" s="275"/>
      <c r="N413" s="275"/>
      <c r="O413" s="275"/>
      <c r="P413" s="272"/>
      <c r="Q413" s="272"/>
      <c r="R413" s="272"/>
      <c r="S413" s="272"/>
      <c r="T413" s="272"/>
      <c r="U413" s="272"/>
      <c r="V413" s="272"/>
      <c r="W413" s="272"/>
      <c r="X413" s="272"/>
      <c r="Y413" s="272"/>
      <c r="Z413" s="272"/>
      <c r="AA413" s="272"/>
      <c r="AB413" s="272"/>
      <c r="AC413" s="272"/>
      <c r="AD413" s="272"/>
      <c r="AE413" s="272"/>
      <c r="AF413" s="272"/>
      <c r="AG413" s="272"/>
    </row>
    <row r="414" spans="1:33">
      <c r="A414" s="272"/>
      <c r="B414" s="275"/>
      <c r="C414" s="275"/>
      <c r="D414" s="275"/>
      <c r="E414" s="275"/>
      <c r="F414" s="275"/>
      <c r="G414" s="275"/>
      <c r="H414" s="275"/>
      <c r="I414" s="275"/>
      <c r="J414" s="275"/>
      <c r="K414" s="275"/>
      <c r="L414" s="275"/>
      <c r="M414" s="275"/>
      <c r="N414" s="275"/>
      <c r="O414" s="275"/>
      <c r="P414" s="272"/>
      <c r="Q414" s="272"/>
      <c r="R414" s="272"/>
      <c r="S414" s="272"/>
      <c r="T414" s="272"/>
      <c r="U414" s="272"/>
      <c r="V414" s="272"/>
      <c r="W414" s="272"/>
      <c r="X414" s="272"/>
      <c r="Y414" s="272"/>
      <c r="Z414" s="272"/>
      <c r="AA414" s="272"/>
      <c r="AB414" s="272"/>
      <c r="AC414" s="272"/>
      <c r="AD414" s="272"/>
      <c r="AE414" s="272"/>
      <c r="AF414" s="272"/>
      <c r="AG414" s="272"/>
    </row>
    <row r="415" spans="1:33">
      <c r="A415" s="272"/>
      <c r="B415" s="275"/>
      <c r="C415" s="275"/>
      <c r="D415" s="275"/>
      <c r="E415" s="275"/>
      <c r="F415" s="275"/>
      <c r="G415" s="275"/>
      <c r="H415" s="275"/>
      <c r="I415" s="275"/>
      <c r="J415" s="275"/>
      <c r="K415" s="275"/>
      <c r="L415" s="275"/>
      <c r="M415" s="275"/>
      <c r="N415" s="275"/>
      <c r="O415" s="275"/>
      <c r="P415" s="272"/>
      <c r="Q415" s="272"/>
      <c r="R415" s="272"/>
      <c r="S415" s="272"/>
      <c r="T415" s="272"/>
      <c r="U415" s="272"/>
      <c r="V415" s="272"/>
      <c r="W415" s="272"/>
      <c r="X415" s="272"/>
      <c r="Y415" s="272"/>
      <c r="Z415" s="272"/>
      <c r="AA415" s="272"/>
      <c r="AB415" s="272"/>
      <c r="AC415" s="272"/>
      <c r="AD415" s="272"/>
      <c r="AE415" s="272"/>
      <c r="AF415" s="272"/>
      <c r="AG415" s="272"/>
    </row>
    <row r="416" spans="1:33">
      <c r="A416" s="272"/>
      <c r="B416" s="275"/>
      <c r="C416" s="275"/>
      <c r="D416" s="275"/>
      <c r="E416" s="275"/>
      <c r="F416" s="275"/>
      <c r="G416" s="275"/>
      <c r="H416" s="275"/>
      <c r="I416" s="275"/>
      <c r="J416" s="275"/>
      <c r="K416" s="275"/>
      <c r="L416" s="275"/>
      <c r="M416" s="275"/>
      <c r="N416" s="275"/>
      <c r="O416" s="275"/>
      <c r="P416" s="272"/>
      <c r="Q416" s="272"/>
      <c r="R416" s="272"/>
      <c r="S416" s="272"/>
      <c r="T416" s="272"/>
      <c r="U416" s="272"/>
      <c r="V416" s="272"/>
      <c r="W416" s="272"/>
      <c r="X416" s="272"/>
      <c r="Y416" s="272"/>
      <c r="Z416" s="272"/>
      <c r="AA416" s="272"/>
      <c r="AB416" s="272"/>
      <c r="AC416" s="272"/>
      <c r="AD416" s="272"/>
      <c r="AE416" s="272"/>
      <c r="AF416" s="272"/>
      <c r="AG416" s="272"/>
    </row>
    <row r="417" spans="1:33">
      <c r="A417" s="272"/>
      <c r="B417" s="275"/>
      <c r="C417" s="275"/>
      <c r="D417" s="275"/>
      <c r="E417" s="275"/>
      <c r="F417" s="275"/>
      <c r="G417" s="275"/>
      <c r="H417" s="275"/>
      <c r="I417" s="275"/>
      <c r="J417" s="275"/>
      <c r="K417" s="275"/>
      <c r="L417" s="275"/>
      <c r="M417" s="275"/>
      <c r="N417" s="275"/>
      <c r="O417" s="275"/>
      <c r="P417" s="272"/>
      <c r="Q417" s="272"/>
      <c r="R417" s="272"/>
      <c r="S417" s="272"/>
      <c r="T417" s="272"/>
      <c r="U417" s="272"/>
      <c r="V417" s="272"/>
      <c r="W417" s="272"/>
      <c r="X417" s="272"/>
      <c r="Y417" s="272"/>
      <c r="Z417" s="272"/>
      <c r="AA417" s="272"/>
      <c r="AB417" s="272"/>
      <c r="AC417" s="272"/>
      <c r="AD417" s="272"/>
      <c r="AE417" s="272"/>
      <c r="AF417" s="272"/>
      <c r="AG417" s="272"/>
    </row>
    <row r="418" spans="1:33">
      <c r="A418" s="272"/>
      <c r="B418" s="275"/>
      <c r="C418" s="275"/>
      <c r="D418" s="275"/>
      <c r="E418" s="275"/>
      <c r="F418" s="275"/>
      <c r="G418" s="275"/>
      <c r="H418" s="275"/>
      <c r="I418" s="275"/>
      <c r="J418" s="275"/>
      <c r="K418" s="275"/>
      <c r="L418" s="275"/>
      <c r="M418" s="275"/>
      <c r="N418" s="275"/>
      <c r="O418" s="275"/>
      <c r="P418" s="272"/>
      <c r="Q418" s="272"/>
      <c r="R418" s="272"/>
      <c r="S418" s="272"/>
      <c r="T418" s="272"/>
      <c r="U418" s="272"/>
      <c r="V418" s="272"/>
      <c r="W418" s="272"/>
      <c r="X418" s="272"/>
      <c r="Y418" s="272"/>
      <c r="Z418" s="272"/>
      <c r="AA418" s="272"/>
      <c r="AB418" s="272"/>
      <c r="AC418" s="272"/>
      <c r="AD418" s="272"/>
      <c r="AE418" s="272"/>
      <c r="AF418" s="272"/>
      <c r="AG418" s="272"/>
    </row>
    <row r="419" spans="1:33">
      <c r="A419" s="272"/>
      <c r="B419" s="275"/>
      <c r="C419" s="275"/>
      <c r="D419" s="275"/>
      <c r="E419" s="275"/>
      <c r="F419" s="275"/>
      <c r="G419" s="275"/>
      <c r="H419" s="275"/>
      <c r="I419" s="275"/>
      <c r="J419" s="275"/>
      <c r="K419" s="275"/>
      <c r="L419" s="275"/>
      <c r="M419" s="275"/>
      <c r="N419" s="275"/>
      <c r="O419" s="275"/>
      <c r="P419" s="272"/>
      <c r="Q419" s="272"/>
      <c r="R419" s="272"/>
      <c r="S419" s="272"/>
      <c r="T419" s="272"/>
      <c r="U419" s="272"/>
      <c r="V419" s="272"/>
      <c r="W419" s="272"/>
      <c r="X419" s="272"/>
      <c r="Y419" s="272"/>
      <c r="Z419" s="272"/>
      <c r="AA419" s="272"/>
      <c r="AB419" s="272"/>
      <c r="AC419" s="272"/>
      <c r="AD419" s="272"/>
      <c r="AE419" s="272"/>
      <c r="AF419" s="272"/>
      <c r="AG419" s="272"/>
    </row>
    <row r="420" spans="1:33">
      <c r="A420" s="272"/>
      <c r="B420" s="275"/>
      <c r="C420" s="275"/>
      <c r="D420" s="275"/>
      <c r="E420" s="275"/>
      <c r="F420" s="275"/>
      <c r="G420" s="275"/>
      <c r="H420" s="275"/>
      <c r="I420" s="275"/>
      <c r="J420" s="275"/>
      <c r="K420" s="275"/>
      <c r="L420" s="275"/>
      <c r="M420" s="275"/>
      <c r="N420" s="275"/>
      <c r="O420" s="275"/>
      <c r="P420" s="272"/>
      <c r="Q420" s="272"/>
      <c r="R420" s="272"/>
      <c r="S420" s="272"/>
      <c r="T420" s="272"/>
      <c r="U420" s="272"/>
      <c r="V420" s="272"/>
      <c r="W420" s="272"/>
      <c r="X420" s="272"/>
      <c r="Y420" s="272"/>
      <c r="Z420" s="272"/>
      <c r="AA420" s="272"/>
      <c r="AB420" s="272"/>
      <c r="AC420" s="272"/>
      <c r="AD420" s="272"/>
      <c r="AE420" s="272"/>
      <c r="AF420" s="272"/>
      <c r="AG420" s="272"/>
    </row>
    <row r="421" spans="1:33">
      <c r="A421" s="272"/>
      <c r="B421" s="275"/>
      <c r="C421" s="275"/>
      <c r="D421" s="275"/>
      <c r="E421" s="275"/>
      <c r="F421" s="275"/>
      <c r="G421" s="275"/>
      <c r="H421" s="275"/>
      <c r="I421" s="275"/>
      <c r="J421" s="275"/>
      <c r="K421" s="275"/>
      <c r="L421" s="275"/>
      <c r="M421" s="275"/>
      <c r="N421" s="275"/>
      <c r="O421" s="275"/>
      <c r="P421" s="272"/>
      <c r="Q421" s="272"/>
      <c r="R421" s="272"/>
      <c r="S421" s="272"/>
      <c r="T421" s="272"/>
      <c r="U421" s="272"/>
      <c r="V421" s="272"/>
      <c r="W421" s="272"/>
      <c r="X421" s="272"/>
      <c r="Y421" s="272"/>
      <c r="Z421" s="272"/>
      <c r="AA421" s="272"/>
      <c r="AB421" s="272"/>
      <c r="AC421" s="272"/>
      <c r="AD421" s="272"/>
      <c r="AE421" s="272"/>
      <c r="AF421" s="272"/>
      <c r="AG421" s="272"/>
    </row>
    <row r="422" spans="1:33">
      <c r="A422" s="272"/>
      <c r="B422" s="275"/>
      <c r="C422" s="275"/>
      <c r="D422" s="275"/>
      <c r="E422" s="275"/>
      <c r="F422" s="275"/>
      <c r="G422" s="275"/>
      <c r="H422" s="275"/>
      <c r="I422" s="275"/>
      <c r="J422" s="275"/>
      <c r="K422" s="275"/>
      <c r="L422" s="275"/>
      <c r="M422" s="275"/>
      <c r="N422" s="275"/>
      <c r="O422" s="275"/>
      <c r="P422" s="272"/>
      <c r="Q422" s="272"/>
      <c r="R422" s="272"/>
      <c r="S422" s="272"/>
      <c r="T422" s="272"/>
      <c r="U422" s="272"/>
      <c r="V422" s="272"/>
      <c r="W422" s="272"/>
      <c r="X422" s="272"/>
      <c r="Y422" s="272"/>
      <c r="Z422" s="272"/>
      <c r="AA422" s="272"/>
      <c r="AB422" s="272"/>
      <c r="AC422" s="272"/>
      <c r="AD422" s="272"/>
      <c r="AE422" s="272"/>
      <c r="AF422" s="272"/>
      <c r="AG422" s="272"/>
    </row>
    <row r="423" spans="1:33">
      <c r="A423" s="272"/>
      <c r="B423" s="275"/>
      <c r="C423" s="275"/>
      <c r="D423" s="275"/>
      <c r="E423" s="275"/>
      <c r="F423" s="275"/>
      <c r="G423" s="275"/>
      <c r="H423" s="275"/>
      <c r="I423" s="275"/>
      <c r="J423" s="275"/>
      <c r="K423" s="275"/>
      <c r="L423" s="275"/>
      <c r="M423" s="275"/>
      <c r="N423" s="275"/>
      <c r="O423" s="275"/>
      <c r="P423" s="272"/>
      <c r="Q423" s="272"/>
      <c r="R423" s="272"/>
      <c r="S423" s="272"/>
      <c r="T423" s="272"/>
      <c r="U423" s="272"/>
      <c r="V423" s="272"/>
      <c r="W423" s="272"/>
      <c r="X423" s="272"/>
      <c r="Y423" s="272"/>
      <c r="Z423" s="272"/>
      <c r="AA423" s="272"/>
      <c r="AB423" s="272"/>
      <c r="AC423" s="272"/>
      <c r="AD423" s="272"/>
      <c r="AE423" s="272"/>
      <c r="AF423" s="272"/>
      <c r="AG423" s="272"/>
    </row>
    <row r="424" spans="1:33">
      <c r="A424" s="272"/>
      <c r="B424" s="275"/>
      <c r="C424" s="275"/>
      <c r="D424" s="275"/>
      <c r="E424" s="275"/>
      <c r="F424" s="275"/>
      <c r="G424" s="275"/>
      <c r="H424" s="275"/>
      <c r="I424" s="275"/>
      <c r="J424" s="275"/>
      <c r="K424" s="275"/>
      <c r="L424" s="275"/>
      <c r="M424" s="275"/>
      <c r="N424" s="275"/>
      <c r="O424" s="275"/>
      <c r="P424" s="272"/>
      <c r="Q424" s="272"/>
      <c r="R424" s="272"/>
      <c r="S424" s="272"/>
      <c r="T424" s="272"/>
      <c r="U424" s="272"/>
      <c r="V424" s="272"/>
      <c r="W424" s="272"/>
      <c r="X424" s="272"/>
      <c r="Y424" s="272"/>
      <c r="Z424" s="272"/>
      <c r="AA424" s="272"/>
      <c r="AB424" s="272"/>
      <c r="AC424" s="272"/>
      <c r="AD424" s="272"/>
      <c r="AE424" s="272"/>
      <c r="AF424" s="272"/>
      <c r="AG424" s="272"/>
    </row>
    <row r="425" spans="1:33">
      <c r="A425" s="272"/>
      <c r="B425" s="275"/>
      <c r="C425" s="275"/>
      <c r="D425" s="275"/>
      <c r="E425" s="275"/>
      <c r="F425" s="275"/>
      <c r="G425" s="275"/>
      <c r="H425" s="275"/>
      <c r="I425" s="275"/>
      <c r="J425" s="275"/>
      <c r="K425" s="275"/>
      <c r="L425" s="275"/>
      <c r="M425" s="275"/>
      <c r="N425" s="275"/>
      <c r="O425" s="275"/>
      <c r="P425" s="272"/>
      <c r="Q425" s="272"/>
      <c r="R425" s="272"/>
      <c r="S425" s="272"/>
      <c r="T425" s="272"/>
      <c r="U425" s="272"/>
      <c r="V425" s="272"/>
      <c r="W425" s="272"/>
      <c r="X425" s="272"/>
      <c r="Y425" s="272"/>
      <c r="Z425" s="272"/>
      <c r="AA425" s="272"/>
      <c r="AB425" s="272"/>
      <c r="AC425" s="272"/>
      <c r="AD425" s="272"/>
      <c r="AE425" s="272"/>
      <c r="AF425" s="272"/>
      <c r="AG425" s="272"/>
    </row>
    <row r="426" spans="1:33">
      <c r="A426" s="272"/>
      <c r="B426" s="275"/>
      <c r="C426" s="275"/>
      <c r="D426" s="275"/>
      <c r="E426" s="275"/>
      <c r="F426" s="275"/>
      <c r="G426" s="275"/>
      <c r="H426" s="275"/>
      <c r="I426" s="275"/>
      <c r="J426" s="275"/>
      <c r="K426" s="275"/>
      <c r="L426" s="275"/>
      <c r="M426" s="275"/>
      <c r="N426" s="275"/>
      <c r="O426" s="275"/>
      <c r="P426" s="272"/>
      <c r="Q426" s="272"/>
      <c r="R426" s="272"/>
      <c r="S426" s="272"/>
      <c r="T426" s="272"/>
      <c r="U426" s="272"/>
      <c r="V426" s="272"/>
      <c r="W426" s="272"/>
      <c r="X426" s="272"/>
      <c r="Y426" s="272"/>
      <c r="Z426" s="272"/>
      <c r="AA426" s="272"/>
      <c r="AB426" s="272"/>
      <c r="AC426" s="272"/>
      <c r="AD426" s="272"/>
      <c r="AE426" s="272"/>
      <c r="AF426" s="272"/>
      <c r="AG426" s="272"/>
    </row>
    <row r="427" spans="1:33">
      <c r="A427" s="272"/>
      <c r="B427" s="275"/>
      <c r="C427" s="275"/>
      <c r="D427" s="275"/>
      <c r="E427" s="275"/>
      <c r="F427" s="275"/>
      <c r="G427" s="275"/>
      <c r="H427" s="275"/>
      <c r="I427" s="275"/>
      <c r="J427" s="275"/>
      <c r="K427" s="275"/>
      <c r="L427" s="275"/>
      <c r="M427" s="275"/>
      <c r="N427" s="275"/>
      <c r="O427" s="275"/>
      <c r="P427" s="272"/>
      <c r="Q427" s="272"/>
      <c r="R427" s="272"/>
      <c r="S427" s="272"/>
      <c r="T427" s="272"/>
      <c r="U427" s="272"/>
      <c r="V427" s="272"/>
      <c r="W427" s="272"/>
      <c r="X427" s="272"/>
      <c r="Y427" s="272"/>
      <c r="Z427" s="272"/>
      <c r="AA427" s="272"/>
      <c r="AB427" s="272"/>
      <c r="AC427" s="272"/>
      <c r="AD427" s="272"/>
      <c r="AE427" s="272"/>
      <c r="AF427" s="272"/>
      <c r="AG427" s="272"/>
    </row>
    <row r="428" spans="1:33">
      <c r="A428" s="272"/>
      <c r="B428" s="275"/>
      <c r="C428" s="275"/>
      <c r="D428" s="275"/>
      <c r="E428" s="275"/>
      <c r="F428" s="275"/>
      <c r="G428" s="275"/>
      <c r="H428" s="275"/>
      <c r="I428" s="275"/>
      <c r="J428" s="275"/>
      <c r="K428" s="275"/>
      <c r="L428" s="275"/>
      <c r="M428" s="275"/>
      <c r="N428" s="275"/>
      <c r="O428" s="275"/>
      <c r="P428" s="272"/>
      <c r="Q428" s="272"/>
      <c r="R428" s="272"/>
      <c r="S428" s="272"/>
      <c r="T428" s="272"/>
      <c r="U428" s="272"/>
      <c r="V428" s="272"/>
      <c r="W428" s="272"/>
      <c r="X428" s="272"/>
      <c r="Y428" s="272"/>
      <c r="Z428" s="272"/>
      <c r="AA428" s="272"/>
      <c r="AB428" s="272"/>
      <c r="AC428" s="272"/>
      <c r="AD428" s="272"/>
      <c r="AE428" s="272"/>
      <c r="AF428" s="272"/>
      <c r="AG428" s="272"/>
    </row>
    <row r="429" spans="1:33">
      <c r="A429" s="272"/>
      <c r="B429" s="275"/>
      <c r="C429" s="275"/>
      <c r="D429" s="275"/>
      <c r="E429" s="275"/>
      <c r="F429" s="275"/>
      <c r="G429" s="275"/>
      <c r="H429" s="275"/>
      <c r="I429" s="275"/>
      <c r="J429" s="275"/>
      <c r="K429" s="275"/>
      <c r="L429" s="275"/>
      <c r="M429" s="275"/>
      <c r="N429" s="275"/>
      <c r="O429" s="275"/>
      <c r="P429" s="272"/>
      <c r="Q429" s="272"/>
      <c r="R429" s="272"/>
      <c r="S429" s="272"/>
      <c r="T429" s="272"/>
      <c r="U429" s="272"/>
      <c r="V429" s="272"/>
      <c r="W429" s="272"/>
      <c r="X429" s="272"/>
      <c r="Y429" s="272"/>
      <c r="Z429" s="272"/>
      <c r="AA429" s="272"/>
      <c r="AB429" s="272"/>
      <c r="AC429" s="272"/>
      <c r="AD429" s="272"/>
      <c r="AE429" s="272"/>
      <c r="AF429" s="272"/>
      <c r="AG429" s="272"/>
    </row>
    <row r="430" spans="1:33">
      <c r="A430" s="272"/>
      <c r="B430" s="275"/>
      <c r="C430" s="275"/>
      <c r="D430" s="275"/>
      <c r="E430" s="275"/>
      <c r="F430" s="275"/>
      <c r="G430" s="275"/>
      <c r="H430" s="275"/>
      <c r="I430" s="275"/>
      <c r="J430" s="275"/>
      <c r="K430" s="275"/>
      <c r="L430" s="275"/>
      <c r="M430" s="275"/>
      <c r="N430" s="275"/>
      <c r="O430" s="275"/>
      <c r="P430" s="272"/>
      <c r="Q430" s="272"/>
      <c r="R430" s="272"/>
      <c r="S430" s="272"/>
      <c r="T430" s="272"/>
      <c r="U430" s="272"/>
      <c r="V430" s="272"/>
      <c r="W430" s="272"/>
      <c r="X430" s="272"/>
      <c r="Y430" s="272"/>
      <c r="Z430" s="272"/>
      <c r="AA430" s="272"/>
      <c r="AB430" s="272"/>
      <c r="AC430" s="272"/>
      <c r="AD430" s="272"/>
      <c r="AE430" s="272"/>
      <c r="AF430" s="272"/>
      <c r="AG430" s="272"/>
    </row>
    <row r="431" spans="1:33">
      <c r="A431" s="272"/>
      <c r="B431" s="275"/>
      <c r="C431" s="275"/>
      <c r="D431" s="275"/>
      <c r="E431" s="275"/>
      <c r="F431" s="275"/>
      <c r="G431" s="275"/>
      <c r="H431" s="275"/>
      <c r="I431" s="275"/>
      <c r="J431" s="275"/>
      <c r="K431" s="275"/>
      <c r="L431" s="275"/>
      <c r="M431" s="275"/>
      <c r="N431" s="275"/>
      <c r="O431" s="275"/>
      <c r="P431" s="272"/>
      <c r="Q431" s="272"/>
      <c r="R431" s="272"/>
      <c r="S431" s="272"/>
      <c r="T431" s="272"/>
      <c r="U431" s="272"/>
      <c r="V431" s="272"/>
      <c r="W431" s="272"/>
      <c r="X431" s="272"/>
      <c r="Y431" s="272"/>
      <c r="Z431" s="272"/>
      <c r="AA431" s="272"/>
      <c r="AB431" s="272"/>
      <c r="AC431" s="272"/>
      <c r="AD431" s="272"/>
      <c r="AE431" s="272"/>
      <c r="AF431" s="272"/>
      <c r="AG431" s="272"/>
    </row>
    <row r="432" spans="1:33">
      <c r="A432" s="272"/>
      <c r="B432" s="275"/>
      <c r="C432" s="275"/>
      <c r="D432" s="275"/>
      <c r="E432" s="275"/>
      <c r="F432" s="275"/>
      <c r="G432" s="275"/>
      <c r="H432" s="275"/>
      <c r="I432" s="275"/>
      <c r="J432" s="275"/>
      <c r="K432" s="275"/>
      <c r="L432" s="275"/>
      <c r="M432" s="275"/>
      <c r="N432" s="275"/>
      <c r="O432" s="275"/>
      <c r="P432" s="272"/>
      <c r="Q432" s="272"/>
      <c r="R432" s="272"/>
      <c r="S432" s="272"/>
      <c r="T432" s="272"/>
      <c r="U432" s="272"/>
      <c r="V432" s="272"/>
      <c r="W432" s="272"/>
      <c r="X432" s="272"/>
      <c r="Y432" s="272"/>
      <c r="Z432" s="272"/>
      <c r="AA432" s="272"/>
      <c r="AB432" s="272"/>
      <c r="AC432" s="272"/>
      <c r="AD432" s="272"/>
      <c r="AE432" s="272"/>
      <c r="AF432" s="272"/>
      <c r="AG432" s="272"/>
    </row>
    <row r="433" spans="1:33">
      <c r="A433" s="272"/>
      <c r="B433" s="275"/>
      <c r="C433" s="275"/>
      <c r="D433" s="275"/>
      <c r="E433" s="275"/>
      <c r="F433" s="275"/>
      <c r="G433" s="275"/>
      <c r="H433" s="275"/>
      <c r="I433" s="275"/>
      <c r="J433" s="275"/>
      <c r="K433" s="275"/>
      <c r="L433" s="275"/>
      <c r="M433" s="275"/>
      <c r="N433" s="275"/>
      <c r="O433" s="275"/>
      <c r="P433" s="272"/>
      <c r="Q433" s="272"/>
      <c r="R433" s="272"/>
      <c r="S433" s="272"/>
      <c r="T433" s="272"/>
      <c r="U433" s="272"/>
      <c r="V433" s="272"/>
      <c r="W433" s="272"/>
      <c r="X433" s="272"/>
      <c r="Y433" s="272"/>
      <c r="Z433" s="272"/>
      <c r="AA433" s="272"/>
      <c r="AB433" s="272"/>
      <c r="AC433" s="272"/>
      <c r="AD433" s="272"/>
      <c r="AE433" s="272"/>
      <c r="AF433" s="272"/>
      <c r="AG433" s="272"/>
    </row>
    <row r="434" spans="1:33">
      <c r="A434" s="272"/>
      <c r="B434" s="275"/>
      <c r="C434" s="275"/>
      <c r="D434" s="275"/>
      <c r="E434" s="275"/>
      <c r="F434" s="275"/>
      <c r="G434" s="275"/>
      <c r="H434" s="275"/>
      <c r="I434" s="275"/>
      <c r="J434" s="275"/>
      <c r="K434" s="275"/>
      <c r="L434" s="275"/>
      <c r="M434" s="275"/>
      <c r="N434" s="275"/>
      <c r="O434" s="275"/>
      <c r="P434" s="272"/>
      <c r="Q434" s="272"/>
      <c r="R434" s="272"/>
      <c r="S434" s="272"/>
      <c r="T434" s="272"/>
      <c r="U434" s="272"/>
      <c r="V434" s="272"/>
      <c r="W434" s="272"/>
      <c r="X434" s="272"/>
      <c r="Y434" s="272"/>
      <c r="Z434" s="272"/>
      <c r="AA434" s="272"/>
      <c r="AB434" s="272"/>
      <c r="AC434" s="272"/>
      <c r="AD434" s="272"/>
      <c r="AE434" s="272"/>
      <c r="AF434" s="272"/>
      <c r="AG434" s="272"/>
    </row>
    <row r="435" spans="1:33">
      <c r="A435" s="272"/>
      <c r="B435" s="275"/>
      <c r="C435" s="275"/>
      <c r="D435" s="275"/>
      <c r="E435" s="275"/>
      <c r="F435" s="275"/>
      <c r="G435" s="275"/>
      <c r="H435" s="275"/>
      <c r="I435" s="275"/>
      <c r="J435" s="275"/>
      <c r="K435" s="275"/>
      <c r="L435" s="275"/>
      <c r="M435" s="275"/>
      <c r="N435" s="275"/>
      <c r="O435" s="275"/>
      <c r="P435" s="272"/>
      <c r="Q435" s="272"/>
      <c r="R435" s="272"/>
      <c r="S435" s="272"/>
      <c r="T435" s="272"/>
      <c r="U435" s="272"/>
      <c r="V435" s="272"/>
      <c r="W435" s="272"/>
      <c r="X435" s="272"/>
      <c r="Y435" s="272"/>
      <c r="Z435" s="272"/>
      <c r="AA435" s="272"/>
      <c r="AB435" s="272"/>
      <c r="AC435" s="272"/>
      <c r="AD435" s="272"/>
      <c r="AE435" s="272"/>
      <c r="AF435" s="272"/>
      <c r="AG435" s="272"/>
    </row>
    <row r="436" spans="1:33">
      <c r="A436" s="272"/>
      <c r="B436" s="275"/>
      <c r="C436" s="275"/>
      <c r="D436" s="275"/>
      <c r="E436" s="275"/>
      <c r="F436" s="275"/>
      <c r="G436" s="275"/>
      <c r="H436" s="275"/>
      <c r="I436" s="275"/>
      <c r="J436" s="275"/>
      <c r="K436" s="275"/>
      <c r="L436" s="275"/>
      <c r="M436" s="275"/>
      <c r="N436" s="275"/>
      <c r="O436" s="275"/>
      <c r="P436" s="272"/>
      <c r="Q436" s="272"/>
      <c r="R436" s="272"/>
      <c r="S436" s="272"/>
      <c r="T436" s="272"/>
      <c r="U436" s="272"/>
      <c r="V436" s="272"/>
      <c r="W436" s="272"/>
      <c r="X436" s="272"/>
      <c r="Y436" s="272"/>
      <c r="Z436" s="272"/>
      <c r="AA436" s="272"/>
      <c r="AB436" s="272"/>
      <c r="AC436" s="272"/>
      <c r="AD436" s="272"/>
      <c r="AE436" s="272"/>
      <c r="AF436" s="272"/>
      <c r="AG436" s="272"/>
    </row>
    <row r="437" spans="1:33">
      <c r="A437" s="272"/>
      <c r="B437" s="275"/>
      <c r="C437" s="275"/>
      <c r="D437" s="275"/>
      <c r="E437" s="275"/>
      <c r="F437" s="275"/>
      <c r="G437" s="275"/>
      <c r="H437" s="275"/>
      <c r="I437" s="275"/>
      <c r="J437" s="275"/>
      <c r="K437" s="275"/>
      <c r="L437" s="275"/>
      <c r="M437" s="275"/>
      <c r="N437" s="275"/>
      <c r="O437" s="275"/>
      <c r="P437" s="272"/>
      <c r="Q437" s="272"/>
      <c r="R437" s="272"/>
      <c r="S437" s="272"/>
      <c r="T437" s="272"/>
      <c r="U437" s="272"/>
      <c r="V437" s="272"/>
      <c r="W437" s="272"/>
      <c r="X437" s="272"/>
      <c r="Y437" s="272"/>
      <c r="Z437" s="272"/>
      <c r="AA437" s="272"/>
      <c r="AB437" s="272"/>
      <c r="AC437" s="272"/>
      <c r="AD437" s="272"/>
      <c r="AE437" s="272"/>
      <c r="AF437" s="272"/>
      <c r="AG437" s="272"/>
    </row>
    <row r="438" spans="1:33">
      <c r="A438" s="272"/>
      <c r="B438" s="275"/>
      <c r="C438" s="275"/>
      <c r="D438" s="275"/>
      <c r="E438" s="275"/>
      <c r="F438" s="275"/>
      <c r="G438" s="275"/>
      <c r="H438" s="275"/>
      <c r="I438" s="275"/>
      <c r="J438" s="275"/>
      <c r="K438" s="275"/>
      <c r="L438" s="275"/>
      <c r="M438" s="275"/>
      <c r="N438" s="275"/>
      <c r="O438" s="275"/>
      <c r="P438" s="272"/>
      <c r="Q438" s="272"/>
      <c r="R438" s="272"/>
      <c r="S438" s="272"/>
      <c r="T438" s="272"/>
      <c r="U438" s="272"/>
      <c r="V438" s="272"/>
      <c r="W438" s="272"/>
      <c r="X438" s="272"/>
      <c r="Y438" s="272"/>
      <c r="Z438" s="272"/>
      <c r="AA438" s="272"/>
      <c r="AB438" s="272"/>
      <c r="AC438" s="272"/>
      <c r="AD438" s="272"/>
      <c r="AE438" s="272"/>
      <c r="AF438" s="272"/>
      <c r="AG438" s="272"/>
    </row>
    <row r="439" spans="1:33">
      <c r="A439" s="272"/>
      <c r="B439" s="275"/>
      <c r="C439" s="275"/>
      <c r="D439" s="275"/>
      <c r="E439" s="275"/>
      <c r="F439" s="275"/>
      <c r="G439" s="275"/>
      <c r="H439" s="275"/>
      <c r="I439" s="275"/>
      <c r="J439" s="275"/>
      <c r="K439" s="275"/>
      <c r="L439" s="275"/>
      <c r="M439" s="275"/>
      <c r="N439" s="275"/>
      <c r="O439" s="275"/>
      <c r="P439" s="272"/>
      <c r="Q439" s="272"/>
      <c r="R439" s="272"/>
      <c r="S439" s="272"/>
      <c r="T439" s="272"/>
      <c r="U439" s="272"/>
      <c r="V439" s="272"/>
      <c r="W439" s="272"/>
      <c r="X439" s="272"/>
      <c r="Y439" s="272"/>
      <c r="Z439" s="272"/>
      <c r="AA439" s="272"/>
      <c r="AB439" s="272"/>
      <c r="AC439" s="272"/>
      <c r="AD439" s="272"/>
      <c r="AE439" s="272"/>
      <c r="AF439" s="272"/>
      <c r="AG439" s="272"/>
    </row>
    <row r="440" spans="1:33">
      <c r="A440" s="272"/>
      <c r="B440" s="275"/>
      <c r="C440" s="275"/>
      <c r="D440" s="275"/>
      <c r="E440" s="275"/>
      <c r="F440" s="275"/>
      <c r="G440" s="275"/>
      <c r="H440" s="275"/>
      <c r="I440" s="275"/>
      <c r="J440" s="275"/>
      <c r="K440" s="275"/>
      <c r="L440" s="275"/>
      <c r="M440" s="275"/>
      <c r="N440" s="275"/>
      <c r="O440" s="275"/>
      <c r="P440" s="272"/>
      <c r="Q440" s="272"/>
      <c r="R440" s="272"/>
      <c r="S440" s="272"/>
      <c r="T440" s="272"/>
      <c r="U440" s="272"/>
      <c r="V440" s="272"/>
      <c r="W440" s="272"/>
      <c r="X440" s="272"/>
      <c r="Y440" s="272"/>
      <c r="Z440" s="272"/>
      <c r="AA440" s="272"/>
      <c r="AB440" s="272"/>
      <c r="AC440" s="272"/>
      <c r="AD440" s="272"/>
      <c r="AE440" s="272"/>
      <c r="AF440" s="272"/>
      <c r="AG440" s="272"/>
    </row>
    <row r="441" spans="1:33">
      <c r="A441" s="272"/>
      <c r="B441" s="275"/>
      <c r="C441" s="275"/>
      <c r="D441" s="275"/>
      <c r="E441" s="275"/>
      <c r="F441" s="275"/>
      <c r="G441" s="275"/>
      <c r="H441" s="275"/>
      <c r="I441" s="275"/>
      <c r="J441" s="275"/>
      <c r="K441" s="275"/>
      <c r="L441" s="275"/>
      <c r="M441" s="275"/>
      <c r="N441" s="275"/>
      <c r="O441" s="275"/>
      <c r="P441" s="272"/>
      <c r="Q441" s="272"/>
      <c r="R441" s="272"/>
      <c r="S441" s="272"/>
      <c r="T441" s="272"/>
      <c r="U441" s="272"/>
      <c r="V441" s="272"/>
      <c r="W441" s="272"/>
      <c r="X441" s="272"/>
      <c r="Y441" s="272"/>
      <c r="Z441" s="272"/>
      <c r="AA441" s="272"/>
      <c r="AB441" s="272"/>
      <c r="AC441" s="272"/>
      <c r="AD441" s="272"/>
      <c r="AE441" s="272"/>
      <c r="AF441" s="272"/>
      <c r="AG441" s="272"/>
    </row>
    <row r="442" spans="1:33">
      <c r="A442" s="272"/>
      <c r="B442" s="275"/>
      <c r="C442" s="275"/>
      <c r="D442" s="275"/>
      <c r="E442" s="275"/>
      <c r="F442" s="275"/>
      <c r="G442" s="275"/>
      <c r="H442" s="275"/>
      <c r="I442" s="275"/>
      <c r="J442" s="275"/>
      <c r="K442" s="275"/>
      <c r="L442" s="275"/>
      <c r="M442" s="275"/>
      <c r="N442" s="275"/>
      <c r="O442" s="275"/>
      <c r="P442" s="272"/>
      <c r="Q442" s="272"/>
      <c r="R442" s="272"/>
      <c r="S442" s="272"/>
      <c r="T442" s="272"/>
      <c r="U442" s="272"/>
      <c r="V442" s="272"/>
      <c r="W442" s="272"/>
      <c r="X442" s="272"/>
      <c r="Y442" s="272"/>
      <c r="Z442" s="272"/>
      <c r="AA442" s="272"/>
      <c r="AB442" s="272"/>
      <c r="AC442" s="272"/>
      <c r="AD442" s="272"/>
      <c r="AE442" s="272"/>
      <c r="AF442" s="272"/>
      <c r="AG442" s="272"/>
    </row>
    <row r="443" spans="1:33">
      <c r="A443" s="272"/>
      <c r="B443" s="275"/>
      <c r="C443" s="275"/>
      <c r="D443" s="275"/>
      <c r="E443" s="275"/>
      <c r="F443" s="275"/>
      <c r="G443" s="275"/>
      <c r="H443" s="275"/>
      <c r="I443" s="275"/>
      <c r="J443" s="275"/>
      <c r="K443" s="275"/>
      <c r="L443" s="275"/>
      <c r="M443" s="275"/>
      <c r="N443" s="275"/>
      <c r="O443" s="275"/>
      <c r="P443" s="272"/>
      <c r="Q443" s="272"/>
      <c r="R443" s="272"/>
      <c r="S443" s="272"/>
      <c r="T443" s="272"/>
      <c r="U443" s="272"/>
      <c r="V443" s="272"/>
      <c r="W443" s="272"/>
      <c r="X443" s="272"/>
      <c r="Y443" s="272"/>
      <c r="Z443" s="272"/>
      <c r="AA443" s="272"/>
      <c r="AB443" s="272"/>
      <c r="AC443" s="272"/>
      <c r="AD443" s="272"/>
      <c r="AE443" s="272"/>
      <c r="AF443" s="272"/>
      <c r="AG443" s="272"/>
    </row>
    <row r="444" spans="1:33">
      <c r="A444" s="272"/>
      <c r="B444" s="275"/>
      <c r="C444" s="275"/>
      <c r="D444" s="275"/>
      <c r="E444" s="275"/>
      <c r="F444" s="275"/>
      <c r="G444" s="275"/>
      <c r="H444" s="275"/>
      <c r="I444" s="275"/>
      <c r="J444" s="275"/>
      <c r="K444" s="275"/>
      <c r="L444" s="275"/>
      <c r="M444" s="275"/>
      <c r="N444" s="275"/>
      <c r="O444" s="275"/>
      <c r="P444" s="272"/>
      <c r="Q444" s="272"/>
      <c r="R444" s="272"/>
      <c r="S444" s="272"/>
      <c r="T444" s="272"/>
      <c r="U444" s="272"/>
      <c r="V444" s="272"/>
      <c r="W444" s="272"/>
      <c r="X444" s="272"/>
      <c r="Y444" s="272"/>
      <c r="Z444" s="272"/>
      <c r="AA444" s="272"/>
      <c r="AB444" s="272"/>
      <c r="AC444" s="272"/>
      <c r="AD444" s="272"/>
      <c r="AE444" s="272"/>
      <c r="AF444" s="272"/>
      <c r="AG444" s="272"/>
    </row>
    <row r="445" spans="1:33">
      <c r="A445" s="272"/>
      <c r="B445" s="275"/>
      <c r="C445" s="275"/>
      <c r="D445" s="275"/>
      <c r="E445" s="275"/>
      <c r="F445" s="275"/>
      <c r="G445" s="275"/>
      <c r="H445" s="275"/>
      <c r="I445" s="275"/>
      <c r="J445" s="275"/>
      <c r="K445" s="275"/>
      <c r="L445" s="275"/>
      <c r="M445" s="275"/>
      <c r="N445" s="275"/>
      <c r="O445" s="275"/>
      <c r="P445" s="272"/>
      <c r="Q445" s="272"/>
      <c r="R445" s="272"/>
      <c r="S445" s="272"/>
      <c r="T445" s="272"/>
      <c r="U445" s="272"/>
      <c r="V445" s="272"/>
      <c r="W445" s="272"/>
      <c r="X445" s="272"/>
      <c r="Y445" s="272"/>
      <c r="Z445" s="272"/>
      <c r="AA445" s="272"/>
      <c r="AB445" s="272"/>
      <c r="AC445" s="272"/>
      <c r="AD445" s="272"/>
      <c r="AE445" s="272"/>
      <c r="AF445" s="272"/>
      <c r="AG445" s="272"/>
    </row>
    <row r="446" spans="1:33">
      <c r="A446" s="272"/>
      <c r="B446" s="275"/>
      <c r="C446" s="275"/>
      <c r="D446" s="275"/>
      <c r="E446" s="275"/>
      <c r="F446" s="275"/>
      <c r="G446" s="275"/>
      <c r="H446" s="275"/>
      <c r="I446" s="275"/>
      <c r="J446" s="275"/>
      <c r="K446" s="275"/>
      <c r="L446" s="275"/>
      <c r="M446" s="275"/>
      <c r="N446" s="275"/>
      <c r="O446" s="275"/>
      <c r="P446" s="272"/>
      <c r="Q446" s="272"/>
      <c r="R446" s="272"/>
      <c r="S446" s="272"/>
      <c r="T446" s="272"/>
      <c r="U446" s="272"/>
      <c r="V446" s="272"/>
      <c r="W446" s="272"/>
      <c r="X446" s="272"/>
      <c r="Y446" s="272"/>
      <c r="Z446" s="272"/>
      <c r="AA446" s="272"/>
      <c r="AB446" s="272"/>
      <c r="AC446" s="272"/>
      <c r="AD446" s="272"/>
      <c r="AE446" s="272"/>
      <c r="AF446" s="272"/>
      <c r="AG446" s="272"/>
    </row>
    <row r="447" spans="1:33">
      <c r="A447" s="272"/>
      <c r="B447" s="275"/>
      <c r="C447" s="275"/>
      <c r="D447" s="275"/>
      <c r="E447" s="275"/>
      <c r="F447" s="275"/>
      <c r="G447" s="275"/>
      <c r="H447" s="275"/>
      <c r="I447" s="275"/>
      <c r="J447" s="275"/>
      <c r="K447" s="275"/>
      <c r="L447" s="275"/>
      <c r="M447" s="275"/>
      <c r="N447" s="275"/>
      <c r="O447" s="275"/>
      <c r="P447" s="272"/>
      <c r="Q447" s="272"/>
      <c r="R447" s="272"/>
      <c r="S447" s="272"/>
      <c r="T447" s="272"/>
      <c r="U447" s="272"/>
      <c r="V447" s="272"/>
      <c r="W447" s="272"/>
      <c r="X447" s="272"/>
      <c r="Y447" s="272"/>
      <c r="Z447" s="272"/>
      <c r="AA447" s="272"/>
      <c r="AB447" s="272"/>
      <c r="AC447" s="272"/>
      <c r="AD447" s="272"/>
      <c r="AE447" s="272"/>
      <c r="AF447" s="272"/>
      <c r="AG447" s="272"/>
    </row>
    <row r="448" spans="1:33">
      <c r="A448" s="272"/>
      <c r="B448" s="275"/>
      <c r="C448" s="275"/>
      <c r="D448" s="275"/>
      <c r="E448" s="275"/>
      <c r="F448" s="275"/>
      <c r="G448" s="275"/>
      <c r="H448" s="275"/>
      <c r="I448" s="275"/>
      <c r="J448" s="275"/>
      <c r="K448" s="275"/>
      <c r="L448" s="275"/>
      <c r="M448" s="275"/>
      <c r="N448" s="275"/>
      <c r="O448" s="275"/>
      <c r="P448" s="272"/>
      <c r="Q448" s="272"/>
      <c r="R448" s="272"/>
      <c r="S448" s="272"/>
      <c r="T448" s="272"/>
      <c r="U448" s="272"/>
      <c r="V448" s="272"/>
      <c r="W448" s="272"/>
      <c r="X448" s="272"/>
      <c r="Y448" s="272"/>
      <c r="Z448" s="272"/>
      <c r="AA448" s="272"/>
      <c r="AB448" s="272"/>
      <c r="AC448" s="272"/>
      <c r="AD448" s="272"/>
      <c r="AE448" s="272"/>
      <c r="AF448" s="272"/>
      <c r="AG448" s="272"/>
    </row>
    <row r="449" spans="1:33">
      <c r="A449" s="272"/>
      <c r="B449" s="275"/>
      <c r="C449" s="275"/>
      <c r="D449" s="275"/>
      <c r="E449" s="275"/>
      <c r="F449" s="275"/>
      <c r="G449" s="275"/>
      <c r="H449" s="275"/>
      <c r="I449" s="275"/>
      <c r="J449" s="275"/>
      <c r="K449" s="275"/>
      <c r="L449" s="275"/>
      <c r="M449" s="275"/>
      <c r="N449" s="275"/>
      <c r="O449" s="275"/>
      <c r="P449" s="272"/>
      <c r="Q449" s="272"/>
      <c r="R449" s="272"/>
      <c r="S449" s="272"/>
      <c r="T449" s="272"/>
      <c r="U449" s="272"/>
      <c r="V449" s="272"/>
      <c r="W449" s="272"/>
      <c r="X449" s="272"/>
      <c r="Y449" s="272"/>
      <c r="Z449" s="272"/>
      <c r="AA449" s="272"/>
      <c r="AB449" s="272"/>
      <c r="AC449" s="272"/>
      <c r="AD449" s="272"/>
      <c r="AE449" s="272"/>
      <c r="AF449" s="272"/>
      <c r="AG449" s="272"/>
    </row>
    <row r="450" spans="1:33">
      <c r="A450" s="272"/>
      <c r="B450" s="275"/>
      <c r="C450" s="275"/>
      <c r="D450" s="275"/>
      <c r="E450" s="275"/>
      <c r="F450" s="275"/>
      <c r="G450" s="275"/>
      <c r="H450" s="275"/>
      <c r="I450" s="275"/>
      <c r="J450" s="275"/>
      <c r="K450" s="275"/>
      <c r="L450" s="275"/>
      <c r="M450" s="275"/>
      <c r="N450" s="275"/>
      <c r="O450" s="275"/>
      <c r="P450" s="272"/>
      <c r="Q450" s="272"/>
      <c r="R450" s="272"/>
      <c r="S450" s="272"/>
      <c r="T450" s="272"/>
      <c r="U450" s="272"/>
      <c r="V450" s="272"/>
      <c r="W450" s="272"/>
      <c r="X450" s="272"/>
      <c r="Y450" s="272"/>
      <c r="Z450" s="272"/>
      <c r="AA450" s="272"/>
      <c r="AB450" s="272"/>
      <c r="AC450" s="272"/>
      <c r="AD450" s="272"/>
      <c r="AE450" s="272"/>
      <c r="AF450" s="272"/>
      <c r="AG450" s="272"/>
    </row>
    <row r="451" spans="1:33">
      <c r="A451" s="272"/>
      <c r="B451" s="275"/>
      <c r="C451" s="275"/>
      <c r="D451" s="275"/>
      <c r="E451" s="275"/>
      <c r="F451" s="275"/>
      <c r="G451" s="275"/>
      <c r="H451" s="275"/>
      <c r="I451" s="275"/>
      <c r="J451" s="275"/>
      <c r="K451" s="275"/>
      <c r="L451" s="275"/>
      <c r="M451" s="275"/>
      <c r="N451" s="275"/>
      <c r="O451" s="275"/>
      <c r="P451" s="272"/>
      <c r="Q451" s="272"/>
      <c r="R451" s="272"/>
      <c r="S451" s="272"/>
      <c r="T451" s="272"/>
      <c r="U451" s="272"/>
      <c r="V451" s="272"/>
      <c r="W451" s="272"/>
      <c r="X451" s="272"/>
      <c r="Y451" s="272"/>
      <c r="Z451" s="272"/>
      <c r="AA451" s="272"/>
      <c r="AB451" s="272"/>
      <c r="AC451" s="272"/>
      <c r="AD451" s="272"/>
      <c r="AE451" s="272"/>
      <c r="AF451" s="272"/>
      <c r="AG451" s="272"/>
    </row>
    <row r="452" spans="1:33">
      <c r="A452" s="272"/>
      <c r="B452" s="275"/>
      <c r="C452" s="275"/>
      <c r="D452" s="275"/>
      <c r="E452" s="275"/>
      <c r="F452" s="275"/>
      <c r="G452" s="275"/>
      <c r="H452" s="275"/>
      <c r="I452" s="275"/>
      <c r="J452" s="275"/>
      <c r="K452" s="275"/>
      <c r="L452" s="275"/>
      <c r="M452" s="275"/>
      <c r="N452" s="275"/>
      <c r="O452" s="275"/>
      <c r="P452" s="272"/>
      <c r="Q452" s="272"/>
      <c r="R452" s="272"/>
      <c r="S452" s="272"/>
      <c r="T452" s="272"/>
      <c r="U452" s="272"/>
      <c r="V452" s="272"/>
      <c r="W452" s="272"/>
      <c r="X452" s="272"/>
      <c r="Y452" s="272"/>
      <c r="Z452" s="272"/>
      <c r="AA452" s="272"/>
      <c r="AB452" s="272"/>
      <c r="AC452" s="272"/>
      <c r="AD452" s="272"/>
      <c r="AE452" s="272"/>
      <c r="AF452" s="272"/>
      <c r="AG452" s="272"/>
    </row>
    <row r="453" spans="1:33">
      <c r="A453" s="272"/>
      <c r="B453" s="275"/>
      <c r="C453" s="275"/>
      <c r="D453" s="275"/>
      <c r="E453" s="275"/>
      <c r="F453" s="275"/>
      <c r="G453" s="275"/>
      <c r="H453" s="275"/>
      <c r="I453" s="275"/>
      <c r="J453" s="275"/>
      <c r="K453" s="275"/>
      <c r="L453" s="275"/>
      <c r="M453" s="275"/>
      <c r="N453" s="275"/>
      <c r="O453" s="275"/>
      <c r="P453" s="272"/>
      <c r="Q453" s="272"/>
      <c r="R453" s="272"/>
      <c r="S453" s="272"/>
      <c r="T453" s="272"/>
      <c r="U453" s="272"/>
      <c r="V453" s="272"/>
      <c r="W453" s="272"/>
      <c r="X453" s="272"/>
      <c r="Y453" s="272"/>
      <c r="Z453" s="272"/>
      <c r="AA453" s="272"/>
      <c r="AB453" s="272"/>
      <c r="AC453" s="272"/>
      <c r="AD453" s="272"/>
      <c r="AE453" s="272"/>
      <c r="AF453" s="272"/>
      <c r="AG453" s="272"/>
    </row>
    <row r="454" spans="1:33">
      <c r="A454" s="272"/>
      <c r="B454" s="275"/>
      <c r="C454" s="275"/>
      <c r="D454" s="275"/>
      <c r="E454" s="275"/>
      <c r="F454" s="275"/>
      <c r="G454" s="275"/>
      <c r="H454" s="275"/>
      <c r="I454" s="275"/>
      <c r="J454" s="275"/>
      <c r="K454" s="275"/>
      <c r="L454" s="275"/>
      <c r="M454" s="275"/>
      <c r="N454" s="275"/>
      <c r="O454" s="275"/>
      <c r="P454" s="272"/>
      <c r="Q454" s="272"/>
      <c r="R454" s="272"/>
      <c r="S454" s="272"/>
      <c r="T454" s="272"/>
      <c r="U454" s="272"/>
      <c r="V454" s="272"/>
      <c r="W454" s="272"/>
      <c r="X454" s="272"/>
      <c r="Y454" s="272"/>
      <c r="Z454" s="272"/>
      <c r="AA454" s="272"/>
      <c r="AB454" s="272"/>
      <c r="AC454" s="272"/>
      <c r="AD454" s="272"/>
      <c r="AE454" s="272"/>
      <c r="AF454" s="272"/>
      <c r="AG454" s="272"/>
    </row>
    <row r="455" spans="1:33">
      <c r="A455" s="272"/>
      <c r="B455" s="275"/>
      <c r="C455" s="275"/>
      <c r="D455" s="275"/>
      <c r="E455" s="275"/>
      <c r="F455" s="275"/>
      <c r="G455" s="275"/>
      <c r="H455" s="275"/>
      <c r="I455" s="275"/>
      <c r="J455" s="275"/>
      <c r="K455" s="275"/>
      <c r="L455" s="275"/>
      <c r="M455" s="275"/>
      <c r="N455" s="275"/>
      <c r="O455" s="275"/>
      <c r="P455" s="272"/>
      <c r="Q455" s="272"/>
      <c r="R455" s="272"/>
      <c r="S455" s="272"/>
      <c r="T455" s="272"/>
      <c r="U455" s="272"/>
      <c r="V455" s="272"/>
      <c r="W455" s="272"/>
      <c r="X455" s="272"/>
      <c r="Y455" s="272"/>
      <c r="Z455" s="272"/>
      <c r="AA455" s="272"/>
      <c r="AB455" s="272"/>
      <c r="AC455" s="272"/>
      <c r="AD455" s="272"/>
      <c r="AE455" s="272"/>
      <c r="AF455" s="272"/>
      <c r="AG455" s="272"/>
    </row>
    <row r="456" spans="1:33">
      <c r="A456" s="272"/>
      <c r="B456" s="275"/>
      <c r="C456" s="275"/>
      <c r="D456" s="275"/>
      <c r="E456" s="275"/>
      <c r="F456" s="275"/>
      <c r="G456" s="275"/>
      <c r="H456" s="275"/>
      <c r="I456" s="275"/>
      <c r="J456" s="275"/>
      <c r="K456" s="275"/>
      <c r="L456" s="275"/>
      <c r="M456" s="275"/>
      <c r="N456" s="275"/>
      <c r="O456" s="275"/>
      <c r="P456" s="272"/>
      <c r="Q456" s="272"/>
      <c r="R456" s="272"/>
      <c r="S456" s="272"/>
      <c r="T456" s="272"/>
      <c r="U456" s="272"/>
      <c r="V456" s="272"/>
      <c r="W456" s="272"/>
      <c r="X456" s="272"/>
      <c r="Y456" s="272"/>
      <c r="Z456" s="272"/>
      <c r="AA456" s="272"/>
      <c r="AB456" s="272"/>
      <c r="AC456" s="272"/>
      <c r="AD456" s="272"/>
      <c r="AE456" s="272"/>
      <c r="AF456" s="272"/>
      <c r="AG456" s="272"/>
    </row>
    <row r="457" spans="1:33">
      <c r="A457" s="272"/>
      <c r="B457" s="275"/>
      <c r="C457" s="275"/>
      <c r="D457" s="275"/>
      <c r="E457" s="275"/>
      <c r="F457" s="275"/>
      <c r="G457" s="275"/>
      <c r="H457" s="275"/>
      <c r="I457" s="275"/>
      <c r="J457" s="275"/>
      <c r="K457" s="275"/>
      <c r="L457" s="275"/>
      <c r="M457" s="275"/>
      <c r="N457" s="275"/>
      <c r="O457" s="275"/>
      <c r="P457" s="272"/>
      <c r="Q457" s="272"/>
      <c r="R457" s="272"/>
      <c r="S457" s="272"/>
      <c r="T457" s="272"/>
      <c r="U457" s="272"/>
      <c r="V457" s="272"/>
      <c r="W457" s="272"/>
      <c r="X457" s="272"/>
      <c r="Y457" s="272"/>
      <c r="Z457" s="272"/>
      <c r="AA457" s="272"/>
      <c r="AB457" s="272"/>
      <c r="AC457" s="272"/>
      <c r="AD457" s="272"/>
      <c r="AE457" s="272"/>
      <c r="AF457" s="272"/>
      <c r="AG457" s="272"/>
    </row>
    <row r="458" spans="1:33">
      <c r="A458" s="272"/>
      <c r="B458" s="275"/>
      <c r="C458" s="275"/>
      <c r="D458" s="275"/>
      <c r="E458" s="275"/>
      <c r="F458" s="275"/>
      <c r="G458" s="275"/>
      <c r="H458" s="275"/>
      <c r="I458" s="275"/>
      <c r="J458" s="275"/>
      <c r="K458" s="275"/>
      <c r="L458" s="275"/>
      <c r="M458" s="275"/>
      <c r="N458" s="275"/>
      <c r="O458" s="275"/>
      <c r="P458" s="272"/>
      <c r="Q458" s="272"/>
      <c r="R458" s="272"/>
      <c r="S458" s="272"/>
      <c r="T458" s="272"/>
      <c r="U458" s="272"/>
      <c r="V458" s="272"/>
      <c r="W458" s="272"/>
      <c r="X458" s="272"/>
      <c r="Y458" s="272"/>
      <c r="Z458" s="272"/>
      <c r="AA458" s="272"/>
      <c r="AB458" s="272"/>
      <c r="AC458" s="272"/>
      <c r="AD458" s="272"/>
      <c r="AE458" s="272"/>
      <c r="AF458" s="272"/>
      <c r="AG458" s="272"/>
    </row>
    <row r="459" spans="1:33">
      <c r="A459" s="272"/>
      <c r="B459" s="275"/>
      <c r="C459" s="275"/>
      <c r="D459" s="275"/>
      <c r="E459" s="275"/>
      <c r="F459" s="275"/>
      <c r="G459" s="275"/>
      <c r="H459" s="275"/>
      <c r="I459" s="275"/>
      <c r="J459" s="275"/>
      <c r="K459" s="275"/>
      <c r="L459" s="275"/>
      <c r="M459" s="275"/>
      <c r="N459" s="275"/>
      <c r="O459" s="275"/>
      <c r="P459" s="272"/>
      <c r="Q459" s="272"/>
      <c r="R459" s="272"/>
      <c r="S459" s="272"/>
      <c r="T459" s="272"/>
      <c r="U459" s="272"/>
      <c r="V459" s="272"/>
      <c r="W459" s="272"/>
      <c r="X459" s="272"/>
      <c r="Y459" s="272"/>
      <c r="Z459" s="272"/>
      <c r="AA459" s="272"/>
      <c r="AB459" s="272"/>
      <c r="AC459" s="272"/>
      <c r="AD459" s="272"/>
      <c r="AE459" s="272"/>
      <c r="AF459" s="272"/>
      <c r="AG459" s="272"/>
    </row>
    <row r="460" spans="1:33">
      <c r="A460" s="272"/>
      <c r="B460" s="275"/>
      <c r="C460" s="275"/>
      <c r="D460" s="275"/>
      <c r="E460" s="275"/>
      <c r="F460" s="275"/>
      <c r="G460" s="275"/>
      <c r="H460" s="275"/>
      <c r="I460" s="275"/>
      <c r="J460" s="275"/>
      <c r="K460" s="275"/>
      <c r="L460" s="275"/>
      <c r="M460" s="275"/>
      <c r="N460" s="275"/>
      <c r="O460" s="275"/>
      <c r="P460" s="272"/>
      <c r="Q460" s="272"/>
      <c r="R460" s="272"/>
      <c r="S460" s="272"/>
      <c r="T460" s="272"/>
      <c r="U460" s="272"/>
      <c r="V460" s="272"/>
      <c r="W460" s="272"/>
      <c r="X460" s="272"/>
      <c r="Y460" s="272"/>
      <c r="Z460" s="272"/>
      <c r="AA460" s="272"/>
      <c r="AB460" s="272"/>
      <c r="AC460" s="272"/>
      <c r="AD460" s="272"/>
      <c r="AE460" s="272"/>
      <c r="AF460" s="272"/>
      <c r="AG460" s="272"/>
    </row>
    <row r="461" spans="1:33">
      <c r="A461" s="272"/>
      <c r="B461" s="275"/>
      <c r="C461" s="275"/>
      <c r="D461" s="275"/>
      <c r="E461" s="275"/>
      <c r="F461" s="275"/>
      <c r="G461" s="275"/>
      <c r="H461" s="275"/>
      <c r="I461" s="275"/>
      <c r="J461" s="275"/>
      <c r="K461" s="275"/>
      <c r="L461" s="275"/>
      <c r="M461" s="275"/>
      <c r="N461" s="275"/>
      <c r="O461" s="275"/>
      <c r="P461" s="272"/>
      <c r="Q461" s="272"/>
      <c r="R461" s="272"/>
      <c r="S461" s="272"/>
      <c r="T461" s="272"/>
      <c r="U461" s="272"/>
      <c r="V461" s="272"/>
      <c r="W461" s="272"/>
      <c r="X461" s="272"/>
      <c r="Y461" s="272"/>
      <c r="Z461" s="272"/>
      <c r="AA461" s="272"/>
      <c r="AB461" s="272"/>
      <c r="AC461" s="272"/>
      <c r="AD461" s="272"/>
      <c r="AE461" s="272"/>
      <c r="AF461" s="272"/>
      <c r="AG461" s="272"/>
    </row>
    <row r="462" spans="1:33">
      <c r="A462" s="272"/>
      <c r="B462" s="275"/>
      <c r="C462" s="275"/>
      <c r="D462" s="275"/>
      <c r="E462" s="275"/>
      <c r="F462" s="275"/>
      <c r="G462" s="275"/>
      <c r="H462" s="275"/>
      <c r="I462" s="275"/>
      <c r="J462" s="275"/>
      <c r="K462" s="275"/>
      <c r="L462" s="275"/>
      <c r="M462" s="275"/>
      <c r="N462" s="275"/>
      <c r="O462" s="275"/>
      <c r="P462" s="272"/>
      <c r="Q462" s="272"/>
      <c r="R462" s="272"/>
      <c r="S462" s="272"/>
      <c r="T462" s="272"/>
      <c r="U462" s="272"/>
      <c r="V462" s="272"/>
      <c r="W462" s="272"/>
      <c r="X462" s="272"/>
      <c r="Y462" s="272"/>
      <c r="Z462" s="272"/>
      <c r="AA462" s="272"/>
      <c r="AB462" s="272"/>
      <c r="AC462" s="272"/>
      <c r="AD462" s="272"/>
      <c r="AE462" s="272"/>
      <c r="AF462" s="272"/>
      <c r="AG462" s="272"/>
    </row>
    <row r="463" spans="1:33">
      <c r="A463" s="272"/>
      <c r="B463" s="275"/>
      <c r="C463" s="275"/>
      <c r="D463" s="275"/>
      <c r="E463" s="275"/>
      <c r="F463" s="275"/>
      <c r="G463" s="275"/>
      <c r="H463" s="275"/>
      <c r="I463" s="275"/>
      <c r="J463" s="275"/>
      <c r="K463" s="275"/>
      <c r="L463" s="275"/>
      <c r="M463" s="275"/>
      <c r="N463" s="275"/>
      <c r="O463" s="275"/>
      <c r="P463" s="272"/>
      <c r="Q463" s="272"/>
      <c r="R463" s="272"/>
      <c r="S463" s="272"/>
      <c r="T463" s="272"/>
      <c r="U463" s="272"/>
      <c r="V463" s="272"/>
      <c r="W463" s="272"/>
      <c r="X463" s="272"/>
      <c r="Y463" s="272"/>
      <c r="Z463" s="272"/>
      <c r="AA463" s="272"/>
      <c r="AB463" s="272"/>
      <c r="AC463" s="272"/>
      <c r="AD463" s="272"/>
      <c r="AE463" s="272"/>
      <c r="AF463" s="272"/>
      <c r="AG463" s="272"/>
    </row>
    <row r="464" spans="1:33">
      <c r="A464" s="272"/>
      <c r="B464" s="275"/>
      <c r="C464" s="275"/>
      <c r="D464" s="275"/>
      <c r="E464" s="275"/>
      <c r="F464" s="275"/>
      <c r="G464" s="275"/>
      <c r="H464" s="275"/>
      <c r="I464" s="275"/>
      <c r="J464" s="275"/>
      <c r="K464" s="275"/>
      <c r="L464" s="275"/>
      <c r="M464" s="275"/>
      <c r="N464" s="275"/>
      <c r="O464" s="275"/>
      <c r="P464" s="272"/>
      <c r="Q464" s="272"/>
      <c r="R464" s="272"/>
      <c r="S464" s="272"/>
      <c r="T464" s="272"/>
      <c r="U464" s="272"/>
      <c r="V464" s="272"/>
      <c r="W464" s="272"/>
      <c r="X464" s="272"/>
      <c r="Y464" s="272"/>
      <c r="Z464" s="272"/>
      <c r="AA464" s="272"/>
      <c r="AB464" s="272"/>
      <c r="AC464" s="272"/>
      <c r="AD464" s="272"/>
      <c r="AE464" s="272"/>
      <c r="AF464" s="272"/>
      <c r="AG464" s="272"/>
    </row>
    <row r="465" spans="1:33">
      <c r="A465" s="272"/>
      <c r="B465" s="275"/>
      <c r="C465" s="275"/>
      <c r="D465" s="275"/>
      <c r="E465" s="275"/>
      <c r="F465" s="275"/>
      <c r="G465" s="275"/>
      <c r="H465" s="275"/>
      <c r="I465" s="275"/>
      <c r="J465" s="275"/>
      <c r="K465" s="275"/>
      <c r="L465" s="275"/>
      <c r="M465" s="275"/>
      <c r="N465" s="275"/>
      <c r="O465" s="275"/>
      <c r="P465" s="272"/>
      <c r="Q465" s="272"/>
      <c r="R465" s="272"/>
      <c r="S465" s="272"/>
      <c r="T465" s="272"/>
      <c r="U465" s="272"/>
      <c r="V465" s="272"/>
      <c r="W465" s="272"/>
      <c r="X465" s="272"/>
      <c r="Y465" s="272"/>
      <c r="Z465" s="272"/>
      <c r="AA465" s="272"/>
      <c r="AB465" s="272"/>
      <c r="AC465" s="272"/>
      <c r="AD465" s="272"/>
      <c r="AE465" s="272"/>
      <c r="AF465" s="272"/>
      <c r="AG465" s="272"/>
    </row>
    <row r="466" spans="1:33">
      <c r="A466" s="272"/>
      <c r="B466" s="275"/>
      <c r="C466" s="275"/>
      <c r="D466" s="275"/>
      <c r="E466" s="275"/>
      <c r="F466" s="275"/>
      <c r="G466" s="275"/>
      <c r="H466" s="275"/>
      <c r="I466" s="275"/>
      <c r="J466" s="275"/>
      <c r="K466" s="275"/>
      <c r="L466" s="275"/>
      <c r="M466" s="275"/>
      <c r="N466" s="275"/>
      <c r="O466" s="275"/>
      <c r="P466" s="272"/>
      <c r="Q466" s="272"/>
      <c r="R466" s="272"/>
      <c r="S466" s="272"/>
      <c r="T466" s="272"/>
      <c r="U466" s="272"/>
      <c r="V466" s="272"/>
      <c r="W466" s="272"/>
      <c r="X466" s="272"/>
      <c r="Y466" s="272"/>
      <c r="Z466" s="272"/>
      <c r="AA466" s="272"/>
      <c r="AB466" s="272"/>
      <c r="AC466" s="272"/>
      <c r="AD466" s="272"/>
      <c r="AE466" s="272"/>
      <c r="AF466" s="272"/>
      <c r="AG466" s="272"/>
    </row>
    <row r="467" spans="1:33">
      <c r="A467" s="272"/>
      <c r="B467" s="275"/>
      <c r="C467" s="275"/>
      <c r="D467" s="275"/>
      <c r="E467" s="275"/>
      <c r="F467" s="275"/>
      <c r="G467" s="275"/>
      <c r="H467" s="275"/>
      <c r="I467" s="275"/>
      <c r="J467" s="275"/>
      <c r="K467" s="275"/>
      <c r="L467" s="275"/>
      <c r="M467" s="275"/>
      <c r="N467" s="275"/>
      <c r="O467" s="275"/>
      <c r="P467" s="272"/>
      <c r="Q467" s="272"/>
      <c r="R467" s="272"/>
      <c r="S467" s="272"/>
      <c r="T467" s="272"/>
      <c r="U467" s="272"/>
      <c r="V467" s="272"/>
      <c r="W467" s="272"/>
      <c r="X467" s="272"/>
      <c r="Y467" s="272"/>
      <c r="Z467" s="272"/>
      <c r="AA467" s="272"/>
      <c r="AB467" s="272"/>
      <c r="AC467" s="272"/>
      <c r="AD467" s="272"/>
      <c r="AE467" s="272"/>
      <c r="AF467" s="272"/>
      <c r="AG467" s="272"/>
    </row>
    <row r="468" spans="1:33">
      <c r="A468" s="272"/>
      <c r="B468" s="275"/>
      <c r="C468" s="275"/>
      <c r="D468" s="275"/>
      <c r="E468" s="275"/>
      <c r="F468" s="275"/>
      <c r="G468" s="275"/>
      <c r="H468" s="275"/>
      <c r="I468" s="275"/>
      <c r="J468" s="275"/>
      <c r="K468" s="275"/>
      <c r="L468" s="275"/>
      <c r="M468" s="275"/>
      <c r="N468" s="275"/>
      <c r="O468" s="275"/>
      <c r="P468" s="272"/>
      <c r="Q468" s="272"/>
      <c r="R468" s="272"/>
      <c r="S468" s="272"/>
      <c r="T468" s="272"/>
      <c r="U468" s="272"/>
      <c r="V468" s="272"/>
      <c r="W468" s="272"/>
      <c r="X468" s="272"/>
      <c r="Y468" s="272"/>
      <c r="Z468" s="272"/>
      <c r="AA468" s="272"/>
      <c r="AB468" s="272"/>
      <c r="AC468" s="272"/>
      <c r="AD468" s="272"/>
      <c r="AE468" s="272"/>
      <c r="AF468" s="272"/>
      <c r="AG468" s="272"/>
    </row>
    <row r="469" spans="1:33">
      <c r="A469" s="272"/>
      <c r="B469" s="275"/>
      <c r="C469" s="275"/>
      <c r="D469" s="275"/>
      <c r="E469" s="275"/>
      <c r="F469" s="275"/>
      <c r="G469" s="275"/>
      <c r="H469" s="275"/>
      <c r="I469" s="275"/>
      <c r="J469" s="275"/>
      <c r="K469" s="275"/>
      <c r="L469" s="275"/>
      <c r="M469" s="275"/>
      <c r="N469" s="275"/>
      <c r="O469" s="275"/>
      <c r="P469" s="272"/>
      <c r="Q469" s="272"/>
      <c r="R469" s="272"/>
      <c r="S469" s="272"/>
      <c r="T469" s="272"/>
      <c r="U469" s="272"/>
      <c r="V469" s="272"/>
      <c r="W469" s="272"/>
      <c r="X469" s="272"/>
      <c r="Y469" s="272"/>
      <c r="Z469" s="272"/>
      <c r="AA469" s="272"/>
      <c r="AB469" s="272"/>
      <c r="AC469" s="272"/>
      <c r="AD469" s="272"/>
      <c r="AE469" s="272"/>
      <c r="AF469" s="272"/>
      <c r="AG469" s="272"/>
    </row>
    <row r="470" spans="1:33">
      <c r="A470" s="272"/>
      <c r="B470" s="275"/>
      <c r="C470" s="275"/>
      <c r="D470" s="275"/>
      <c r="E470" s="275"/>
      <c r="F470" s="275"/>
      <c r="G470" s="275"/>
      <c r="H470" s="275"/>
      <c r="I470" s="275"/>
      <c r="J470" s="275"/>
      <c r="K470" s="275"/>
      <c r="L470" s="275"/>
      <c r="M470" s="275"/>
      <c r="N470" s="275"/>
      <c r="O470" s="275"/>
      <c r="P470" s="272"/>
      <c r="Q470" s="272"/>
      <c r="R470" s="272"/>
      <c r="S470" s="272"/>
      <c r="T470" s="272"/>
      <c r="U470" s="272"/>
      <c r="V470" s="272"/>
      <c r="W470" s="272"/>
      <c r="X470" s="272"/>
      <c r="Y470" s="272"/>
      <c r="Z470" s="272"/>
      <c r="AA470" s="272"/>
      <c r="AB470" s="272"/>
      <c r="AC470" s="272"/>
      <c r="AD470" s="272"/>
      <c r="AE470" s="272"/>
      <c r="AF470" s="272"/>
      <c r="AG470" s="272"/>
    </row>
    <row r="471" spans="1:33">
      <c r="A471" s="272"/>
      <c r="B471" s="275"/>
      <c r="C471" s="275"/>
      <c r="D471" s="275"/>
      <c r="E471" s="275"/>
      <c r="F471" s="275"/>
      <c r="G471" s="275"/>
      <c r="H471" s="275"/>
      <c r="I471" s="275"/>
      <c r="J471" s="275"/>
      <c r="K471" s="275"/>
      <c r="L471" s="275"/>
      <c r="M471" s="275"/>
      <c r="N471" s="275"/>
      <c r="O471" s="275"/>
      <c r="P471" s="272"/>
      <c r="Q471" s="272"/>
      <c r="R471" s="272"/>
      <c r="S471" s="272"/>
      <c r="T471" s="272"/>
      <c r="U471" s="272"/>
      <c r="V471" s="272"/>
      <c r="W471" s="272"/>
      <c r="X471" s="272"/>
      <c r="Y471" s="272"/>
      <c r="Z471" s="272"/>
      <c r="AA471" s="272"/>
      <c r="AB471" s="272"/>
      <c r="AC471" s="272"/>
      <c r="AD471" s="272"/>
      <c r="AE471" s="272"/>
      <c r="AF471" s="272"/>
      <c r="AG471" s="272"/>
    </row>
    <row r="472" spans="1:33">
      <c r="A472" s="272"/>
      <c r="B472" s="275"/>
      <c r="C472" s="275"/>
      <c r="D472" s="275"/>
      <c r="E472" s="275"/>
      <c r="F472" s="275"/>
      <c r="G472" s="275"/>
      <c r="H472" s="275"/>
      <c r="I472" s="275"/>
      <c r="J472" s="275"/>
      <c r="K472" s="275"/>
      <c r="L472" s="275"/>
      <c r="M472" s="275"/>
      <c r="N472" s="275"/>
      <c r="O472" s="275"/>
      <c r="P472" s="272"/>
      <c r="Q472" s="272"/>
      <c r="R472" s="272"/>
      <c r="S472" s="272"/>
      <c r="T472" s="272"/>
      <c r="U472" s="272"/>
      <c r="V472" s="272"/>
      <c r="W472" s="272"/>
      <c r="X472" s="272"/>
      <c r="Y472" s="272"/>
      <c r="Z472" s="272"/>
      <c r="AA472" s="272"/>
      <c r="AB472" s="272"/>
      <c r="AC472" s="272"/>
      <c r="AD472" s="272"/>
      <c r="AE472" s="272"/>
      <c r="AF472" s="272"/>
      <c r="AG472" s="272"/>
    </row>
    <row r="473" spans="1:33">
      <c r="A473" s="272"/>
      <c r="B473" s="275"/>
      <c r="C473" s="275"/>
      <c r="D473" s="275"/>
      <c r="E473" s="275"/>
      <c r="F473" s="275"/>
      <c r="G473" s="275"/>
      <c r="H473" s="275"/>
      <c r="I473" s="275"/>
      <c r="J473" s="275"/>
      <c r="K473" s="275"/>
      <c r="L473" s="275"/>
      <c r="M473" s="275"/>
      <c r="N473" s="275"/>
      <c r="O473" s="275"/>
      <c r="P473" s="272"/>
      <c r="Q473" s="272"/>
      <c r="R473" s="272"/>
      <c r="S473" s="272"/>
      <c r="T473" s="272"/>
      <c r="U473" s="272"/>
      <c r="V473" s="272"/>
      <c r="W473" s="272"/>
      <c r="X473" s="272"/>
      <c r="Y473" s="272"/>
      <c r="Z473" s="272"/>
      <c r="AA473" s="272"/>
      <c r="AB473" s="272"/>
      <c r="AC473" s="272"/>
      <c r="AD473" s="272"/>
      <c r="AE473" s="272"/>
      <c r="AF473" s="272"/>
      <c r="AG473" s="272"/>
    </row>
    <row r="474" spans="1:33">
      <c r="A474" s="272"/>
      <c r="B474" s="275"/>
      <c r="C474" s="275"/>
      <c r="D474" s="275"/>
      <c r="E474" s="275"/>
      <c r="F474" s="275"/>
      <c r="G474" s="275"/>
      <c r="H474" s="275"/>
      <c r="I474" s="275"/>
      <c r="J474" s="275"/>
      <c r="K474" s="275"/>
      <c r="L474" s="275"/>
      <c r="M474" s="275"/>
      <c r="N474" s="275"/>
      <c r="O474" s="275"/>
      <c r="P474" s="272"/>
      <c r="Q474" s="272"/>
      <c r="R474" s="272"/>
      <c r="S474" s="272"/>
      <c r="T474" s="272"/>
      <c r="U474" s="272"/>
      <c r="V474" s="272"/>
      <c r="W474" s="272"/>
      <c r="X474" s="272"/>
      <c r="Y474" s="272"/>
      <c r="Z474" s="272"/>
      <c r="AA474" s="272"/>
      <c r="AB474" s="272"/>
      <c r="AC474" s="272"/>
      <c r="AD474" s="272"/>
      <c r="AE474" s="272"/>
      <c r="AF474" s="272"/>
      <c r="AG474" s="272"/>
    </row>
    <row r="475" spans="1:33">
      <c r="A475" s="272"/>
      <c r="B475" s="275"/>
      <c r="C475" s="275"/>
      <c r="D475" s="275"/>
      <c r="E475" s="275"/>
      <c r="F475" s="275"/>
      <c r="G475" s="275"/>
      <c r="H475" s="275"/>
      <c r="I475" s="275"/>
      <c r="J475" s="275"/>
      <c r="K475" s="275"/>
      <c r="L475" s="275"/>
      <c r="M475" s="275"/>
      <c r="N475" s="275"/>
      <c r="O475" s="275"/>
      <c r="P475" s="272"/>
      <c r="Q475" s="272"/>
      <c r="R475" s="272"/>
      <c r="S475" s="272"/>
      <c r="T475" s="272"/>
      <c r="U475" s="272"/>
      <c r="V475" s="272"/>
      <c r="W475" s="272"/>
      <c r="X475" s="272"/>
      <c r="Y475" s="272"/>
      <c r="Z475" s="272"/>
      <c r="AA475" s="272"/>
      <c r="AB475" s="272"/>
      <c r="AC475" s="272"/>
      <c r="AD475" s="272"/>
      <c r="AE475" s="272"/>
      <c r="AF475" s="272"/>
      <c r="AG475" s="272"/>
    </row>
    <row r="476" spans="1:33">
      <c r="A476" s="272"/>
      <c r="B476" s="275"/>
      <c r="C476" s="275"/>
      <c r="D476" s="275"/>
      <c r="E476" s="275"/>
      <c r="F476" s="275"/>
      <c r="G476" s="275"/>
      <c r="H476" s="275"/>
      <c r="I476" s="275"/>
      <c r="J476" s="275"/>
      <c r="K476" s="275"/>
      <c r="L476" s="275"/>
      <c r="M476" s="275"/>
      <c r="N476" s="275"/>
      <c r="O476" s="275"/>
      <c r="P476" s="272"/>
      <c r="Q476" s="272"/>
      <c r="R476" s="272"/>
      <c r="S476" s="272"/>
      <c r="T476" s="272"/>
      <c r="U476" s="272"/>
      <c r="V476" s="272"/>
      <c r="W476" s="272"/>
      <c r="X476" s="272"/>
      <c r="Y476" s="272"/>
      <c r="Z476" s="272"/>
      <c r="AA476" s="272"/>
      <c r="AB476" s="272"/>
      <c r="AC476" s="272"/>
      <c r="AD476" s="272"/>
      <c r="AE476" s="272"/>
      <c r="AF476" s="272"/>
      <c r="AG476" s="272"/>
    </row>
    <row r="477" spans="1:33">
      <c r="A477" s="272"/>
      <c r="B477" s="275"/>
      <c r="C477" s="275"/>
      <c r="D477" s="275"/>
      <c r="E477" s="275"/>
      <c r="F477" s="275"/>
      <c r="G477" s="275"/>
      <c r="H477" s="275"/>
      <c r="I477" s="275"/>
      <c r="J477" s="275"/>
      <c r="K477" s="275"/>
      <c r="L477" s="275"/>
      <c r="M477" s="275"/>
      <c r="N477" s="275"/>
      <c r="O477" s="275"/>
      <c r="P477" s="272"/>
      <c r="Q477" s="272"/>
      <c r="R477" s="272"/>
      <c r="S477" s="272"/>
      <c r="T477" s="272"/>
      <c r="U477" s="272"/>
      <c r="V477" s="272"/>
      <c r="W477" s="272"/>
      <c r="X477" s="272"/>
      <c r="Y477" s="272"/>
      <c r="Z477" s="272"/>
      <c r="AA477" s="272"/>
      <c r="AB477" s="272"/>
      <c r="AC477" s="272"/>
      <c r="AD477" s="272"/>
      <c r="AE477" s="272"/>
      <c r="AF477" s="272"/>
      <c r="AG477" s="272"/>
    </row>
    <row r="478" spans="1:33">
      <c r="A478" s="272"/>
      <c r="B478" s="275"/>
      <c r="C478" s="275"/>
      <c r="D478" s="275"/>
      <c r="E478" s="275"/>
      <c r="F478" s="275"/>
      <c r="G478" s="275"/>
      <c r="H478" s="275"/>
      <c r="I478" s="275"/>
      <c r="J478" s="275"/>
      <c r="K478" s="275"/>
      <c r="L478" s="275"/>
      <c r="M478" s="275"/>
      <c r="N478" s="275"/>
      <c r="O478" s="275"/>
      <c r="P478" s="272"/>
      <c r="Q478" s="272"/>
      <c r="R478" s="272"/>
      <c r="S478" s="272"/>
      <c r="T478" s="272"/>
      <c r="U478" s="272"/>
      <c r="V478" s="272"/>
      <c r="W478" s="272"/>
      <c r="X478" s="272"/>
      <c r="Y478" s="272"/>
      <c r="Z478" s="272"/>
      <c r="AA478" s="272"/>
      <c r="AB478" s="272"/>
      <c r="AC478" s="272"/>
      <c r="AD478" s="272"/>
      <c r="AE478" s="272"/>
      <c r="AF478" s="272"/>
      <c r="AG478" s="272"/>
    </row>
    <row r="479" spans="1:33">
      <c r="A479" s="272"/>
      <c r="B479" s="275"/>
      <c r="C479" s="275"/>
      <c r="D479" s="275"/>
      <c r="E479" s="275"/>
      <c r="F479" s="275"/>
      <c r="G479" s="275"/>
      <c r="H479" s="275"/>
      <c r="I479" s="275"/>
      <c r="J479" s="275"/>
      <c r="K479" s="275"/>
      <c r="L479" s="275"/>
      <c r="M479" s="275"/>
      <c r="N479" s="275"/>
      <c r="O479" s="275"/>
      <c r="P479" s="272"/>
      <c r="Q479" s="272"/>
      <c r="R479" s="272"/>
      <c r="S479" s="272"/>
      <c r="T479" s="272"/>
      <c r="U479" s="272"/>
      <c r="V479" s="272"/>
      <c r="W479" s="272"/>
      <c r="X479" s="272"/>
      <c r="Y479" s="272"/>
      <c r="Z479" s="272"/>
      <c r="AA479" s="272"/>
      <c r="AB479" s="272"/>
      <c r="AC479" s="272"/>
      <c r="AD479" s="272"/>
      <c r="AE479" s="272"/>
      <c r="AF479" s="272"/>
      <c r="AG479" s="272"/>
    </row>
    <row r="480" spans="1:33">
      <c r="A480" s="272"/>
      <c r="B480" s="275"/>
      <c r="C480" s="275"/>
      <c r="D480" s="275"/>
      <c r="E480" s="275"/>
      <c r="F480" s="275"/>
      <c r="G480" s="275"/>
      <c r="H480" s="275"/>
      <c r="I480" s="275"/>
      <c r="J480" s="275"/>
      <c r="K480" s="275"/>
      <c r="L480" s="275"/>
      <c r="M480" s="275"/>
      <c r="N480" s="275"/>
      <c r="O480" s="275"/>
      <c r="P480" s="272"/>
      <c r="Q480" s="272"/>
      <c r="R480" s="272"/>
      <c r="S480" s="272"/>
      <c r="T480" s="272"/>
      <c r="U480" s="272"/>
      <c r="V480" s="272"/>
      <c r="W480" s="272"/>
      <c r="X480" s="272"/>
      <c r="Y480" s="272"/>
      <c r="Z480" s="272"/>
      <c r="AA480" s="272"/>
      <c r="AB480" s="272"/>
      <c r="AC480" s="272"/>
      <c r="AD480" s="272"/>
      <c r="AE480" s="272"/>
      <c r="AF480" s="272"/>
      <c r="AG480" s="272"/>
    </row>
    <row r="481" spans="1:33">
      <c r="A481" s="272"/>
      <c r="B481" s="275"/>
      <c r="C481" s="275"/>
      <c r="D481" s="275"/>
      <c r="E481" s="275"/>
      <c r="F481" s="275"/>
      <c r="G481" s="275"/>
      <c r="H481" s="275"/>
      <c r="I481" s="275"/>
      <c r="J481" s="275"/>
      <c r="K481" s="275"/>
      <c r="L481" s="275"/>
      <c r="M481" s="275"/>
      <c r="N481" s="275"/>
      <c r="O481" s="275"/>
      <c r="P481" s="272"/>
      <c r="Q481" s="272"/>
      <c r="R481" s="272"/>
      <c r="S481" s="272"/>
      <c r="T481" s="272"/>
      <c r="U481" s="272"/>
      <c r="V481" s="272"/>
      <c r="W481" s="272"/>
      <c r="X481" s="272"/>
      <c r="Y481" s="272"/>
      <c r="Z481" s="272"/>
      <c r="AA481" s="272"/>
      <c r="AB481" s="272"/>
      <c r="AC481" s="272"/>
      <c r="AD481" s="272"/>
      <c r="AE481" s="272"/>
      <c r="AF481" s="272"/>
      <c r="AG481" s="272"/>
    </row>
    <row r="482" spans="1:33">
      <c r="A482" s="272"/>
      <c r="B482" s="275"/>
      <c r="C482" s="275"/>
      <c r="D482" s="275"/>
      <c r="E482" s="275"/>
      <c r="F482" s="275"/>
      <c r="G482" s="275"/>
      <c r="H482" s="275"/>
      <c r="I482" s="275"/>
      <c r="J482" s="275"/>
      <c r="K482" s="275"/>
      <c r="L482" s="275"/>
      <c r="M482" s="275"/>
      <c r="N482" s="275"/>
      <c r="O482" s="275"/>
      <c r="P482" s="272"/>
      <c r="Q482" s="272"/>
      <c r="R482" s="272"/>
      <c r="S482" s="272"/>
      <c r="T482" s="272"/>
      <c r="U482" s="272"/>
      <c r="V482" s="272"/>
      <c r="W482" s="272"/>
      <c r="X482" s="272"/>
      <c r="Y482" s="272"/>
      <c r="Z482" s="272"/>
      <c r="AA482" s="272"/>
      <c r="AB482" s="272"/>
      <c r="AC482" s="272"/>
      <c r="AD482" s="272"/>
      <c r="AE482" s="272"/>
      <c r="AF482" s="272"/>
      <c r="AG482" s="272"/>
    </row>
    <row r="483" spans="1:33">
      <c r="A483" s="272"/>
      <c r="B483" s="275"/>
      <c r="C483" s="275"/>
      <c r="D483" s="275"/>
      <c r="E483" s="275"/>
      <c r="F483" s="275"/>
      <c r="G483" s="275"/>
      <c r="H483" s="275"/>
      <c r="I483" s="275"/>
      <c r="J483" s="275"/>
      <c r="K483" s="275"/>
      <c r="L483" s="275"/>
      <c r="M483" s="275"/>
      <c r="N483" s="275"/>
      <c r="O483" s="275"/>
      <c r="P483" s="272"/>
      <c r="Q483" s="272"/>
      <c r="R483" s="272"/>
      <c r="S483" s="272"/>
      <c r="T483" s="272"/>
      <c r="U483" s="272"/>
      <c r="V483" s="272"/>
      <c r="W483" s="272"/>
      <c r="X483" s="272"/>
      <c r="Y483" s="272"/>
      <c r="Z483" s="272"/>
      <c r="AA483" s="272"/>
      <c r="AB483" s="272"/>
      <c r="AC483" s="272"/>
      <c r="AD483" s="272"/>
      <c r="AE483" s="272"/>
      <c r="AF483" s="272"/>
      <c r="AG483" s="272"/>
    </row>
    <row r="484" spans="1:33">
      <c r="A484" s="272"/>
      <c r="B484" s="275"/>
      <c r="C484" s="275"/>
      <c r="D484" s="275"/>
      <c r="E484" s="275"/>
      <c r="F484" s="275"/>
      <c r="G484" s="275"/>
      <c r="H484" s="275"/>
      <c r="I484" s="275"/>
      <c r="J484" s="275"/>
      <c r="K484" s="275"/>
      <c r="L484" s="275"/>
      <c r="M484" s="275"/>
      <c r="N484" s="275"/>
      <c r="O484" s="275"/>
      <c r="P484" s="272"/>
      <c r="Q484" s="272"/>
      <c r="R484" s="272"/>
      <c r="S484" s="272"/>
      <c r="T484" s="272"/>
      <c r="U484" s="272"/>
      <c r="V484" s="272"/>
      <c r="W484" s="272"/>
      <c r="X484" s="272"/>
      <c r="Y484" s="272"/>
      <c r="Z484" s="272"/>
      <c r="AA484" s="272"/>
      <c r="AB484" s="272"/>
      <c r="AC484" s="272"/>
      <c r="AD484" s="272"/>
      <c r="AE484" s="272"/>
      <c r="AF484" s="272"/>
      <c r="AG484" s="272"/>
    </row>
    <row r="485" spans="1:33">
      <c r="A485" s="272"/>
      <c r="B485" s="275"/>
      <c r="C485" s="275"/>
      <c r="D485" s="275"/>
      <c r="E485" s="275"/>
      <c r="F485" s="275"/>
      <c r="G485" s="275"/>
      <c r="H485" s="275"/>
      <c r="I485" s="275"/>
      <c r="J485" s="275"/>
      <c r="K485" s="275"/>
      <c r="L485" s="275"/>
      <c r="M485" s="275"/>
      <c r="N485" s="275"/>
      <c r="O485" s="275"/>
      <c r="P485" s="272"/>
      <c r="Q485" s="272"/>
      <c r="R485" s="272"/>
      <c r="S485" s="272"/>
      <c r="T485" s="272"/>
      <c r="U485" s="272"/>
      <c r="V485" s="272"/>
      <c r="W485" s="272"/>
      <c r="X485" s="272"/>
      <c r="Y485" s="272"/>
      <c r="Z485" s="272"/>
      <c r="AA485" s="272"/>
      <c r="AB485" s="272"/>
      <c r="AC485" s="272"/>
      <c r="AD485" s="272"/>
      <c r="AE485" s="272"/>
      <c r="AF485" s="272"/>
      <c r="AG485" s="272"/>
    </row>
    <row r="486" spans="1:33">
      <c r="A486" s="272"/>
      <c r="B486" s="275"/>
      <c r="C486" s="275"/>
      <c r="D486" s="275"/>
      <c r="E486" s="275"/>
      <c r="F486" s="275"/>
      <c r="G486" s="275"/>
      <c r="H486" s="275"/>
      <c r="I486" s="275"/>
      <c r="J486" s="275"/>
      <c r="K486" s="275"/>
      <c r="L486" s="275"/>
      <c r="M486" s="275"/>
      <c r="N486" s="275"/>
      <c r="O486" s="275"/>
      <c r="P486" s="272"/>
      <c r="Q486" s="272"/>
      <c r="R486" s="272"/>
      <c r="S486" s="272"/>
      <c r="T486" s="272"/>
      <c r="U486" s="272"/>
      <c r="V486" s="272"/>
      <c r="W486" s="272"/>
      <c r="X486" s="272"/>
      <c r="Y486" s="272"/>
      <c r="Z486" s="272"/>
      <c r="AA486" s="272"/>
      <c r="AB486" s="272"/>
      <c r="AC486" s="272"/>
      <c r="AD486" s="272"/>
      <c r="AE486" s="272"/>
      <c r="AF486" s="272"/>
      <c r="AG486" s="272"/>
    </row>
    <row r="487" spans="1:33">
      <c r="A487" s="272"/>
      <c r="B487" s="275"/>
      <c r="C487" s="275"/>
      <c r="D487" s="275"/>
      <c r="E487" s="275"/>
      <c r="F487" s="275"/>
      <c r="G487" s="275"/>
      <c r="H487" s="275"/>
      <c r="I487" s="275"/>
      <c r="J487" s="275"/>
      <c r="K487" s="275"/>
      <c r="L487" s="275"/>
      <c r="M487" s="275"/>
      <c r="N487" s="275"/>
      <c r="O487" s="275"/>
      <c r="P487" s="272"/>
      <c r="Q487" s="272"/>
      <c r="R487" s="272"/>
      <c r="S487" s="272"/>
      <c r="T487" s="272"/>
      <c r="U487" s="272"/>
      <c r="V487" s="272"/>
      <c r="W487" s="272"/>
      <c r="X487" s="272"/>
      <c r="Y487" s="272"/>
      <c r="Z487" s="272"/>
      <c r="AA487" s="272"/>
      <c r="AB487" s="272"/>
      <c r="AC487" s="272"/>
      <c r="AD487" s="272"/>
      <c r="AE487" s="272"/>
      <c r="AF487" s="272"/>
      <c r="AG487" s="272"/>
    </row>
    <row r="488" spans="1:33">
      <c r="A488" s="272"/>
      <c r="B488" s="275"/>
      <c r="C488" s="275"/>
      <c r="D488" s="275"/>
      <c r="E488" s="275"/>
      <c r="F488" s="275"/>
      <c r="G488" s="275"/>
      <c r="H488" s="275"/>
      <c r="I488" s="275"/>
      <c r="J488" s="275"/>
      <c r="K488" s="275"/>
      <c r="L488" s="275"/>
      <c r="M488" s="275"/>
      <c r="N488" s="275"/>
      <c r="O488" s="275"/>
      <c r="P488" s="272"/>
      <c r="Q488" s="272"/>
      <c r="R488" s="272"/>
      <c r="S488" s="272"/>
      <c r="T488" s="272"/>
      <c r="U488" s="272"/>
      <c r="V488" s="272"/>
      <c r="W488" s="272"/>
      <c r="X488" s="272"/>
      <c r="Y488" s="272"/>
      <c r="Z488" s="272"/>
      <c r="AA488" s="272"/>
      <c r="AB488" s="272"/>
      <c r="AC488" s="272"/>
      <c r="AD488" s="272"/>
      <c r="AE488" s="272"/>
      <c r="AF488" s="272"/>
      <c r="AG488" s="272"/>
    </row>
    <row r="489" spans="1:33">
      <c r="A489" s="272"/>
      <c r="B489" s="275"/>
      <c r="C489" s="275"/>
      <c r="D489" s="275"/>
      <c r="E489" s="275"/>
      <c r="F489" s="275"/>
      <c r="G489" s="275"/>
      <c r="H489" s="275"/>
      <c r="I489" s="275"/>
      <c r="J489" s="275"/>
      <c r="K489" s="275"/>
      <c r="L489" s="275"/>
      <c r="M489" s="275"/>
      <c r="N489" s="275"/>
      <c r="O489" s="275"/>
      <c r="P489" s="272"/>
      <c r="Q489" s="272"/>
      <c r="R489" s="272"/>
      <c r="S489" s="272"/>
      <c r="T489" s="272"/>
      <c r="U489" s="272"/>
      <c r="V489" s="272"/>
      <c r="W489" s="272"/>
      <c r="X489" s="272"/>
      <c r="Y489" s="272"/>
      <c r="Z489" s="272"/>
      <c r="AA489" s="272"/>
      <c r="AB489" s="272"/>
      <c r="AC489" s="272"/>
      <c r="AD489" s="272"/>
      <c r="AE489" s="272"/>
      <c r="AF489" s="272"/>
      <c r="AG489" s="272"/>
    </row>
    <row r="490" spans="1:33">
      <c r="A490" s="272"/>
      <c r="B490" s="275"/>
      <c r="C490" s="275"/>
      <c r="D490" s="275"/>
      <c r="E490" s="275"/>
      <c r="F490" s="275"/>
      <c r="G490" s="275"/>
      <c r="H490" s="275"/>
      <c r="I490" s="275"/>
      <c r="J490" s="275"/>
      <c r="K490" s="275"/>
      <c r="L490" s="275"/>
      <c r="M490" s="275"/>
      <c r="N490" s="275"/>
      <c r="O490" s="275"/>
      <c r="P490" s="272"/>
      <c r="Q490" s="272"/>
      <c r="R490" s="272"/>
      <c r="S490" s="272"/>
      <c r="T490" s="272"/>
      <c r="U490" s="272"/>
      <c r="V490" s="272"/>
      <c r="W490" s="272"/>
      <c r="X490" s="272"/>
      <c r="Y490" s="272"/>
      <c r="Z490" s="272"/>
      <c r="AA490" s="272"/>
      <c r="AB490" s="272"/>
      <c r="AC490" s="272"/>
      <c r="AD490" s="272"/>
      <c r="AE490" s="272"/>
      <c r="AF490" s="272"/>
      <c r="AG490" s="272"/>
    </row>
    <row r="491" spans="1:33">
      <c r="A491" s="272"/>
      <c r="B491" s="275"/>
      <c r="C491" s="275"/>
      <c r="D491" s="275"/>
      <c r="E491" s="275"/>
      <c r="F491" s="275"/>
      <c r="G491" s="275"/>
      <c r="H491" s="275"/>
      <c r="I491" s="275"/>
      <c r="J491" s="275"/>
      <c r="K491" s="275"/>
      <c r="L491" s="275"/>
      <c r="M491" s="275"/>
      <c r="N491" s="275"/>
      <c r="O491" s="275"/>
      <c r="P491" s="272"/>
      <c r="Q491" s="272"/>
      <c r="R491" s="272"/>
      <c r="S491" s="272"/>
      <c r="T491" s="272"/>
      <c r="U491" s="272"/>
      <c r="V491" s="272"/>
      <c r="W491" s="272"/>
      <c r="X491" s="272"/>
      <c r="Y491" s="272"/>
      <c r="Z491" s="272"/>
      <c r="AA491" s="272"/>
      <c r="AB491" s="272"/>
      <c r="AC491" s="272"/>
      <c r="AD491" s="272"/>
      <c r="AE491" s="272"/>
      <c r="AF491" s="272"/>
      <c r="AG491" s="272"/>
    </row>
    <row r="492" spans="1:33">
      <c r="A492" s="272"/>
      <c r="B492" s="275"/>
      <c r="C492" s="275"/>
      <c r="D492" s="275"/>
      <c r="E492" s="275"/>
      <c r="F492" s="275"/>
      <c r="G492" s="275"/>
      <c r="H492" s="275"/>
      <c r="I492" s="275"/>
      <c r="J492" s="275"/>
      <c r="K492" s="275"/>
      <c r="L492" s="275"/>
      <c r="M492" s="275"/>
      <c r="N492" s="275"/>
      <c r="O492" s="275"/>
      <c r="P492" s="272"/>
      <c r="Q492" s="272"/>
      <c r="R492" s="272"/>
      <c r="S492" s="272"/>
      <c r="T492" s="272"/>
      <c r="U492" s="272"/>
      <c r="V492" s="272"/>
      <c r="W492" s="272"/>
      <c r="X492" s="272"/>
      <c r="Y492" s="272"/>
      <c r="Z492" s="272"/>
      <c r="AA492" s="272"/>
      <c r="AB492" s="272"/>
      <c r="AC492" s="272"/>
      <c r="AD492" s="272"/>
      <c r="AE492" s="272"/>
      <c r="AF492" s="272"/>
      <c r="AG492" s="272"/>
    </row>
    <row r="493" spans="1:33">
      <c r="A493" s="272"/>
      <c r="B493" s="275"/>
      <c r="C493" s="275"/>
      <c r="D493" s="275"/>
      <c r="E493" s="275"/>
      <c r="F493" s="275"/>
      <c r="G493" s="275"/>
      <c r="H493" s="275"/>
      <c r="I493" s="275"/>
      <c r="J493" s="275"/>
      <c r="K493" s="275"/>
      <c r="L493" s="275"/>
      <c r="M493" s="275"/>
      <c r="N493" s="275"/>
      <c r="O493" s="275"/>
      <c r="P493" s="272"/>
      <c r="Q493" s="272"/>
      <c r="R493" s="272"/>
      <c r="S493" s="272"/>
      <c r="T493" s="272"/>
      <c r="U493" s="272"/>
      <c r="V493" s="272"/>
      <c r="W493" s="272"/>
      <c r="X493" s="272"/>
      <c r="Y493" s="272"/>
      <c r="Z493" s="272"/>
      <c r="AA493" s="272"/>
      <c r="AB493" s="272"/>
      <c r="AC493" s="272"/>
      <c r="AD493" s="272"/>
      <c r="AE493" s="272"/>
      <c r="AF493" s="272"/>
      <c r="AG493" s="272"/>
    </row>
    <row r="494" spans="1:33">
      <c r="A494" s="272"/>
      <c r="B494" s="275"/>
      <c r="C494" s="275"/>
      <c r="D494" s="275"/>
      <c r="E494" s="275"/>
      <c r="F494" s="275"/>
      <c r="G494" s="275"/>
      <c r="H494" s="275"/>
      <c r="I494" s="275"/>
      <c r="J494" s="275"/>
      <c r="K494" s="275"/>
      <c r="L494" s="275"/>
      <c r="M494" s="275"/>
      <c r="N494" s="275"/>
      <c r="O494" s="275"/>
      <c r="P494" s="272"/>
      <c r="Q494" s="272"/>
      <c r="R494" s="272"/>
      <c r="S494" s="272"/>
      <c r="T494" s="272"/>
      <c r="U494" s="272"/>
      <c r="V494" s="272"/>
      <c r="W494" s="272"/>
      <c r="X494" s="272"/>
      <c r="Y494" s="272"/>
      <c r="Z494" s="272"/>
      <c r="AA494" s="272"/>
      <c r="AB494" s="272"/>
      <c r="AC494" s="272"/>
      <c r="AD494" s="272"/>
      <c r="AE494" s="272"/>
      <c r="AF494" s="272"/>
      <c r="AG494" s="272"/>
    </row>
    <row r="495" spans="1:33">
      <c r="A495" s="272"/>
      <c r="B495" s="275"/>
      <c r="C495" s="275"/>
      <c r="D495" s="275"/>
      <c r="E495" s="275"/>
      <c r="F495" s="275"/>
      <c r="G495" s="275"/>
      <c r="H495" s="275"/>
      <c r="I495" s="275"/>
      <c r="J495" s="275"/>
      <c r="K495" s="275"/>
      <c r="L495" s="275"/>
      <c r="M495" s="275"/>
      <c r="N495" s="275"/>
      <c r="O495" s="275"/>
      <c r="P495" s="272"/>
      <c r="Q495" s="272"/>
      <c r="R495" s="272"/>
      <c r="S495" s="272"/>
      <c r="T495" s="272"/>
      <c r="U495" s="272"/>
      <c r="V495" s="272"/>
      <c r="W495" s="272"/>
      <c r="X495" s="272"/>
      <c r="Y495" s="272"/>
      <c r="Z495" s="272"/>
      <c r="AA495" s="272"/>
      <c r="AB495" s="272"/>
      <c r="AC495" s="272"/>
      <c r="AD495" s="272"/>
      <c r="AE495" s="272"/>
      <c r="AF495" s="272"/>
      <c r="AG495" s="272"/>
    </row>
    <row r="496" spans="1:33">
      <c r="A496" s="272"/>
      <c r="B496" s="275"/>
      <c r="C496" s="275"/>
      <c r="D496" s="275"/>
      <c r="E496" s="275"/>
      <c r="F496" s="275"/>
      <c r="G496" s="275"/>
      <c r="H496" s="275"/>
      <c r="I496" s="275"/>
      <c r="J496" s="275"/>
      <c r="K496" s="275"/>
      <c r="L496" s="275"/>
      <c r="M496" s="275"/>
      <c r="N496" s="275"/>
      <c r="O496" s="275"/>
      <c r="P496" s="272"/>
      <c r="Q496" s="272"/>
      <c r="R496" s="272"/>
      <c r="S496" s="272"/>
      <c r="T496" s="272"/>
      <c r="U496" s="272"/>
      <c r="V496" s="272"/>
      <c r="W496" s="272"/>
      <c r="X496" s="272"/>
      <c r="Y496" s="272"/>
      <c r="Z496" s="272"/>
      <c r="AA496" s="272"/>
      <c r="AB496" s="272"/>
      <c r="AC496" s="272"/>
      <c r="AD496" s="272"/>
      <c r="AE496" s="272"/>
      <c r="AF496" s="272"/>
      <c r="AG496" s="272"/>
    </row>
    <row r="497" spans="1:33">
      <c r="A497" s="272"/>
      <c r="B497" s="275"/>
      <c r="C497" s="275"/>
      <c r="D497" s="275"/>
      <c r="E497" s="275"/>
      <c r="F497" s="275"/>
      <c r="G497" s="275"/>
      <c r="H497" s="275"/>
      <c r="I497" s="275"/>
      <c r="J497" s="275"/>
      <c r="K497" s="275"/>
      <c r="L497" s="275"/>
      <c r="M497" s="275"/>
      <c r="N497" s="275"/>
      <c r="O497" s="275"/>
      <c r="P497" s="272"/>
      <c r="Q497" s="272"/>
      <c r="R497" s="272"/>
      <c r="S497" s="272"/>
      <c r="T497" s="272"/>
      <c r="U497" s="272"/>
      <c r="V497" s="272"/>
      <c r="W497" s="272"/>
      <c r="X497" s="272"/>
      <c r="Y497" s="272"/>
      <c r="Z497" s="272"/>
      <c r="AA497" s="272"/>
      <c r="AB497" s="272"/>
      <c r="AC497" s="272"/>
      <c r="AD497" s="272"/>
      <c r="AE497" s="272"/>
      <c r="AF497" s="272"/>
      <c r="AG497" s="272"/>
    </row>
    <row r="498" spans="1:33">
      <c r="A498" s="272"/>
      <c r="B498" s="275"/>
      <c r="C498" s="275"/>
      <c r="D498" s="275"/>
      <c r="E498" s="275"/>
      <c r="F498" s="275"/>
      <c r="G498" s="275"/>
      <c r="H498" s="275"/>
      <c r="I498" s="275"/>
      <c r="J498" s="275"/>
      <c r="K498" s="275"/>
      <c r="L498" s="275"/>
      <c r="M498" s="275"/>
      <c r="N498" s="275"/>
      <c r="O498" s="275"/>
      <c r="P498" s="272"/>
      <c r="Q498" s="272"/>
      <c r="R498" s="272"/>
      <c r="S498" s="272"/>
      <c r="T498" s="272"/>
      <c r="U498" s="272"/>
      <c r="V498" s="272"/>
      <c r="W498" s="272"/>
      <c r="X498" s="272"/>
      <c r="Y498" s="272"/>
      <c r="Z498" s="272"/>
      <c r="AA498" s="272"/>
      <c r="AB498" s="272"/>
      <c r="AC498" s="272"/>
      <c r="AD498" s="272"/>
      <c r="AE498" s="272"/>
      <c r="AF498" s="272"/>
      <c r="AG498" s="272"/>
    </row>
    <row r="499" spans="1:33">
      <c r="A499" s="272"/>
      <c r="B499" s="275"/>
      <c r="C499" s="275"/>
      <c r="D499" s="275"/>
      <c r="E499" s="275"/>
      <c r="F499" s="275"/>
      <c r="G499" s="275"/>
      <c r="H499" s="275"/>
      <c r="I499" s="275"/>
      <c r="J499" s="275"/>
      <c r="K499" s="275"/>
      <c r="L499" s="275"/>
      <c r="M499" s="275"/>
      <c r="N499" s="275"/>
      <c r="O499" s="275"/>
      <c r="P499" s="272"/>
      <c r="Q499" s="272"/>
      <c r="R499" s="272"/>
      <c r="S499" s="272"/>
      <c r="T499" s="272"/>
      <c r="U499" s="272"/>
      <c r="V499" s="272"/>
      <c r="W499" s="272"/>
      <c r="X499" s="272"/>
      <c r="Y499" s="272"/>
      <c r="Z499" s="272"/>
      <c r="AA499" s="272"/>
      <c r="AB499" s="272"/>
      <c r="AC499" s="272"/>
      <c r="AD499" s="272"/>
      <c r="AE499" s="272"/>
      <c r="AF499" s="272"/>
      <c r="AG499" s="272"/>
    </row>
    <row r="500" spans="1:33">
      <c r="A500" s="272"/>
      <c r="B500" s="275"/>
      <c r="C500" s="275"/>
      <c r="D500" s="275"/>
      <c r="E500" s="275"/>
      <c r="F500" s="275"/>
      <c r="G500" s="275"/>
      <c r="H500" s="275"/>
      <c r="I500" s="275"/>
      <c r="J500" s="275"/>
      <c r="K500" s="275"/>
      <c r="L500" s="275"/>
      <c r="M500" s="275"/>
      <c r="N500" s="275"/>
      <c r="O500" s="275"/>
      <c r="P500" s="272"/>
      <c r="Q500" s="272"/>
      <c r="R500" s="272"/>
      <c r="S500" s="272"/>
      <c r="T500" s="272"/>
      <c r="U500" s="272"/>
      <c r="V500" s="272"/>
      <c r="W500" s="272"/>
      <c r="X500" s="272"/>
      <c r="Y500" s="272"/>
      <c r="Z500" s="272"/>
      <c r="AA500" s="272"/>
      <c r="AB500" s="272"/>
      <c r="AC500" s="272"/>
      <c r="AD500" s="272"/>
      <c r="AE500" s="272"/>
      <c r="AF500" s="272"/>
      <c r="AG500" s="272"/>
    </row>
    <row r="501" spans="1:33">
      <c r="A501" s="272"/>
      <c r="B501" s="275"/>
      <c r="C501" s="275"/>
      <c r="D501" s="275"/>
      <c r="E501" s="275"/>
      <c r="F501" s="275"/>
      <c r="G501" s="275"/>
      <c r="H501" s="275"/>
      <c r="I501" s="275"/>
      <c r="J501" s="275"/>
      <c r="K501" s="275"/>
      <c r="L501" s="275"/>
      <c r="M501" s="275"/>
      <c r="N501" s="275"/>
      <c r="O501" s="275"/>
      <c r="P501" s="272"/>
      <c r="Q501" s="272"/>
      <c r="R501" s="272"/>
      <c r="S501" s="272"/>
      <c r="T501" s="272"/>
      <c r="U501" s="272"/>
      <c r="V501" s="272"/>
      <c r="W501" s="272"/>
      <c r="X501" s="272"/>
      <c r="Y501" s="272"/>
      <c r="Z501" s="272"/>
      <c r="AA501" s="272"/>
      <c r="AB501" s="272"/>
      <c r="AC501" s="272"/>
      <c r="AD501" s="272"/>
      <c r="AE501" s="272"/>
      <c r="AF501" s="272"/>
      <c r="AG501" s="272"/>
    </row>
    <row r="502" spans="1:33">
      <c r="A502" s="272"/>
      <c r="B502" s="275"/>
      <c r="C502" s="275"/>
      <c r="D502" s="275"/>
      <c r="E502" s="275"/>
      <c r="F502" s="275"/>
      <c r="G502" s="275"/>
      <c r="H502" s="275"/>
      <c r="I502" s="275"/>
      <c r="J502" s="275"/>
      <c r="K502" s="275"/>
      <c r="L502" s="275"/>
      <c r="M502" s="275"/>
      <c r="N502" s="275"/>
      <c r="O502" s="275"/>
      <c r="P502" s="272"/>
      <c r="Q502" s="272"/>
      <c r="R502" s="272"/>
      <c r="S502" s="272"/>
      <c r="T502" s="272"/>
      <c r="U502" s="272"/>
      <c r="V502" s="272"/>
      <c r="W502" s="272"/>
      <c r="X502" s="272"/>
      <c r="Y502" s="272"/>
      <c r="Z502" s="272"/>
      <c r="AA502" s="272"/>
      <c r="AB502" s="272"/>
      <c r="AC502" s="272"/>
      <c r="AD502" s="272"/>
      <c r="AE502" s="272"/>
      <c r="AF502" s="272"/>
      <c r="AG502" s="272"/>
    </row>
    <row r="503" spans="1:33">
      <c r="A503" s="272"/>
      <c r="B503" s="275"/>
      <c r="C503" s="275"/>
      <c r="D503" s="275"/>
      <c r="E503" s="275"/>
      <c r="F503" s="275"/>
      <c r="G503" s="275"/>
      <c r="H503" s="275"/>
      <c r="I503" s="275"/>
      <c r="J503" s="275"/>
      <c r="K503" s="275"/>
      <c r="L503" s="275"/>
      <c r="M503" s="275"/>
      <c r="N503" s="275"/>
      <c r="O503" s="275"/>
      <c r="P503" s="272"/>
      <c r="Q503" s="272"/>
      <c r="R503" s="272"/>
      <c r="S503" s="272"/>
      <c r="T503" s="272"/>
      <c r="U503" s="272"/>
      <c r="V503" s="272"/>
      <c r="W503" s="272"/>
      <c r="X503" s="272"/>
      <c r="Y503" s="272"/>
      <c r="Z503" s="272"/>
      <c r="AA503" s="272"/>
      <c r="AB503" s="272"/>
      <c r="AC503" s="272"/>
      <c r="AD503" s="272"/>
      <c r="AE503" s="272"/>
      <c r="AF503" s="272"/>
      <c r="AG503" s="272"/>
    </row>
    <row r="504" spans="1:33">
      <c r="A504" s="272"/>
      <c r="B504" s="275"/>
      <c r="C504" s="275"/>
      <c r="D504" s="275"/>
      <c r="E504" s="275"/>
      <c r="F504" s="275"/>
      <c r="G504" s="275"/>
      <c r="H504" s="275"/>
      <c r="I504" s="275"/>
      <c r="J504" s="275"/>
      <c r="K504" s="275"/>
      <c r="L504" s="275"/>
      <c r="M504" s="275"/>
      <c r="N504" s="275"/>
      <c r="O504" s="275"/>
      <c r="P504" s="272"/>
      <c r="Q504" s="272"/>
      <c r="R504" s="272"/>
      <c r="S504" s="272"/>
      <c r="T504" s="272"/>
      <c r="U504" s="272"/>
      <c r="V504" s="272"/>
      <c r="W504" s="272"/>
      <c r="X504" s="272"/>
      <c r="Y504" s="272"/>
      <c r="Z504" s="272"/>
      <c r="AA504" s="272"/>
      <c r="AB504" s="272"/>
      <c r="AC504" s="272"/>
      <c r="AD504" s="272"/>
      <c r="AE504" s="272"/>
      <c r="AF504" s="272"/>
      <c r="AG504" s="272"/>
    </row>
    <row r="505" spans="1:33">
      <c r="A505" s="272"/>
      <c r="B505" s="275"/>
      <c r="C505" s="275"/>
      <c r="D505" s="275"/>
      <c r="E505" s="275"/>
      <c r="F505" s="275"/>
      <c r="G505" s="275"/>
      <c r="H505" s="275"/>
      <c r="I505" s="275"/>
      <c r="J505" s="275"/>
      <c r="K505" s="275"/>
      <c r="L505" s="275"/>
      <c r="M505" s="275"/>
      <c r="N505" s="275"/>
      <c r="O505" s="275"/>
      <c r="P505" s="272"/>
      <c r="Q505" s="272"/>
      <c r="R505" s="272"/>
      <c r="S505" s="272"/>
      <c r="T505" s="272"/>
      <c r="U505" s="272"/>
      <c r="V505" s="272"/>
      <c r="W505" s="272"/>
      <c r="X505" s="272"/>
      <c r="Y505" s="272"/>
      <c r="Z505" s="272"/>
      <c r="AA505" s="272"/>
      <c r="AB505" s="272"/>
      <c r="AC505" s="272"/>
      <c r="AD505" s="272"/>
      <c r="AE505" s="272"/>
      <c r="AF505" s="272"/>
      <c r="AG505" s="272"/>
    </row>
    <row r="506" spans="1:33">
      <c r="A506" s="272"/>
      <c r="B506" s="275"/>
      <c r="C506" s="275"/>
      <c r="D506" s="275"/>
      <c r="E506" s="275"/>
      <c r="F506" s="275"/>
      <c r="G506" s="275"/>
      <c r="H506" s="275"/>
      <c r="I506" s="275"/>
      <c r="J506" s="275"/>
      <c r="K506" s="275"/>
      <c r="L506" s="275"/>
      <c r="M506" s="275"/>
      <c r="N506" s="275"/>
      <c r="O506" s="275"/>
      <c r="P506" s="272"/>
      <c r="Q506" s="272"/>
      <c r="R506" s="272"/>
      <c r="S506" s="272"/>
      <c r="T506" s="272"/>
      <c r="U506" s="272"/>
      <c r="V506" s="272"/>
      <c r="W506" s="272"/>
      <c r="X506" s="272"/>
      <c r="Y506" s="272"/>
      <c r="Z506" s="272"/>
      <c r="AA506" s="272"/>
      <c r="AB506" s="272"/>
      <c r="AC506" s="272"/>
      <c r="AD506" s="272"/>
      <c r="AE506" s="272"/>
      <c r="AF506" s="272"/>
      <c r="AG506" s="272"/>
    </row>
    <row r="507" spans="1:33">
      <c r="A507" s="272"/>
      <c r="B507" s="275"/>
      <c r="C507" s="275"/>
      <c r="D507" s="275"/>
      <c r="E507" s="275"/>
      <c r="F507" s="275"/>
      <c r="G507" s="275"/>
      <c r="H507" s="275"/>
      <c r="I507" s="275"/>
      <c r="J507" s="275"/>
      <c r="K507" s="275"/>
      <c r="L507" s="275"/>
      <c r="M507" s="275"/>
      <c r="N507" s="275"/>
      <c r="O507" s="275"/>
      <c r="P507" s="272"/>
      <c r="Q507" s="272"/>
      <c r="R507" s="272"/>
      <c r="S507" s="272"/>
      <c r="T507" s="272"/>
      <c r="U507" s="272"/>
      <c r="V507" s="272"/>
      <c r="W507" s="272"/>
      <c r="X507" s="272"/>
      <c r="Y507" s="272"/>
      <c r="Z507" s="272"/>
      <c r="AA507" s="272"/>
      <c r="AB507" s="272"/>
      <c r="AC507" s="272"/>
      <c r="AD507" s="272"/>
      <c r="AE507" s="272"/>
      <c r="AF507" s="272"/>
      <c r="AG507" s="272"/>
    </row>
    <row r="508" spans="1:33">
      <c r="A508" s="272"/>
      <c r="B508" s="275"/>
      <c r="C508" s="275"/>
      <c r="D508" s="275"/>
      <c r="E508" s="275"/>
      <c r="F508" s="275"/>
      <c r="G508" s="275"/>
      <c r="H508" s="275"/>
      <c r="I508" s="275"/>
      <c r="J508" s="275"/>
      <c r="K508" s="275"/>
      <c r="L508" s="275"/>
      <c r="M508" s="275"/>
      <c r="N508" s="275"/>
      <c r="O508" s="275"/>
      <c r="P508" s="272"/>
      <c r="Q508" s="272"/>
      <c r="R508" s="272"/>
      <c r="S508" s="272"/>
      <c r="T508" s="272"/>
      <c r="U508" s="272"/>
      <c r="V508" s="272"/>
      <c r="W508" s="272"/>
      <c r="X508" s="272"/>
      <c r="Y508" s="272"/>
      <c r="Z508" s="272"/>
      <c r="AA508" s="272"/>
      <c r="AB508" s="272"/>
      <c r="AC508" s="272"/>
      <c r="AD508" s="272"/>
      <c r="AE508" s="272"/>
      <c r="AF508" s="272"/>
      <c r="AG508" s="272"/>
    </row>
    <row r="509" spans="1:33">
      <c r="A509" s="272"/>
      <c r="B509" s="275"/>
      <c r="C509" s="275"/>
      <c r="D509" s="275"/>
      <c r="E509" s="275"/>
      <c r="F509" s="275"/>
      <c r="G509" s="275"/>
      <c r="H509" s="275"/>
      <c r="I509" s="275"/>
      <c r="J509" s="275"/>
      <c r="K509" s="275"/>
      <c r="L509" s="275"/>
      <c r="M509" s="275"/>
      <c r="N509" s="275"/>
      <c r="O509" s="275"/>
      <c r="P509" s="272"/>
      <c r="Q509" s="272"/>
      <c r="R509" s="272"/>
      <c r="S509" s="272"/>
      <c r="T509" s="272"/>
      <c r="U509" s="272"/>
      <c r="V509" s="272"/>
      <c r="W509" s="272"/>
      <c r="X509" s="272"/>
      <c r="Y509" s="272"/>
      <c r="Z509" s="272"/>
      <c r="AA509" s="272"/>
      <c r="AB509" s="272"/>
      <c r="AC509" s="272"/>
      <c r="AD509" s="272"/>
      <c r="AE509" s="272"/>
      <c r="AF509" s="272"/>
      <c r="AG509" s="272"/>
    </row>
    <row r="510" spans="1:33">
      <c r="A510" s="272"/>
      <c r="B510" s="275"/>
      <c r="C510" s="275"/>
      <c r="D510" s="275"/>
      <c r="E510" s="275"/>
      <c r="F510" s="275"/>
      <c r="G510" s="275"/>
      <c r="H510" s="275"/>
      <c r="I510" s="275"/>
      <c r="J510" s="275"/>
      <c r="K510" s="275"/>
      <c r="L510" s="275"/>
      <c r="M510" s="275"/>
      <c r="N510" s="275"/>
      <c r="O510" s="275"/>
      <c r="P510" s="272"/>
      <c r="Q510" s="272"/>
      <c r="R510" s="272"/>
      <c r="S510" s="272"/>
      <c r="T510" s="272"/>
      <c r="U510" s="272"/>
      <c r="V510" s="272"/>
      <c r="W510" s="272"/>
      <c r="X510" s="272"/>
      <c r="Y510" s="272"/>
      <c r="Z510" s="272"/>
      <c r="AA510" s="272"/>
      <c r="AB510" s="272"/>
      <c r="AC510" s="272"/>
      <c r="AD510" s="272"/>
      <c r="AE510" s="272"/>
      <c r="AF510" s="272"/>
      <c r="AG510" s="272"/>
    </row>
    <row r="511" spans="1:33">
      <c r="A511" s="272"/>
      <c r="B511" s="275"/>
      <c r="C511" s="275"/>
      <c r="D511" s="275"/>
      <c r="E511" s="275"/>
      <c r="F511" s="275"/>
      <c r="G511" s="275"/>
      <c r="H511" s="275"/>
      <c r="I511" s="275"/>
      <c r="J511" s="275"/>
      <c r="K511" s="275"/>
      <c r="L511" s="275"/>
      <c r="M511" s="275"/>
      <c r="N511" s="275"/>
      <c r="O511" s="275"/>
      <c r="P511" s="272"/>
      <c r="Q511" s="272"/>
      <c r="R511" s="272"/>
      <c r="S511" s="272"/>
      <c r="T511" s="272"/>
      <c r="U511" s="272"/>
      <c r="V511" s="272"/>
      <c r="W511" s="272"/>
      <c r="X511" s="272"/>
      <c r="Y511" s="272"/>
      <c r="Z511" s="272"/>
      <c r="AA511" s="272"/>
      <c r="AB511" s="272"/>
      <c r="AC511" s="272"/>
      <c r="AD511" s="272"/>
      <c r="AE511" s="272"/>
      <c r="AF511" s="272"/>
      <c r="AG511" s="272"/>
    </row>
    <row r="512" spans="1:33">
      <c r="A512" s="272"/>
      <c r="B512" s="275"/>
      <c r="C512" s="275"/>
      <c r="D512" s="275"/>
      <c r="E512" s="275"/>
      <c r="F512" s="275"/>
      <c r="G512" s="275"/>
      <c r="H512" s="275"/>
      <c r="I512" s="275"/>
      <c r="J512" s="275"/>
      <c r="K512" s="275"/>
      <c r="L512" s="275"/>
      <c r="M512" s="275"/>
      <c r="N512" s="275"/>
      <c r="O512" s="275"/>
      <c r="P512" s="272"/>
      <c r="Q512" s="272"/>
      <c r="R512" s="272"/>
      <c r="S512" s="272"/>
      <c r="T512" s="272"/>
      <c r="U512" s="272"/>
      <c r="V512" s="272"/>
      <c r="W512" s="272"/>
      <c r="X512" s="272"/>
      <c r="Y512" s="272"/>
      <c r="Z512" s="272"/>
      <c r="AA512" s="272"/>
      <c r="AB512" s="272"/>
      <c r="AC512" s="272"/>
      <c r="AD512" s="272"/>
      <c r="AE512" s="272"/>
      <c r="AF512" s="272"/>
      <c r="AG512" s="272"/>
    </row>
    <row r="513" spans="1:33">
      <c r="A513" s="272"/>
      <c r="B513" s="275"/>
      <c r="C513" s="275"/>
      <c r="D513" s="275"/>
      <c r="E513" s="275"/>
      <c r="F513" s="275"/>
      <c r="G513" s="275"/>
      <c r="H513" s="275"/>
      <c r="I513" s="275"/>
      <c r="J513" s="275"/>
      <c r="K513" s="275"/>
      <c r="L513" s="275"/>
      <c r="M513" s="275"/>
      <c r="N513" s="275"/>
      <c r="O513" s="275"/>
      <c r="P513" s="272"/>
      <c r="Q513" s="272"/>
      <c r="R513" s="272"/>
      <c r="S513" s="272"/>
      <c r="T513" s="272"/>
      <c r="U513" s="272"/>
      <c r="V513" s="272"/>
      <c r="W513" s="272"/>
      <c r="X513" s="272"/>
      <c r="Y513" s="272"/>
      <c r="Z513" s="272"/>
      <c r="AA513" s="272"/>
      <c r="AB513" s="272"/>
      <c r="AC513" s="272"/>
      <c r="AD513" s="272"/>
      <c r="AE513" s="272"/>
      <c r="AF513" s="272"/>
      <c r="AG513" s="272"/>
    </row>
    <row r="514" spans="1:33">
      <c r="A514" s="272"/>
      <c r="B514" s="275"/>
      <c r="C514" s="275"/>
      <c r="D514" s="275"/>
      <c r="E514" s="275"/>
      <c r="F514" s="275"/>
      <c r="G514" s="275"/>
      <c r="H514" s="275"/>
      <c r="I514" s="275"/>
      <c r="J514" s="275"/>
      <c r="K514" s="275"/>
      <c r="L514" s="275"/>
      <c r="M514" s="275"/>
      <c r="N514" s="275"/>
      <c r="O514" s="275"/>
      <c r="P514" s="272"/>
      <c r="Q514" s="272"/>
      <c r="R514" s="272"/>
      <c r="S514" s="272"/>
      <c r="T514" s="272"/>
      <c r="U514" s="272"/>
      <c r="V514" s="272"/>
      <c r="W514" s="272"/>
      <c r="X514" s="272"/>
      <c r="Y514" s="272"/>
      <c r="Z514" s="272"/>
      <c r="AA514" s="272"/>
      <c r="AB514" s="272"/>
      <c r="AC514" s="272"/>
      <c r="AD514" s="272"/>
      <c r="AE514" s="272"/>
      <c r="AF514" s="272"/>
      <c r="AG514" s="272"/>
    </row>
    <row r="515" spans="1:33">
      <c r="A515" s="272"/>
      <c r="B515" s="275"/>
      <c r="C515" s="275"/>
      <c r="D515" s="275"/>
      <c r="E515" s="275"/>
      <c r="F515" s="275"/>
      <c r="G515" s="275"/>
      <c r="H515" s="275"/>
      <c r="I515" s="275"/>
      <c r="J515" s="275"/>
      <c r="K515" s="275"/>
      <c r="L515" s="275"/>
      <c r="M515" s="275"/>
      <c r="N515" s="275"/>
      <c r="O515" s="275"/>
      <c r="P515" s="272"/>
      <c r="Q515" s="272"/>
      <c r="R515" s="272"/>
      <c r="S515" s="272"/>
      <c r="T515" s="272"/>
      <c r="U515" s="272"/>
      <c r="V515" s="272"/>
      <c r="W515" s="272"/>
      <c r="X515" s="272"/>
      <c r="Y515" s="272"/>
      <c r="Z515" s="272"/>
      <c r="AA515" s="272"/>
      <c r="AB515" s="272"/>
      <c r="AC515" s="272"/>
      <c r="AD515" s="272"/>
      <c r="AE515" s="272"/>
      <c r="AF515" s="272"/>
      <c r="AG515" s="272"/>
    </row>
    <row r="516" spans="1:33">
      <c r="A516" s="272"/>
      <c r="B516" s="275"/>
      <c r="C516" s="275"/>
      <c r="D516" s="275"/>
      <c r="E516" s="275"/>
      <c r="F516" s="275"/>
      <c r="G516" s="275"/>
      <c r="H516" s="275"/>
      <c r="I516" s="275"/>
      <c r="J516" s="275"/>
      <c r="K516" s="275"/>
      <c r="L516" s="275"/>
      <c r="M516" s="275"/>
      <c r="N516" s="275"/>
      <c r="O516" s="275"/>
      <c r="P516" s="272"/>
      <c r="Q516" s="272"/>
      <c r="R516" s="272"/>
      <c r="S516" s="272"/>
      <c r="T516" s="272"/>
      <c r="U516" s="272"/>
      <c r="V516" s="272"/>
      <c r="W516" s="272"/>
      <c r="X516" s="272"/>
      <c r="Y516" s="272"/>
      <c r="Z516" s="272"/>
      <c r="AA516" s="272"/>
      <c r="AB516" s="272"/>
      <c r="AC516" s="272"/>
      <c r="AD516" s="272"/>
      <c r="AE516" s="272"/>
      <c r="AF516" s="272"/>
      <c r="AG516" s="272"/>
    </row>
    <row r="517" spans="1:33">
      <c r="A517" s="272"/>
      <c r="B517" s="275"/>
      <c r="C517" s="275"/>
      <c r="D517" s="275"/>
      <c r="E517" s="275"/>
      <c r="F517" s="275"/>
      <c r="G517" s="275"/>
      <c r="H517" s="275"/>
      <c r="I517" s="275"/>
      <c r="J517" s="275"/>
      <c r="K517" s="275"/>
      <c r="L517" s="275"/>
      <c r="M517" s="275"/>
      <c r="N517" s="275"/>
      <c r="O517" s="275"/>
      <c r="P517" s="272"/>
      <c r="Q517" s="272"/>
      <c r="R517" s="272"/>
      <c r="S517" s="272"/>
      <c r="T517" s="272"/>
      <c r="U517" s="272"/>
      <c r="V517" s="272"/>
      <c r="W517" s="272"/>
      <c r="X517" s="272"/>
      <c r="Y517" s="272"/>
      <c r="Z517" s="272"/>
      <c r="AA517" s="272"/>
      <c r="AB517" s="272"/>
      <c r="AC517" s="272"/>
      <c r="AD517" s="272"/>
      <c r="AE517" s="272"/>
      <c r="AF517" s="272"/>
      <c r="AG517" s="272"/>
    </row>
    <row r="518" spans="1:33">
      <c r="A518" s="272"/>
      <c r="B518" s="275"/>
      <c r="C518" s="275"/>
      <c r="D518" s="275"/>
      <c r="E518" s="275"/>
      <c r="F518" s="275"/>
      <c r="G518" s="275"/>
      <c r="H518" s="275"/>
      <c r="I518" s="275"/>
      <c r="J518" s="275"/>
      <c r="K518" s="275"/>
      <c r="L518" s="275"/>
      <c r="M518" s="275"/>
      <c r="N518" s="275"/>
      <c r="O518" s="275"/>
      <c r="P518" s="272"/>
      <c r="Q518" s="272"/>
      <c r="R518" s="272"/>
      <c r="S518" s="272"/>
      <c r="T518" s="272"/>
      <c r="U518" s="272"/>
      <c r="V518" s="272"/>
      <c r="W518" s="272"/>
      <c r="X518" s="272"/>
      <c r="Y518" s="272"/>
      <c r="Z518" s="272"/>
      <c r="AA518" s="272"/>
      <c r="AB518" s="272"/>
      <c r="AC518" s="272"/>
      <c r="AD518" s="272"/>
      <c r="AE518" s="272"/>
      <c r="AF518" s="272"/>
      <c r="AG518" s="272"/>
    </row>
    <row r="519" spans="1:33">
      <c r="A519" s="272"/>
      <c r="B519" s="275"/>
      <c r="C519" s="275"/>
      <c r="D519" s="275"/>
      <c r="E519" s="275"/>
      <c r="F519" s="275"/>
      <c r="G519" s="275"/>
      <c r="H519" s="275"/>
      <c r="I519" s="275"/>
      <c r="J519" s="275"/>
      <c r="K519" s="275"/>
      <c r="L519" s="275"/>
      <c r="M519" s="275"/>
      <c r="N519" s="275"/>
      <c r="O519" s="275"/>
      <c r="P519" s="272"/>
      <c r="Q519" s="272"/>
      <c r="R519" s="272"/>
      <c r="S519" s="272"/>
      <c r="T519" s="272"/>
      <c r="U519" s="272"/>
      <c r="V519" s="272"/>
      <c r="W519" s="272"/>
      <c r="X519" s="272"/>
      <c r="Y519" s="272"/>
      <c r="Z519" s="272"/>
      <c r="AA519" s="272"/>
      <c r="AB519" s="272"/>
      <c r="AC519" s="272"/>
      <c r="AD519" s="272"/>
      <c r="AE519" s="272"/>
      <c r="AF519" s="272"/>
      <c r="AG519" s="272"/>
    </row>
    <row r="520" spans="1:33">
      <c r="A520" s="272"/>
      <c r="B520" s="275"/>
      <c r="C520" s="275"/>
      <c r="D520" s="275"/>
      <c r="E520" s="275"/>
      <c r="F520" s="275"/>
      <c r="G520" s="275"/>
      <c r="H520" s="275"/>
      <c r="I520" s="275"/>
      <c r="J520" s="275"/>
      <c r="K520" s="275"/>
      <c r="L520" s="275"/>
      <c r="M520" s="275"/>
      <c r="N520" s="275"/>
      <c r="O520" s="275"/>
      <c r="P520" s="272"/>
      <c r="Q520" s="272"/>
      <c r="R520" s="272"/>
      <c r="S520" s="272"/>
      <c r="T520" s="272"/>
      <c r="U520" s="272"/>
      <c r="V520" s="272"/>
      <c r="W520" s="272"/>
      <c r="X520" s="272"/>
      <c r="Y520" s="272"/>
      <c r="Z520" s="272"/>
      <c r="AA520" s="272"/>
      <c r="AB520" s="272"/>
      <c r="AC520" s="272"/>
      <c r="AD520" s="272"/>
      <c r="AE520" s="272"/>
      <c r="AF520" s="272"/>
      <c r="AG520" s="272"/>
    </row>
    <row r="521" spans="1:33">
      <c r="A521" s="272"/>
      <c r="B521" s="275"/>
      <c r="C521" s="275"/>
      <c r="D521" s="275"/>
      <c r="E521" s="275"/>
      <c r="F521" s="275"/>
      <c r="G521" s="275"/>
      <c r="H521" s="275"/>
      <c r="I521" s="275"/>
      <c r="J521" s="275"/>
      <c r="K521" s="275"/>
      <c r="L521" s="275"/>
      <c r="M521" s="275"/>
      <c r="N521" s="275"/>
      <c r="O521" s="275"/>
      <c r="P521" s="272"/>
      <c r="Q521" s="272"/>
      <c r="R521" s="272"/>
      <c r="S521" s="272"/>
      <c r="T521" s="272"/>
      <c r="U521" s="272"/>
      <c r="V521" s="272"/>
      <c r="W521" s="272"/>
      <c r="X521" s="272"/>
      <c r="Y521" s="272"/>
      <c r="Z521" s="272"/>
      <c r="AA521" s="272"/>
      <c r="AB521" s="272"/>
      <c r="AC521" s="272"/>
      <c r="AD521" s="272"/>
      <c r="AE521" s="272"/>
      <c r="AF521" s="272"/>
      <c r="AG521" s="272"/>
    </row>
    <row r="522" spans="1:33">
      <c r="A522" s="272"/>
      <c r="B522" s="275"/>
      <c r="C522" s="275"/>
      <c r="D522" s="275"/>
      <c r="E522" s="275"/>
      <c r="F522" s="275"/>
      <c r="G522" s="275"/>
      <c r="H522" s="275"/>
      <c r="I522" s="275"/>
      <c r="J522" s="275"/>
      <c r="K522" s="275"/>
      <c r="L522" s="275"/>
      <c r="M522" s="275"/>
      <c r="N522" s="275"/>
      <c r="O522" s="275"/>
      <c r="P522" s="272"/>
      <c r="Q522" s="272"/>
      <c r="R522" s="272"/>
      <c r="S522" s="272"/>
      <c r="T522" s="272"/>
      <c r="U522" s="272"/>
      <c r="V522" s="272"/>
      <c r="W522" s="272"/>
      <c r="X522" s="272"/>
      <c r="Y522" s="272"/>
      <c r="Z522" s="272"/>
      <c r="AA522" s="272"/>
      <c r="AB522" s="272"/>
      <c r="AC522" s="272"/>
      <c r="AD522" s="272"/>
      <c r="AE522" s="272"/>
      <c r="AF522" s="272"/>
      <c r="AG522" s="272"/>
    </row>
    <row r="523" spans="1:33">
      <c r="A523" s="272"/>
      <c r="B523" s="275"/>
      <c r="C523" s="275"/>
      <c r="D523" s="275"/>
      <c r="E523" s="275"/>
      <c r="F523" s="275"/>
      <c r="G523" s="275"/>
      <c r="H523" s="275"/>
      <c r="I523" s="275"/>
      <c r="J523" s="275"/>
      <c r="K523" s="275"/>
      <c r="L523" s="275"/>
      <c r="M523" s="275"/>
      <c r="N523" s="275"/>
      <c r="O523" s="275"/>
      <c r="P523" s="272"/>
      <c r="Q523" s="272"/>
      <c r="R523" s="272"/>
      <c r="S523" s="272"/>
      <c r="T523" s="272"/>
      <c r="U523" s="272"/>
      <c r="V523" s="272"/>
      <c r="W523" s="272"/>
      <c r="X523" s="272"/>
      <c r="Y523" s="272"/>
      <c r="Z523" s="272"/>
      <c r="AA523" s="272"/>
      <c r="AB523" s="272"/>
      <c r="AC523" s="272"/>
      <c r="AD523" s="272"/>
      <c r="AE523" s="272"/>
      <c r="AF523" s="272"/>
      <c r="AG523" s="272"/>
    </row>
    <row r="524" spans="1:33">
      <c r="A524" s="272"/>
      <c r="B524" s="275"/>
      <c r="C524" s="275"/>
      <c r="D524" s="275"/>
      <c r="E524" s="275"/>
      <c r="F524" s="275"/>
      <c r="G524" s="275"/>
      <c r="H524" s="275"/>
      <c r="I524" s="275"/>
      <c r="J524" s="275"/>
      <c r="K524" s="275"/>
      <c r="L524" s="275"/>
      <c r="M524" s="275"/>
      <c r="N524" s="275"/>
      <c r="O524" s="275"/>
      <c r="P524" s="272"/>
      <c r="Q524" s="272"/>
      <c r="R524" s="272"/>
      <c r="S524" s="272"/>
      <c r="T524" s="272"/>
      <c r="U524" s="272"/>
      <c r="V524" s="272"/>
      <c r="W524" s="272"/>
      <c r="X524" s="272"/>
      <c r="Y524" s="272"/>
      <c r="Z524" s="272"/>
      <c r="AA524" s="272"/>
      <c r="AB524" s="272"/>
      <c r="AC524" s="272"/>
      <c r="AD524" s="272"/>
      <c r="AE524" s="272"/>
      <c r="AF524" s="272"/>
      <c r="AG524" s="272"/>
    </row>
    <row r="525" spans="1:33">
      <c r="A525" s="272"/>
      <c r="B525" s="275"/>
      <c r="C525" s="275"/>
      <c r="D525" s="275"/>
      <c r="E525" s="275"/>
      <c r="F525" s="275"/>
      <c r="G525" s="275"/>
      <c r="H525" s="275"/>
      <c r="I525" s="275"/>
      <c r="J525" s="275"/>
      <c r="K525" s="275"/>
      <c r="L525" s="275"/>
      <c r="M525" s="275"/>
      <c r="N525" s="275"/>
      <c r="O525" s="275"/>
      <c r="P525" s="272"/>
      <c r="Q525" s="272"/>
      <c r="R525" s="272"/>
      <c r="S525" s="272"/>
      <c r="T525" s="272"/>
      <c r="U525" s="272"/>
      <c r="V525" s="272"/>
      <c r="W525" s="272"/>
      <c r="X525" s="272"/>
      <c r="Y525" s="272"/>
      <c r="Z525" s="272"/>
      <c r="AA525" s="272"/>
      <c r="AB525" s="272"/>
      <c r="AC525" s="272"/>
      <c r="AD525" s="272"/>
      <c r="AE525" s="272"/>
      <c r="AF525" s="272"/>
      <c r="AG525" s="272"/>
    </row>
    <row r="526" spans="1:33">
      <c r="A526" s="272"/>
      <c r="B526" s="275"/>
      <c r="C526" s="275"/>
      <c r="D526" s="275"/>
      <c r="E526" s="275"/>
      <c r="F526" s="275"/>
      <c r="G526" s="275"/>
      <c r="H526" s="275"/>
      <c r="I526" s="275"/>
      <c r="J526" s="275"/>
      <c r="K526" s="275"/>
      <c r="L526" s="275"/>
      <c r="M526" s="275"/>
      <c r="N526" s="275"/>
      <c r="O526" s="275"/>
      <c r="P526" s="272"/>
      <c r="Q526" s="272"/>
      <c r="R526" s="272"/>
      <c r="S526" s="272"/>
      <c r="T526" s="272"/>
      <c r="U526" s="272"/>
      <c r="V526" s="272"/>
      <c r="W526" s="272"/>
      <c r="X526" s="272"/>
      <c r="Y526" s="272"/>
      <c r="Z526" s="272"/>
      <c r="AA526" s="272"/>
      <c r="AB526" s="272"/>
      <c r="AC526" s="272"/>
      <c r="AD526" s="272"/>
      <c r="AE526" s="272"/>
      <c r="AF526" s="272"/>
      <c r="AG526" s="272"/>
    </row>
    <row r="527" spans="1:33">
      <c r="A527" s="272"/>
      <c r="B527" s="275"/>
      <c r="C527" s="275"/>
      <c r="D527" s="275"/>
      <c r="E527" s="275"/>
      <c r="F527" s="275"/>
      <c r="G527" s="275"/>
      <c r="H527" s="275"/>
      <c r="I527" s="275"/>
      <c r="J527" s="275"/>
      <c r="K527" s="275"/>
      <c r="L527" s="275"/>
      <c r="M527" s="275"/>
      <c r="N527" s="275"/>
      <c r="O527" s="275"/>
      <c r="P527" s="272"/>
      <c r="Q527" s="272"/>
      <c r="R527" s="272"/>
      <c r="S527" s="272"/>
      <c r="T527" s="272"/>
      <c r="U527" s="272"/>
      <c r="V527" s="272"/>
      <c r="W527" s="272"/>
      <c r="X527" s="272"/>
      <c r="Y527" s="272"/>
      <c r="Z527" s="272"/>
      <c r="AA527" s="272"/>
      <c r="AB527" s="272"/>
      <c r="AC527" s="272"/>
      <c r="AD527" s="272"/>
      <c r="AE527" s="272"/>
      <c r="AF527" s="272"/>
      <c r="AG527" s="272"/>
    </row>
    <row r="528" spans="1:33">
      <c r="A528" s="272"/>
      <c r="B528" s="275"/>
      <c r="C528" s="275"/>
      <c r="D528" s="275"/>
      <c r="E528" s="275"/>
      <c r="F528" s="275"/>
      <c r="G528" s="275"/>
      <c r="H528" s="275"/>
      <c r="I528" s="275"/>
      <c r="J528" s="275"/>
      <c r="K528" s="275"/>
      <c r="L528" s="275"/>
      <c r="M528" s="275"/>
      <c r="N528" s="275"/>
      <c r="O528" s="275"/>
      <c r="P528" s="272"/>
      <c r="Q528" s="272"/>
      <c r="R528" s="272"/>
      <c r="S528" s="272"/>
      <c r="T528" s="272"/>
      <c r="U528" s="272"/>
      <c r="V528" s="272"/>
      <c r="W528" s="272"/>
      <c r="X528" s="272"/>
      <c r="Y528" s="272"/>
      <c r="Z528" s="272"/>
      <c r="AA528" s="272"/>
      <c r="AB528" s="272"/>
      <c r="AC528" s="272"/>
      <c r="AD528" s="272"/>
      <c r="AE528" s="272"/>
      <c r="AF528" s="272"/>
      <c r="AG528" s="272"/>
    </row>
    <row r="529" spans="1:33">
      <c r="A529" s="272"/>
      <c r="B529" s="275"/>
      <c r="C529" s="275"/>
      <c r="D529" s="275"/>
      <c r="E529" s="275"/>
      <c r="F529" s="275"/>
      <c r="G529" s="275"/>
      <c r="H529" s="275"/>
      <c r="I529" s="275"/>
      <c r="J529" s="275"/>
      <c r="K529" s="275"/>
      <c r="L529" s="275"/>
      <c r="M529" s="275"/>
      <c r="N529" s="275"/>
      <c r="O529" s="275"/>
      <c r="P529" s="272"/>
      <c r="Q529" s="272"/>
      <c r="R529" s="272"/>
      <c r="S529" s="272"/>
      <c r="T529" s="272"/>
      <c r="U529" s="272"/>
      <c r="V529" s="272"/>
      <c r="W529" s="272"/>
      <c r="X529" s="272"/>
      <c r="Y529" s="272"/>
      <c r="Z529" s="272"/>
      <c r="AA529" s="272"/>
      <c r="AB529" s="272"/>
      <c r="AC529" s="272"/>
      <c r="AD529" s="272"/>
      <c r="AE529" s="272"/>
      <c r="AF529" s="272"/>
      <c r="AG529" s="272"/>
    </row>
    <row r="530" spans="1:33">
      <c r="A530" s="272"/>
      <c r="B530" s="275"/>
      <c r="C530" s="275"/>
      <c r="D530" s="275"/>
      <c r="E530" s="275"/>
      <c r="F530" s="275"/>
      <c r="G530" s="275"/>
      <c r="H530" s="275"/>
      <c r="I530" s="275"/>
      <c r="J530" s="275"/>
      <c r="K530" s="275"/>
      <c r="L530" s="275"/>
      <c r="M530" s="275"/>
      <c r="N530" s="275"/>
      <c r="O530" s="275"/>
      <c r="P530" s="272"/>
      <c r="Q530" s="272"/>
      <c r="R530" s="272"/>
      <c r="S530" s="272"/>
      <c r="T530" s="272"/>
      <c r="U530" s="272"/>
      <c r="V530" s="272"/>
      <c r="W530" s="272"/>
      <c r="X530" s="272"/>
      <c r="Y530" s="272"/>
      <c r="Z530" s="272"/>
      <c r="AA530" s="272"/>
      <c r="AB530" s="272"/>
      <c r="AC530" s="272"/>
      <c r="AD530" s="272"/>
      <c r="AE530" s="272"/>
      <c r="AF530" s="272"/>
      <c r="AG530" s="272"/>
    </row>
    <row r="531" spans="1:33">
      <c r="A531" s="272"/>
      <c r="B531" s="275"/>
      <c r="C531" s="275"/>
      <c r="D531" s="275"/>
      <c r="E531" s="275"/>
      <c r="F531" s="275"/>
      <c r="G531" s="275"/>
      <c r="H531" s="275"/>
      <c r="I531" s="275"/>
      <c r="J531" s="275"/>
      <c r="K531" s="275"/>
      <c r="L531" s="275"/>
      <c r="M531" s="275"/>
      <c r="N531" s="275"/>
      <c r="O531" s="275"/>
      <c r="P531" s="272"/>
      <c r="Q531" s="272"/>
      <c r="R531" s="272"/>
      <c r="S531" s="272"/>
      <c r="T531" s="272"/>
      <c r="U531" s="272"/>
      <c r="V531" s="272"/>
      <c r="W531" s="272"/>
      <c r="X531" s="272"/>
      <c r="Y531" s="272"/>
      <c r="Z531" s="272"/>
      <c r="AA531" s="272"/>
      <c r="AB531" s="272"/>
      <c r="AC531" s="272"/>
      <c r="AD531" s="272"/>
      <c r="AE531" s="272"/>
      <c r="AF531" s="272"/>
      <c r="AG531" s="272"/>
    </row>
    <row r="532" spans="1:33">
      <c r="A532" s="272"/>
      <c r="B532" s="275"/>
      <c r="C532" s="275"/>
      <c r="D532" s="275"/>
      <c r="E532" s="275"/>
      <c r="F532" s="275"/>
      <c r="G532" s="275"/>
      <c r="H532" s="275"/>
      <c r="I532" s="275"/>
      <c r="J532" s="275"/>
      <c r="K532" s="275"/>
      <c r="L532" s="275"/>
      <c r="M532" s="275"/>
      <c r="N532" s="275"/>
      <c r="O532" s="275"/>
      <c r="P532" s="272"/>
      <c r="Q532" s="272"/>
      <c r="R532" s="272"/>
      <c r="S532" s="272"/>
      <c r="T532" s="272"/>
      <c r="U532" s="272"/>
      <c r="V532" s="272"/>
      <c r="W532" s="272"/>
      <c r="X532" s="272"/>
      <c r="Y532" s="272"/>
      <c r="Z532" s="272"/>
      <c r="AA532" s="272"/>
      <c r="AB532" s="272"/>
      <c r="AC532" s="272"/>
      <c r="AD532" s="272"/>
      <c r="AE532" s="272"/>
      <c r="AF532" s="272"/>
      <c r="AG532" s="272"/>
    </row>
    <row r="533" spans="1:33">
      <c r="A533" s="272"/>
      <c r="B533" s="275"/>
      <c r="C533" s="275"/>
      <c r="D533" s="275"/>
      <c r="E533" s="275"/>
      <c r="F533" s="275"/>
      <c r="G533" s="275"/>
      <c r="H533" s="275"/>
      <c r="I533" s="275"/>
      <c r="J533" s="275"/>
      <c r="K533" s="275"/>
      <c r="L533" s="275"/>
      <c r="M533" s="275"/>
      <c r="N533" s="275"/>
      <c r="O533" s="275"/>
      <c r="P533" s="272"/>
      <c r="Q533" s="272"/>
      <c r="R533" s="272"/>
      <c r="S533" s="272"/>
      <c r="T533" s="272"/>
      <c r="U533" s="272"/>
      <c r="V533" s="272"/>
      <c r="W533" s="272"/>
      <c r="X533" s="272"/>
      <c r="Y533" s="272"/>
      <c r="Z533" s="272"/>
      <c r="AA533" s="272"/>
      <c r="AB533" s="272"/>
      <c r="AC533" s="272"/>
      <c r="AD533" s="272"/>
      <c r="AE533" s="272"/>
      <c r="AF533" s="272"/>
      <c r="AG533" s="272"/>
    </row>
    <row r="534" spans="1:33">
      <c r="A534" s="272"/>
      <c r="B534" s="275"/>
      <c r="C534" s="275"/>
      <c r="D534" s="275"/>
      <c r="E534" s="275"/>
      <c r="F534" s="275"/>
      <c r="G534" s="275"/>
      <c r="H534" s="275"/>
      <c r="I534" s="275"/>
      <c r="J534" s="275"/>
      <c r="K534" s="275"/>
      <c r="L534" s="275"/>
      <c r="M534" s="275"/>
      <c r="N534" s="275"/>
      <c r="O534" s="275"/>
      <c r="P534" s="272"/>
      <c r="Q534" s="272"/>
      <c r="R534" s="272"/>
      <c r="S534" s="272"/>
      <c r="T534" s="272"/>
      <c r="U534" s="272"/>
      <c r="V534" s="272"/>
      <c r="W534" s="272"/>
      <c r="X534" s="272"/>
      <c r="Y534" s="272"/>
      <c r="Z534" s="272"/>
      <c r="AA534" s="272"/>
      <c r="AB534" s="272"/>
      <c r="AC534" s="272"/>
      <c r="AD534" s="272"/>
      <c r="AE534" s="272"/>
      <c r="AF534" s="272"/>
      <c r="AG534" s="272"/>
    </row>
    <row r="535" spans="1:33">
      <c r="A535" s="272"/>
      <c r="B535" s="275"/>
      <c r="C535" s="275"/>
      <c r="D535" s="275"/>
      <c r="E535" s="275"/>
      <c r="F535" s="275"/>
      <c r="G535" s="275"/>
      <c r="H535" s="275"/>
      <c r="I535" s="275"/>
      <c r="J535" s="275"/>
      <c r="K535" s="275"/>
      <c r="L535" s="275"/>
      <c r="M535" s="275"/>
      <c r="N535" s="275"/>
      <c r="O535" s="275"/>
      <c r="P535" s="272"/>
      <c r="Q535" s="272"/>
      <c r="R535" s="272"/>
      <c r="S535" s="272"/>
      <c r="T535" s="272"/>
      <c r="U535" s="272"/>
      <c r="V535" s="272"/>
      <c r="W535" s="272"/>
      <c r="X535" s="272"/>
      <c r="Y535" s="272"/>
      <c r="Z535" s="272"/>
      <c r="AA535" s="272"/>
      <c r="AB535" s="272"/>
      <c r="AC535" s="272"/>
      <c r="AD535" s="272"/>
      <c r="AE535" s="272"/>
      <c r="AF535" s="272"/>
      <c r="AG535" s="272"/>
    </row>
    <row r="536" spans="1:33">
      <c r="A536" s="272"/>
      <c r="B536" s="275"/>
      <c r="C536" s="275"/>
      <c r="D536" s="275"/>
      <c r="E536" s="275"/>
      <c r="F536" s="275"/>
      <c r="G536" s="275"/>
      <c r="H536" s="275"/>
      <c r="I536" s="275"/>
      <c r="J536" s="275"/>
      <c r="K536" s="275"/>
      <c r="L536" s="275"/>
      <c r="M536" s="275"/>
      <c r="N536" s="275"/>
      <c r="O536" s="275"/>
      <c r="P536" s="272"/>
      <c r="Q536" s="272"/>
      <c r="R536" s="272"/>
      <c r="S536" s="272"/>
      <c r="T536" s="272"/>
      <c r="U536" s="272"/>
      <c r="V536" s="272"/>
      <c r="W536" s="272"/>
      <c r="X536" s="272"/>
      <c r="Y536" s="272"/>
      <c r="Z536" s="272"/>
      <c r="AA536" s="272"/>
      <c r="AB536" s="272"/>
      <c r="AC536" s="272"/>
      <c r="AD536" s="272"/>
      <c r="AE536" s="272"/>
      <c r="AF536" s="272"/>
      <c r="AG536" s="272"/>
    </row>
    <row r="537" spans="1:33">
      <c r="A537" s="272"/>
      <c r="B537" s="275"/>
      <c r="C537" s="275"/>
      <c r="D537" s="275"/>
      <c r="E537" s="275"/>
      <c r="F537" s="275"/>
      <c r="G537" s="275"/>
      <c r="H537" s="275"/>
      <c r="I537" s="275"/>
      <c r="J537" s="275"/>
      <c r="K537" s="275"/>
      <c r="L537" s="275"/>
      <c r="M537" s="275"/>
      <c r="N537" s="275"/>
      <c r="O537" s="275"/>
      <c r="P537" s="272"/>
      <c r="Q537" s="272"/>
      <c r="R537" s="272"/>
      <c r="S537" s="272"/>
      <c r="T537" s="272"/>
      <c r="U537" s="272"/>
      <c r="V537" s="272"/>
      <c r="W537" s="272"/>
      <c r="X537" s="272"/>
      <c r="Y537" s="272"/>
      <c r="Z537" s="272"/>
      <c r="AA537" s="272"/>
      <c r="AB537" s="272"/>
      <c r="AC537" s="272"/>
      <c r="AD537" s="272"/>
      <c r="AE537" s="272"/>
      <c r="AF537" s="272"/>
      <c r="AG537" s="272"/>
    </row>
    <row r="538" spans="1:33">
      <c r="A538" s="272"/>
      <c r="B538" s="275"/>
      <c r="C538" s="275"/>
      <c r="D538" s="275"/>
      <c r="E538" s="275"/>
      <c r="F538" s="275"/>
      <c r="G538" s="275"/>
      <c r="H538" s="275"/>
      <c r="I538" s="275"/>
      <c r="J538" s="275"/>
      <c r="K538" s="275"/>
      <c r="L538" s="275"/>
      <c r="M538" s="275"/>
      <c r="N538" s="275"/>
      <c r="O538" s="275"/>
      <c r="P538" s="272"/>
      <c r="Q538" s="272"/>
      <c r="R538" s="272"/>
      <c r="S538" s="272"/>
      <c r="T538" s="272"/>
      <c r="U538" s="272"/>
      <c r="V538" s="272"/>
      <c r="W538" s="272"/>
      <c r="X538" s="272"/>
      <c r="Y538" s="272"/>
      <c r="Z538" s="272"/>
      <c r="AA538" s="272"/>
      <c r="AB538" s="272"/>
      <c r="AC538" s="272"/>
      <c r="AD538" s="272"/>
      <c r="AE538" s="272"/>
      <c r="AF538" s="272"/>
      <c r="AG538" s="272"/>
    </row>
    <row r="539" spans="1:33">
      <c r="A539" s="272"/>
      <c r="B539" s="275"/>
      <c r="C539" s="275"/>
      <c r="D539" s="275"/>
      <c r="E539" s="275"/>
      <c r="F539" s="275"/>
      <c r="G539" s="275"/>
      <c r="H539" s="275"/>
      <c r="I539" s="275"/>
      <c r="J539" s="275"/>
      <c r="K539" s="275"/>
      <c r="L539" s="275"/>
      <c r="M539" s="275"/>
      <c r="N539" s="275"/>
      <c r="O539" s="275"/>
      <c r="P539" s="272"/>
      <c r="Q539" s="272"/>
      <c r="R539" s="272"/>
      <c r="S539" s="272"/>
      <c r="T539" s="272"/>
      <c r="U539" s="272"/>
      <c r="V539" s="272"/>
      <c r="W539" s="272"/>
      <c r="X539" s="272"/>
      <c r="Y539" s="272"/>
      <c r="Z539" s="272"/>
      <c r="AA539" s="272"/>
      <c r="AB539" s="272"/>
      <c r="AC539" s="272"/>
      <c r="AD539" s="272"/>
      <c r="AE539" s="272"/>
      <c r="AF539" s="272"/>
      <c r="AG539" s="272"/>
    </row>
    <row r="540" spans="1:33">
      <c r="A540" s="272"/>
      <c r="B540" s="275"/>
      <c r="C540" s="275"/>
      <c r="D540" s="275"/>
      <c r="E540" s="275"/>
      <c r="F540" s="275"/>
      <c r="G540" s="275"/>
      <c r="H540" s="275"/>
      <c r="I540" s="275"/>
      <c r="J540" s="275"/>
      <c r="K540" s="275"/>
      <c r="L540" s="275"/>
      <c r="M540" s="275"/>
      <c r="N540" s="275"/>
      <c r="O540" s="275"/>
      <c r="P540" s="272"/>
      <c r="Q540" s="272"/>
      <c r="R540" s="272"/>
      <c r="S540" s="272"/>
      <c r="T540" s="272"/>
      <c r="U540" s="272"/>
      <c r="V540" s="272"/>
      <c r="W540" s="272"/>
      <c r="X540" s="272"/>
      <c r="Y540" s="272"/>
      <c r="Z540" s="272"/>
      <c r="AA540" s="272"/>
      <c r="AB540" s="272"/>
      <c r="AC540" s="272"/>
      <c r="AD540" s="272"/>
      <c r="AE540" s="272"/>
      <c r="AF540" s="272"/>
      <c r="AG540" s="272"/>
    </row>
    <row r="541" spans="1:33">
      <c r="A541" s="272"/>
      <c r="B541" s="275"/>
      <c r="C541" s="275"/>
      <c r="D541" s="275"/>
      <c r="E541" s="275"/>
      <c r="F541" s="275"/>
      <c r="G541" s="275"/>
      <c r="H541" s="275"/>
      <c r="I541" s="275"/>
      <c r="J541" s="275"/>
      <c r="K541" s="275"/>
      <c r="L541" s="275"/>
      <c r="M541" s="275"/>
      <c r="N541" s="275"/>
      <c r="O541" s="275"/>
      <c r="P541" s="272"/>
      <c r="Q541" s="272"/>
      <c r="R541" s="272"/>
      <c r="S541" s="272"/>
      <c r="T541" s="272"/>
      <c r="U541" s="272"/>
      <c r="V541" s="272"/>
      <c r="W541" s="272"/>
      <c r="X541" s="272"/>
      <c r="Y541" s="272"/>
      <c r="Z541" s="272"/>
      <c r="AA541" s="272"/>
      <c r="AB541" s="272"/>
      <c r="AC541" s="272"/>
      <c r="AD541" s="272"/>
      <c r="AE541" s="272"/>
      <c r="AF541" s="272"/>
      <c r="AG541" s="272"/>
    </row>
    <row r="542" spans="1:33">
      <c r="A542" s="272"/>
      <c r="B542" s="275"/>
      <c r="C542" s="275"/>
      <c r="D542" s="275"/>
      <c r="E542" s="275"/>
      <c r="F542" s="275"/>
      <c r="G542" s="275"/>
      <c r="H542" s="275"/>
      <c r="I542" s="275"/>
      <c r="J542" s="275"/>
      <c r="K542" s="275"/>
      <c r="L542" s="275"/>
      <c r="M542" s="275"/>
      <c r="N542" s="275"/>
      <c r="O542" s="275"/>
      <c r="P542" s="272"/>
      <c r="Q542" s="272"/>
      <c r="R542" s="272"/>
      <c r="S542" s="272"/>
      <c r="T542" s="272"/>
      <c r="U542" s="272"/>
      <c r="V542" s="272"/>
      <c r="W542" s="272"/>
      <c r="X542" s="272"/>
      <c r="Y542" s="272"/>
      <c r="Z542" s="272"/>
      <c r="AA542" s="272"/>
      <c r="AB542" s="272"/>
      <c r="AC542" s="272"/>
      <c r="AD542" s="272"/>
      <c r="AE542" s="272"/>
      <c r="AF542" s="272"/>
      <c r="AG542" s="272"/>
    </row>
    <row r="543" spans="1:33">
      <c r="A543" s="272"/>
      <c r="B543" s="275"/>
      <c r="C543" s="275"/>
      <c r="D543" s="275"/>
      <c r="E543" s="275"/>
      <c r="F543" s="275"/>
      <c r="G543" s="275"/>
      <c r="H543" s="275"/>
      <c r="I543" s="275"/>
      <c r="J543" s="275"/>
      <c r="K543" s="275"/>
      <c r="L543" s="275"/>
      <c r="M543" s="275"/>
      <c r="N543" s="275"/>
      <c r="O543" s="275"/>
      <c r="P543" s="272"/>
      <c r="Q543" s="272"/>
      <c r="R543" s="272"/>
      <c r="S543" s="272"/>
      <c r="T543" s="272"/>
      <c r="U543" s="272"/>
      <c r="V543" s="272"/>
      <c r="W543" s="272"/>
      <c r="X543" s="272"/>
      <c r="Y543" s="272"/>
      <c r="Z543" s="272"/>
      <c r="AA543" s="272"/>
      <c r="AB543" s="272"/>
      <c r="AC543" s="272"/>
      <c r="AD543" s="272"/>
      <c r="AE543" s="272"/>
      <c r="AF543" s="272"/>
      <c r="AG543" s="272"/>
    </row>
    <row r="544" spans="1:33">
      <c r="A544" s="272"/>
      <c r="B544" s="275"/>
      <c r="C544" s="275"/>
      <c r="D544" s="275"/>
      <c r="E544" s="275"/>
      <c r="F544" s="275"/>
      <c r="G544" s="275"/>
      <c r="H544" s="275"/>
      <c r="I544" s="275"/>
      <c r="J544" s="275"/>
      <c r="K544" s="275"/>
      <c r="L544" s="275"/>
      <c r="M544" s="275"/>
      <c r="N544" s="275"/>
      <c r="O544" s="275"/>
      <c r="P544" s="272"/>
      <c r="Q544" s="272"/>
      <c r="R544" s="272"/>
      <c r="S544" s="272"/>
      <c r="T544" s="272"/>
      <c r="U544" s="272"/>
      <c r="V544" s="272"/>
      <c r="W544" s="272"/>
      <c r="X544" s="272"/>
      <c r="Y544" s="272"/>
      <c r="Z544" s="272"/>
      <c r="AA544" s="272"/>
      <c r="AB544" s="272"/>
      <c r="AC544" s="272"/>
      <c r="AD544" s="272"/>
      <c r="AE544" s="272"/>
      <c r="AF544" s="272"/>
      <c r="AG544" s="272"/>
    </row>
    <row r="545" spans="1:33">
      <c r="A545" s="272"/>
      <c r="B545" s="275"/>
      <c r="C545" s="275"/>
      <c r="D545" s="275"/>
      <c r="E545" s="275"/>
      <c r="F545" s="275"/>
      <c r="G545" s="275"/>
      <c r="H545" s="275"/>
      <c r="I545" s="275"/>
      <c r="J545" s="275"/>
      <c r="K545" s="275"/>
      <c r="L545" s="275"/>
      <c r="M545" s="275"/>
      <c r="N545" s="275"/>
      <c r="O545" s="275"/>
      <c r="P545" s="272"/>
      <c r="Q545" s="272"/>
      <c r="R545" s="272"/>
      <c r="S545" s="272"/>
      <c r="T545" s="272"/>
      <c r="U545" s="272"/>
      <c r="V545" s="272"/>
      <c r="W545" s="272"/>
      <c r="X545" s="272"/>
      <c r="Y545" s="272"/>
      <c r="Z545" s="272"/>
      <c r="AA545" s="272"/>
      <c r="AB545" s="272"/>
      <c r="AC545" s="272"/>
      <c r="AD545" s="272"/>
      <c r="AE545" s="272"/>
      <c r="AF545" s="272"/>
      <c r="AG545" s="272"/>
    </row>
    <row r="546" spans="1:33">
      <c r="A546" s="272"/>
      <c r="B546" s="275"/>
      <c r="C546" s="275"/>
      <c r="D546" s="275"/>
      <c r="E546" s="275"/>
      <c r="F546" s="275"/>
      <c r="G546" s="275"/>
      <c r="H546" s="275"/>
      <c r="I546" s="275"/>
      <c r="J546" s="275"/>
      <c r="K546" s="275"/>
      <c r="L546" s="275"/>
      <c r="M546" s="275"/>
      <c r="N546" s="275"/>
      <c r="O546" s="275"/>
      <c r="P546" s="272"/>
      <c r="Q546" s="272"/>
      <c r="R546" s="272"/>
      <c r="S546" s="272"/>
      <c r="T546" s="272"/>
      <c r="U546" s="272"/>
      <c r="V546" s="272"/>
      <c r="W546" s="272"/>
      <c r="X546" s="272"/>
      <c r="Y546" s="272"/>
      <c r="Z546" s="272"/>
      <c r="AA546" s="272"/>
      <c r="AB546" s="272"/>
      <c r="AC546" s="272"/>
      <c r="AD546" s="272"/>
      <c r="AE546" s="272"/>
      <c r="AF546" s="272"/>
      <c r="AG546" s="272"/>
    </row>
    <row r="547" spans="1:33">
      <c r="A547" s="272"/>
      <c r="B547" s="275"/>
      <c r="C547" s="275"/>
      <c r="D547" s="275"/>
      <c r="E547" s="275"/>
      <c r="F547" s="275"/>
      <c r="G547" s="275"/>
      <c r="H547" s="275"/>
      <c r="I547" s="275"/>
      <c r="J547" s="275"/>
      <c r="K547" s="275"/>
      <c r="L547" s="275"/>
      <c r="M547" s="275"/>
      <c r="N547" s="275"/>
      <c r="O547" s="275"/>
      <c r="P547" s="272"/>
      <c r="Q547" s="272"/>
      <c r="R547" s="272"/>
      <c r="S547" s="272"/>
      <c r="T547" s="272"/>
      <c r="U547" s="272"/>
      <c r="V547" s="272"/>
      <c r="W547" s="272"/>
      <c r="X547" s="272"/>
      <c r="Y547" s="272"/>
      <c r="Z547" s="272"/>
      <c r="AA547" s="272"/>
      <c r="AB547" s="272"/>
      <c r="AC547" s="272"/>
      <c r="AD547" s="272"/>
      <c r="AE547" s="272"/>
      <c r="AF547" s="272"/>
      <c r="AG547" s="272"/>
    </row>
    <row r="548" spans="1:33">
      <c r="A548" s="272"/>
      <c r="B548" s="275"/>
      <c r="C548" s="275"/>
      <c r="D548" s="275"/>
      <c r="E548" s="275"/>
      <c r="F548" s="275"/>
      <c r="G548" s="275"/>
      <c r="H548" s="275"/>
      <c r="I548" s="275"/>
      <c r="J548" s="275"/>
      <c r="K548" s="275"/>
      <c r="L548" s="275"/>
      <c r="M548" s="275"/>
      <c r="N548" s="275"/>
      <c r="O548" s="275"/>
      <c r="P548" s="272"/>
      <c r="Q548" s="272"/>
      <c r="R548" s="272"/>
      <c r="S548" s="272"/>
      <c r="T548" s="272"/>
      <c r="U548" s="272"/>
      <c r="V548" s="272"/>
      <c r="W548" s="272"/>
      <c r="X548" s="272"/>
      <c r="Y548" s="272"/>
      <c r="Z548" s="272"/>
      <c r="AA548" s="272"/>
      <c r="AB548" s="272"/>
      <c r="AC548" s="272"/>
      <c r="AD548" s="272"/>
      <c r="AE548" s="272"/>
      <c r="AF548" s="272"/>
      <c r="AG548" s="272"/>
    </row>
    <row r="549" spans="1:33">
      <c r="A549" s="272"/>
      <c r="B549" s="275"/>
      <c r="C549" s="275"/>
      <c r="D549" s="275"/>
      <c r="E549" s="275"/>
      <c r="F549" s="275"/>
      <c r="G549" s="275"/>
      <c r="H549" s="275"/>
      <c r="I549" s="275"/>
      <c r="J549" s="275"/>
      <c r="K549" s="275"/>
      <c r="L549" s="275"/>
      <c r="M549" s="275"/>
      <c r="N549" s="275"/>
      <c r="O549" s="275"/>
      <c r="P549" s="272"/>
      <c r="Q549" s="272"/>
      <c r="R549" s="272"/>
      <c r="S549" s="272"/>
      <c r="T549" s="272"/>
      <c r="U549" s="272"/>
      <c r="V549" s="272"/>
      <c r="W549" s="272"/>
      <c r="X549" s="272"/>
      <c r="Y549" s="272"/>
      <c r="Z549" s="272"/>
      <c r="AA549" s="272"/>
      <c r="AB549" s="272"/>
      <c r="AC549" s="272"/>
      <c r="AD549" s="272"/>
      <c r="AE549" s="272"/>
      <c r="AF549" s="272"/>
      <c r="AG549" s="272"/>
    </row>
    <row r="550" spans="1:33">
      <c r="A550" s="272"/>
      <c r="B550" s="275"/>
      <c r="C550" s="275"/>
      <c r="D550" s="275"/>
      <c r="E550" s="275"/>
      <c r="F550" s="275"/>
      <c r="G550" s="275"/>
      <c r="H550" s="275"/>
      <c r="I550" s="275"/>
      <c r="J550" s="275"/>
      <c r="K550" s="275"/>
      <c r="L550" s="275"/>
      <c r="M550" s="275"/>
      <c r="N550" s="275"/>
      <c r="O550" s="275"/>
      <c r="P550" s="272"/>
      <c r="Q550" s="272"/>
      <c r="R550" s="272"/>
      <c r="S550" s="272"/>
      <c r="T550" s="272"/>
      <c r="U550" s="272"/>
      <c r="V550" s="272"/>
      <c r="W550" s="272"/>
      <c r="X550" s="272"/>
      <c r="Y550" s="272"/>
      <c r="Z550" s="272"/>
      <c r="AA550" s="272"/>
      <c r="AB550" s="272"/>
      <c r="AC550" s="272"/>
      <c r="AD550" s="272"/>
      <c r="AE550" s="272"/>
      <c r="AF550" s="272"/>
      <c r="AG550" s="272"/>
    </row>
    <row r="551" spans="1:33">
      <c r="A551" s="272"/>
      <c r="B551" s="275"/>
      <c r="C551" s="275"/>
      <c r="D551" s="275"/>
      <c r="E551" s="275"/>
      <c r="F551" s="275"/>
      <c r="G551" s="275"/>
      <c r="H551" s="275"/>
      <c r="I551" s="275"/>
      <c r="J551" s="275"/>
      <c r="K551" s="275"/>
      <c r="L551" s="275"/>
      <c r="M551" s="275"/>
      <c r="N551" s="275"/>
      <c r="O551" s="275"/>
      <c r="P551" s="272"/>
      <c r="Q551" s="272"/>
      <c r="R551" s="272"/>
      <c r="S551" s="272"/>
      <c r="T551" s="272"/>
      <c r="U551" s="272"/>
      <c r="V551" s="272"/>
      <c r="W551" s="272"/>
      <c r="X551" s="272"/>
      <c r="Y551" s="272"/>
      <c r="Z551" s="272"/>
      <c r="AA551" s="272"/>
      <c r="AB551" s="272"/>
      <c r="AC551" s="272"/>
      <c r="AD551" s="272"/>
      <c r="AE551" s="272"/>
      <c r="AF551" s="272"/>
      <c r="AG551" s="272"/>
    </row>
    <row r="552" spans="1:33">
      <c r="A552" s="272"/>
      <c r="B552" s="275"/>
      <c r="C552" s="275"/>
      <c r="D552" s="275"/>
      <c r="E552" s="275"/>
      <c r="F552" s="275"/>
      <c r="G552" s="275"/>
      <c r="H552" s="275"/>
      <c r="I552" s="275"/>
      <c r="J552" s="275"/>
      <c r="K552" s="275"/>
      <c r="L552" s="275"/>
      <c r="M552" s="275"/>
      <c r="N552" s="275"/>
      <c r="O552" s="275"/>
      <c r="P552" s="272"/>
      <c r="Q552" s="272"/>
      <c r="R552" s="272"/>
      <c r="S552" s="272"/>
      <c r="T552" s="272"/>
      <c r="U552" s="272"/>
      <c r="V552" s="272"/>
      <c r="W552" s="272"/>
      <c r="X552" s="272"/>
      <c r="Y552" s="272"/>
      <c r="Z552" s="272"/>
      <c r="AA552" s="272"/>
      <c r="AB552" s="272"/>
      <c r="AC552" s="272"/>
      <c r="AD552" s="272"/>
      <c r="AE552" s="272"/>
      <c r="AF552" s="272"/>
      <c r="AG552" s="272"/>
    </row>
    <row r="553" spans="1:33">
      <c r="A553" s="272"/>
      <c r="B553" s="275"/>
      <c r="C553" s="275"/>
      <c r="D553" s="275"/>
      <c r="E553" s="275"/>
      <c r="F553" s="275"/>
      <c r="G553" s="275"/>
      <c r="H553" s="275"/>
      <c r="I553" s="275"/>
      <c r="J553" s="275"/>
      <c r="K553" s="275"/>
      <c r="L553" s="275"/>
      <c r="M553" s="275"/>
      <c r="N553" s="275"/>
      <c r="O553" s="275"/>
      <c r="P553" s="272"/>
      <c r="Q553" s="272"/>
      <c r="R553" s="272"/>
      <c r="S553" s="272"/>
      <c r="T553" s="272"/>
      <c r="U553" s="272"/>
      <c r="V553" s="272"/>
      <c r="W553" s="272"/>
      <c r="X553" s="272"/>
      <c r="Y553" s="272"/>
      <c r="Z553" s="272"/>
      <c r="AA553" s="272"/>
      <c r="AB553" s="272"/>
      <c r="AC553" s="272"/>
      <c r="AD553" s="272"/>
      <c r="AE553" s="272"/>
      <c r="AF553" s="272"/>
      <c r="AG553" s="272"/>
    </row>
    <row r="554" spans="1:33">
      <c r="A554" s="272"/>
      <c r="B554" s="275"/>
      <c r="C554" s="275"/>
      <c r="D554" s="275"/>
      <c r="E554" s="275"/>
      <c r="F554" s="275"/>
      <c r="G554" s="275"/>
      <c r="H554" s="275"/>
      <c r="I554" s="275"/>
      <c r="J554" s="275"/>
      <c r="K554" s="275"/>
      <c r="L554" s="275"/>
      <c r="M554" s="275"/>
      <c r="N554" s="275"/>
      <c r="O554" s="275"/>
      <c r="P554" s="272"/>
      <c r="Q554" s="272"/>
      <c r="R554" s="272"/>
      <c r="S554" s="272"/>
      <c r="T554" s="272"/>
      <c r="U554" s="272"/>
      <c r="V554" s="272"/>
      <c r="W554" s="272"/>
      <c r="X554" s="272"/>
      <c r="Y554" s="272"/>
      <c r="Z554" s="272"/>
      <c r="AA554" s="272"/>
      <c r="AB554" s="272"/>
      <c r="AC554" s="272"/>
      <c r="AD554" s="272"/>
      <c r="AE554" s="272"/>
      <c r="AF554" s="272"/>
      <c r="AG554" s="272"/>
    </row>
    <row r="555" spans="1:33">
      <c r="A555" s="272"/>
      <c r="B555" s="275"/>
      <c r="C555" s="275"/>
      <c r="D555" s="275"/>
      <c r="E555" s="275"/>
      <c r="F555" s="275"/>
      <c r="G555" s="275"/>
      <c r="H555" s="275"/>
      <c r="I555" s="275"/>
      <c r="J555" s="275"/>
      <c r="K555" s="275"/>
      <c r="L555" s="275"/>
      <c r="M555" s="275"/>
      <c r="N555" s="275"/>
      <c r="O555" s="275"/>
      <c r="P555" s="272"/>
      <c r="Q555" s="272"/>
      <c r="R555" s="272"/>
      <c r="S555" s="272"/>
      <c r="T555" s="272"/>
      <c r="U555" s="272"/>
      <c r="V555" s="272"/>
      <c r="W555" s="272"/>
      <c r="X555" s="272"/>
      <c r="Y555" s="272"/>
      <c r="Z555" s="272"/>
      <c r="AA555" s="272"/>
      <c r="AB555" s="272"/>
      <c r="AC555" s="272"/>
      <c r="AD555" s="272"/>
      <c r="AE555" s="272"/>
      <c r="AF555" s="272"/>
      <c r="AG555" s="272"/>
    </row>
    <row r="556" spans="1:33">
      <c r="A556" s="272"/>
      <c r="B556" s="275"/>
      <c r="C556" s="275"/>
      <c r="D556" s="275"/>
      <c r="E556" s="275"/>
      <c r="F556" s="275"/>
      <c r="G556" s="275"/>
      <c r="H556" s="275"/>
      <c r="I556" s="275"/>
      <c r="J556" s="275"/>
      <c r="K556" s="275"/>
      <c r="L556" s="275"/>
      <c r="M556" s="275"/>
      <c r="N556" s="275"/>
      <c r="O556" s="275"/>
      <c r="P556" s="272"/>
      <c r="Q556" s="272"/>
      <c r="R556" s="272"/>
      <c r="S556" s="272"/>
      <c r="T556" s="272"/>
      <c r="U556" s="272"/>
      <c r="V556" s="272"/>
      <c r="W556" s="272"/>
      <c r="X556" s="272"/>
      <c r="Y556" s="272"/>
      <c r="Z556" s="272"/>
      <c r="AA556" s="272"/>
      <c r="AB556" s="272"/>
      <c r="AC556" s="272"/>
      <c r="AD556" s="272"/>
      <c r="AE556" s="272"/>
      <c r="AF556" s="272"/>
      <c r="AG556" s="272"/>
    </row>
    <row r="557" spans="1:33">
      <c r="A557" s="272"/>
      <c r="B557" s="275"/>
      <c r="C557" s="275"/>
      <c r="D557" s="275"/>
      <c r="E557" s="275"/>
      <c r="F557" s="275"/>
      <c r="G557" s="275"/>
      <c r="H557" s="275"/>
      <c r="I557" s="275"/>
      <c r="J557" s="275"/>
      <c r="K557" s="275"/>
      <c r="L557" s="275"/>
      <c r="M557" s="275"/>
      <c r="N557" s="275"/>
      <c r="O557" s="275"/>
      <c r="P557" s="272"/>
      <c r="Q557" s="272"/>
      <c r="R557" s="272"/>
      <c r="S557" s="272"/>
      <c r="T557" s="272"/>
      <c r="U557" s="272"/>
      <c r="V557" s="272"/>
      <c r="W557" s="272"/>
      <c r="X557" s="272"/>
      <c r="Y557" s="272"/>
      <c r="Z557" s="272"/>
      <c r="AA557" s="272"/>
      <c r="AB557" s="272"/>
      <c r="AC557" s="272"/>
      <c r="AD557" s="272"/>
      <c r="AE557" s="272"/>
      <c r="AF557" s="272"/>
      <c r="AG557" s="272"/>
    </row>
    <row r="558" spans="1:33">
      <c r="A558" s="272"/>
      <c r="B558" s="275"/>
      <c r="C558" s="275"/>
      <c r="D558" s="275"/>
      <c r="E558" s="275"/>
      <c r="F558" s="275"/>
      <c r="G558" s="275"/>
      <c r="H558" s="275"/>
      <c r="I558" s="275"/>
      <c r="J558" s="275"/>
      <c r="K558" s="275"/>
      <c r="L558" s="275"/>
      <c r="M558" s="275"/>
      <c r="N558" s="275"/>
      <c r="O558" s="275"/>
      <c r="P558" s="272"/>
      <c r="Q558" s="272"/>
      <c r="R558" s="272"/>
      <c r="S558" s="272"/>
      <c r="T558" s="272"/>
      <c r="U558" s="272"/>
      <c r="V558" s="272"/>
      <c r="W558" s="272"/>
      <c r="X558" s="272"/>
      <c r="Y558" s="272"/>
      <c r="Z558" s="272"/>
      <c r="AA558" s="272"/>
      <c r="AB558" s="272"/>
      <c r="AC558" s="272"/>
      <c r="AD558" s="272"/>
      <c r="AE558" s="272"/>
      <c r="AF558" s="272"/>
      <c r="AG558" s="272"/>
    </row>
    <row r="559" spans="1:33">
      <c r="A559" s="272"/>
      <c r="B559" s="275"/>
      <c r="C559" s="275"/>
      <c r="D559" s="275"/>
      <c r="E559" s="275"/>
      <c r="F559" s="275"/>
      <c r="G559" s="275"/>
      <c r="H559" s="275"/>
      <c r="I559" s="275"/>
      <c r="J559" s="275"/>
      <c r="K559" s="275"/>
      <c r="L559" s="275"/>
      <c r="M559" s="275"/>
      <c r="N559" s="275"/>
      <c r="O559" s="275"/>
      <c r="P559" s="272"/>
      <c r="Q559" s="272"/>
      <c r="R559" s="272"/>
      <c r="S559" s="272"/>
      <c r="T559" s="272"/>
      <c r="U559" s="272"/>
      <c r="V559" s="272"/>
      <c r="W559" s="272"/>
      <c r="X559" s="272"/>
      <c r="Y559" s="272"/>
      <c r="Z559" s="272"/>
      <c r="AA559" s="272"/>
      <c r="AB559" s="272"/>
      <c r="AC559" s="272"/>
      <c r="AD559" s="272"/>
      <c r="AE559" s="272"/>
      <c r="AF559" s="272"/>
      <c r="AG559" s="272"/>
    </row>
    <row r="560" spans="1:33">
      <c r="A560" s="272"/>
      <c r="B560" s="275"/>
      <c r="C560" s="275"/>
      <c r="D560" s="275"/>
      <c r="E560" s="275"/>
      <c r="F560" s="275"/>
      <c r="G560" s="275"/>
      <c r="H560" s="275"/>
      <c r="I560" s="275"/>
      <c r="J560" s="275"/>
      <c r="K560" s="275"/>
      <c r="L560" s="275"/>
      <c r="M560" s="275"/>
      <c r="N560" s="275"/>
      <c r="O560" s="275"/>
      <c r="P560" s="272"/>
      <c r="Q560" s="272"/>
      <c r="R560" s="272"/>
      <c r="S560" s="272"/>
      <c r="T560" s="272"/>
      <c r="U560" s="272"/>
      <c r="V560" s="272"/>
      <c r="W560" s="272"/>
      <c r="X560" s="272"/>
      <c r="Y560" s="272"/>
      <c r="Z560" s="272"/>
      <c r="AA560" s="272"/>
      <c r="AB560" s="272"/>
      <c r="AC560" s="272"/>
      <c r="AD560" s="272"/>
      <c r="AE560" s="272"/>
      <c r="AF560" s="272"/>
      <c r="AG560" s="272"/>
    </row>
    <row r="561" spans="1:33">
      <c r="A561" s="272"/>
      <c r="B561" s="275"/>
      <c r="C561" s="275"/>
      <c r="D561" s="275"/>
      <c r="E561" s="275"/>
      <c r="F561" s="275"/>
      <c r="G561" s="275"/>
      <c r="H561" s="275"/>
      <c r="I561" s="275"/>
      <c r="J561" s="275"/>
      <c r="K561" s="275"/>
      <c r="L561" s="275"/>
      <c r="M561" s="275"/>
      <c r="N561" s="275"/>
      <c r="O561" s="275"/>
      <c r="P561" s="272"/>
      <c r="Q561" s="272"/>
      <c r="R561" s="272"/>
      <c r="S561" s="272"/>
      <c r="T561" s="272"/>
      <c r="U561" s="272"/>
      <c r="V561" s="272"/>
      <c r="W561" s="272"/>
      <c r="X561" s="272"/>
      <c r="Y561" s="272"/>
      <c r="Z561" s="272"/>
      <c r="AA561" s="272"/>
      <c r="AB561" s="272"/>
      <c r="AC561" s="272"/>
      <c r="AD561" s="272"/>
      <c r="AE561" s="272"/>
      <c r="AF561" s="272"/>
      <c r="AG561" s="272"/>
    </row>
    <row r="562" spans="1:33">
      <c r="A562" s="272"/>
      <c r="B562" s="275"/>
      <c r="C562" s="275"/>
      <c r="D562" s="275"/>
      <c r="E562" s="275"/>
      <c r="F562" s="275"/>
      <c r="G562" s="275"/>
      <c r="H562" s="275"/>
      <c r="I562" s="275"/>
      <c r="J562" s="275"/>
      <c r="K562" s="275"/>
      <c r="L562" s="275"/>
      <c r="M562" s="275"/>
      <c r="N562" s="275"/>
      <c r="O562" s="275"/>
      <c r="P562" s="272"/>
      <c r="Q562" s="272"/>
      <c r="R562" s="272"/>
      <c r="S562" s="272"/>
      <c r="T562" s="272"/>
      <c r="U562" s="272"/>
      <c r="V562" s="272"/>
      <c r="W562" s="272"/>
      <c r="X562" s="272"/>
      <c r="Y562" s="272"/>
      <c r="Z562" s="272"/>
      <c r="AA562" s="272"/>
      <c r="AB562" s="272"/>
      <c r="AC562" s="272"/>
      <c r="AD562" s="272"/>
      <c r="AE562" s="272"/>
      <c r="AF562" s="272"/>
      <c r="AG562" s="272"/>
    </row>
    <row r="563" spans="1:33">
      <c r="A563" s="272"/>
      <c r="B563" s="275"/>
      <c r="C563" s="275"/>
      <c r="D563" s="275"/>
      <c r="E563" s="275"/>
      <c r="F563" s="275"/>
      <c r="G563" s="275"/>
      <c r="H563" s="275"/>
      <c r="I563" s="275"/>
      <c r="J563" s="275"/>
      <c r="K563" s="275"/>
      <c r="L563" s="275"/>
      <c r="M563" s="275"/>
      <c r="N563" s="275"/>
      <c r="O563" s="275"/>
      <c r="P563" s="272"/>
      <c r="Q563" s="272"/>
      <c r="R563" s="272"/>
      <c r="S563" s="272"/>
      <c r="T563" s="272"/>
      <c r="U563" s="272"/>
      <c r="V563" s="272"/>
      <c r="W563" s="272"/>
      <c r="X563" s="272"/>
      <c r="Y563" s="272"/>
      <c r="Z563" s="272"/>
      <c r="AA563" s="272"/>
      <c r="AB563" s="272"/>
      <c r="AC563" s="272"/>
      <c r="AD563" s="272"/>
      <c r="AE563" s="272"/>
      <c r="AF563" s="272"/>
      <c r="AG563" s="272"/>
    </row>
    <row r="564" spans="1:33">
      <c r="A564" s="272"/>
      <c r="B564" s="275"/>
      <c r="C564" s="275"/>
      <c r="D564" s="275"/>
      <c r="E564" s="275"/>
      <c r="F564" s="275"/>
      <c r="G564" s="275"/>
      <c r="H564" s="275"/>
      <c r="I564" s="275"/>
      <c r="J564" s="275"/>
      <c r="K564" s="275"/>
      <c r="L564" s="275"/>
      <c r="M564" s="275"/>
      <c r="N564" s="275"/>
      <c r="O564" s="275"/>
      <c r="P564" s="272"/>
      <c r="Q564" s="272"/>
      <c r="R564" s="272"/>
      <c r="S564" s="272"/>
      <c r="T564" s="272"/>
      <c r="U564" s="272"/>
      <c r="V564" s="272"/>
      <c r="W564" s="272"/>
      <c r="X564" s="272"/>
      <c r="Y564" s="272"/>
      <c r="Z564" s="272"/>
      <c r="AA564" s="272"/>
      <c r="AB564" s="272"/>
      <c r="AC564" s="272"/>
      <c r="AD564" s="272"/>
      <c r="AE564" s="272"/>
      <c r="AF564" s="272"/>
      <c r="AG564" s="272"/>
    </row>
    <row r="565" spans="1:33">
      <c r="A565" s="272"/>
      <c r="B565" s="275"/>
      <c r="C565" s="275"/>
      <c r="D565" s="275"/>
      <c r="E565" s="275"/>
      <c r="F565" s="275"/>
      <c r="G565" s="275"/>
      <c r="H565" s="275"/>
      <c r="I565" s="275"/>
      <c r="J565" s="275"/>
      <c r="K565" s="275"/>
      <c r="L565" s="275"/>
      <c r="M565" s="275"/>
      <c r="N565" s="275"/>
      <c r="O565" s="275"/>
      <c r="P565" s="272"/>
      <c r="Q565" s="272"/>
      <c r="R565" s="272"/>
      <c r="S565" s="272"/>
      <c r="T565" s="272"/>
      <c r="U565" s="272"/>
      <c r="V565" s="272"/>
      <c r="W565" s="272"/>
      <c r="X565" s="272"/>
      <c r="Y565" s="272"/>
      <c r="Z565" s="272"/>
      <c r="AA565" s="272"/>
      <c r="AB565" s="272"/>
      <c r="AC565" s="272"/>
      <c r="AD565" s="272"/>
      <c r="AE565" s="272"/>
      <c r="AF565" s="272"/>
      <c r="AG565" s="272"/>
    </row>
    <row r="566" spans="1:33">
      <c r="A566" s="272"/>
      <c r="B566" s="275"/>
      <c r="C566" s="275"/>
      <c r="D566" s="275"/>
      <c r="E566" s="275"/>
      <c r="F566" s="275"/>
      <c r="G566" s="275"/>
      <c r="H566" s="275"/>
      <c r="I566" s="275"/>
      <c r="J566" s="275"/>
      <c r="K566" s="275"/>
      <c r="L566" s="275"/>
      <c r="M566" s="275"/>
      <c r="N566" s="275"/>
      <c r="O566" s="275"/>
      <c r="P566" s="272"/>
      <c r="Q566" s="272"/>
      <c r="R566" s="272"/>
      <c r="S566" s="272"/>
      <c r="T566" s="272"/>
      <c r="U566" s="272"/>
      <c r="V566" s="272"/>
      <c r="W566" s="272"/>
      <c r="X566" s="272"/>
      <c r="Y566" s="272"/>
      <c r="Z566" s="272"/>
      <c r="AA566" s="272"/>
      <c r="AB566" s="272"/>
      <c r="AC566" s="272"/>
      <c r="AD566" s="272"/>
      <c r="AE566" s="272"/>
      <c r="AF566" s="272"/>
      <c r="AG566" s="272"/>
    </row>
    <row r="567" spans="1:33">
      <c r="A567" s="272"/>
      <c r="B567" s="275"/>
      <c r="C567" s="275"/>
      <c r="D567" s="275"/>
      <c r="E567" s="275"/>
      <c r="F567" s="275"/>
      <c r="G567" s="275"/>
      <c r="H567" s="275"/>
      <c r="I567" s="275"/>
      <c r="J567" s="275"/>
      <c r="K567" s="275"/>
      <c r="L567" s="275"/>
      <c r="M567" s="275"/>
      <c r="N567" s="275"/>
      <c r="O567" s="275"/>
      <c r="P567" s="272"/>
      <c r="Q567" s="272"/>
      <c r="R567" s="272"/>
      <c r="S567" s="272"/>
      <c r="T567" s="272"/>
      <c r="U567" s="272"/>
      <c r="V567" s="272"/>
      <c r="W567" s="272"/>
      <c r="X567" s="272"/>
      <c r="Y567" s="272"/>
      <c r="Z567" s="272"/>
      <c r="AA567" s="272"/>
      <c r="AB567" s="272"/>
      <c r="AC567" s="272"/>
      <c r="AD567" s="272"/>
      <c r="AE567" s="272"/>
      <c r="AF567" s="272"/>
      <c r="AG567" s="272"/>
    </row>
    <row r="568" spans="1:33">
      <c r="A568" s="272"/>
      <c r="B568" s="275"/>
      <c r="C568" s="275"/>
      <c r="D568" s="275"/>
      <c r="E568" s="275"/>
      <c r="F568" s="275"/>
      <c r="G568" s="275"/>
      <c r="H568" s="275"/>
      <c r="I568" s="275"/>
      <c r="J568" s="275"/>
      <c r="K568" s="275"/>
      <c r="L568" s="275"/>
      <c r="M568" s="275"/>
      <c r="N568" s="275"/>
      <c r="O568" s="275"/>
      <c r="P568" s="272"/>
      <c r="Q568" s="272"/>
      <c r="R568" s="272"/>
      <c r="S568" s="272"/>
      <c r="T568" s="272"/>
      <c r="U568" s="272"/>
      <c r="V568" s="272"/>
      <c r="W568" s="272"/>
      <c r="X568" s="272"/>
      <c r="Y568" s="272"/>
      <c r="Z568" s="272"/>
      <c r="AA568" s="272"/>
      <c r="AB568" s="272"/>
      <c r="AC568" s="272"/>
      <c r="AD568" s="272"/>
      <c r="AE568" s="272"/>
      <c r="AF568" s="272"/>
      <c r="AG568" s="272"/>
    </row>
    <row r="569" spans="1:33">
      <c r="A569" s="272"/>
      <c r="B569" s="275"/>
      <c r="C569" s="275"/>
      <c r="D569" s="275"/>
      <c r="E569" s="275"/>
      <c r="F569" s="275"/>
      <c r="G569" s="275"/>
      <c r="H569" s="275"/>
      <c r="I569" s="275"/>
      <c r="J569" s="275"/>
      <c r="K569" s="275"/>
      <c r="L569" s="275"/>
      <c r="M569" s="275"/>
      <c r="N569" s="275"/>
      <c r="O569" s="275"/>
      <c r="P569" s="272"/>
      <c r="Q569" s="272"/>
      <c r="R569" s="272"/>
      <c r="S569" s="272"/>
      <c r="T569" s="272"/>
      <c r="U569" s="272"/>
      <c r="V569" s="272"/>
      <c r="W569" s="272"/>
      <c r="X569" s="272"/>
      <c r="Y569" s="272"/>
      <c r="Z569" s="272"/>
      <c r="AA569" s="272"/>
      <c r="AB569" s="272"/>
      <c r="AC569" s="272"/>
      <c r="AD569" s="272"/>
      <c r="AE569" s="272"/>
      <c r="AF569" s="272"/>
      <c r="AG569" s="272"/>
    </row>
    <row r="570" spans="1:33">
      <c r="A570" s="272"/>
      <c r="B570" s="275"/>
      <c r="C570" s="275"/>
      <c r="D570" s="275"/>
      <c r="E570" s="275"/>
      <c r="F570" s="275"/>
      <c r="G570" s="275"/>
      <c r="H570" s="275"/>
      <c r="I570" s="275"/>
      <c r="J570" s="275"/>
      <c r="K570" s="275"/>
      <c r="L570" s="275"/>
      <c r="M570" s="275"/>
      <c r="N570" s="275"/>
      <c r="O570" s="275"/>
      <c r="P570" s="272"/>
      <c r="Q570" s="272"/>
      <c r="R570" s="272"/>
      <c r="S570" s="272"/>
      <c r="T570" s="272"/>
      <c r="U570" s="272"/>
      <c r="V570" s="272"/>
      <c r="W570" s="272"/>
      <c r="X570" s="272"/>
      <c r="Y570" s="272"/>
      <c r="Z570" s="272"/>
      <c r="AA570" s="272"/>
      <c r="AB570" s="272"/>
      <c r="AC570" s="272"/>
      <c r="AD570" s="272"/>
      <c r="AE570" s="272"/>
      <c r="AF570" s="272"/>
      <c r="AG570" s="272"/>
    </row>
    <row r="571" spans="1:33">
      <c r="A571" s="272"/>
      <c r="B571" s="275"/>
      <c r="C571" s="275"/>
      <c r="D571" s="275"/>
      <c r="E571" s="275"/>
      <c r="F571" s="275"/>
      <c r="G571" s="275"/>
      <c r="H571" s="275"/>
      <c r="I571" s="275"/>
      <c r="J571" s="275"/>
      <c r="K571" s="275"/>
      <c r="L571" s="275"/>
      <c r="M571" s="275"/>
      <c r="N571" s="275"/>
      <c r="O571" s="275"/>
      <c r="P571" s="272"/>
      <c r="Q571" s="272"/>
      <c r="R571" s="272"/>
      <c r="S571" s="272"/>
      <c r="T571" s="272"/>
      <c r="U571" s="272"/>
      <c r="V571" s="272"/>
      <c r="W571" s="272"/>
      <c r="X571" s="272"/>
      <c r="Y571" s="272"/>
      <c r="Z571" s="272"/>
      <c r="AA571" s="272"/>
      <c r="AB571" s="272"/>
      <c r="AC571" s="272"/>
      <c r="AD571" s="272"/>
      <c r="AE571" s="272"/>
      <c r="AF571" s="272"/>
      <c r="AG571" s="272"/>
    </row>
    <row r="572" spans="1:33">
      <c r="A572" s="272"/>
      <c r="B572" s="275"/>
      <c r="C572" s="275"/>
      <c r="D572" s="275"/>
      <c r="E572" s="275"/>
      <c r="F572" s="275"/>
      <c r="G572" s="275"/>
      <c r="H572" s="275"/>
      <c r="I572" s="275"/>
      <c r="J572" s="275"/>
      <c r="K572" s="275"/>
      <c r="L572" s="275"/>
      <c r="M572" s="275"/>
      <c r="N572" s="275"/>
      <c r="O572" s="275"/>
      <c r="P572" s="272"/>
      <c r="Q572" s="272"/>
      <c r="R572" s="272"/>
      <c r="S572" s="272"/>
      <c r="T572" s="272"/>
      <c r="U572" s="272"/>
      <c r="V572" s="272"/>
      <c r="W572" s="272"/>
      <c r="X572" s="272"/>
      <c r="Y572" s="272"/>
      <c r="Z572" s="272"/>
      <c r="AA572" s="272"/>
      <c r="AB572" s="272"/>
      <c r="AC572" s="272"/>
      <c r="AD572" s="272"/>
      <c r="AE572" s="272"/>
      <c r="AF572" s="272"/>
      <c r="AG572" s="272"/>
    </row>
    <row r="573" spans="1:33">
      <c r="A573" s="272"/>
      <c r="B573" s="275"/>
      <c r="C573" s="275"/>
      <c r="D573" s="275"/>
      <c r="E573" s="275"/>
      <c r="F573" s="275"/>
      <c r="G573" s="275"/>
      <c r="H573" s="275"/>
      <c r="I573" s="275"/>
      <c r="J573" s="275"/>
      <c r="K573" s="275"/>
      <c r="L573" s="275"/>
      <c r="M573" s="275"/>
      <c r="N573" s="275"/>
      <c r="O573" s="275"/>
      <c r="P573" s="272"/>
      <c r="Q573" s="272"/>
      <c r="R573" s="272"/>
      <c r="S573" s="272"/>
      <c r="T573" s="272"/>
      <c r="U573" s="272"/>
      <c r="V573" s="272"/>
      <c r="W573" s="272"/>
      <c r="X573" s="272"/>
      <c r="Y573" s="272"/>
      <c r="Z573" s="272"/>
      <c r="AA573" s="272"/>
      <c r="AB573" s="272"/>
      <c r="AC573" s="272"/>
      <c r="AD573" s="272"/>
      <c r="AE573" s="272"/>
      <c r="AF573" s="272"/>
      <c r="AG573" s="272"/>
    </row>
    <row r="574" spans="1:33">
      <c r="A574" s="272"/>
      <c r="B574" s="275"/>
      <c r="C574" s="275"/>
      <c r="D574" s="275"/>
      <c r="E574" s="275"/>
      <c r="F574" s="275"/>
      <c r="G574" s="275"/>
      <c r="H574" s="275"/>
      <c r="I574" s="275"/>
      <c r="J574" s="275"/>
      <c r="K574" s="275"/>
      <c r="L574" s="275"/>
      <c r="M574" s="275"/>
      <c r="N574" s="275"/>
      <c r="O574" s="275"/>
      <c r="P574" s="272"/>
      <c r="Q574" s="272"/>
      <c r="R574" s="272"/>
      <c r="S574" s="272"/>
      <c r="T574" s="272"/>
      <c r="U574" s="272"/>
      <c r="V574" s="272"/>
      <c r="W574" s="272"/>
      <c r="X574" s="272"/>
      <c r="Y574" s="272"/>
      <c r="Z574" s="272"/>
      <c r="AA574" s="272"/>
      <c r="AB574" s="272"/>
      <c r="AC574" s="272"/>
      <c r="AD574" s="272"/>
      <c r="AE574" s="272"/>
      <c r="AF574" s="272"/>
      <c r="AG574" s="272"/>
    </row>
    <row r="575" spans="1:33">
      <c r="A575" s="272"/>
      <c r="B575" s="275"/>
      <c r="C575" s="275"/>
      <c r="D575" s="275"/>
      <c r="E575" s="275"/>
      <c r="F575" s="275"/>
      <c r="G575" s="275"/>
      <c r="H575" s="275"/>
      <c r="I575" s="275"/>
      <c r="J575" s="275"/>
      <c r="K575" s="275"/>
      <c r="L575" s="275"/>
      <c r="M575" s="275"/>
      <c r="N575" s="275"/>
      <c r="O575" s="275"/>
      <c r="P575" s="272"/>
      <c r="Q575" s="272"/>
      <c r="R575" s="272"/>
      <c r="S575" s="272"/>
      <c r="T575" s="272"/>
      <c r="U575" s="272"/>
      <c r="V575" s="272"/>
      <c r="W575" s="272"/>
      <c r="X575" s="272"/>
      <c r="Y575" s="272"/>
      <c r="Z575" s="272"/>
      <c r="AA575" s="272"/>
      <c r="AB575" s="272"/>
      <c r="AC575" s="272"/>
      <c r="AD575" s="272"/>
      <c r="AE575" s="272"/>
      <c r="AF575" s="272"/>
      <c r="AG575" s="272"/>
    </row>
    <row r="576" spans="1:33">
      <c r="A576" s="272"/>
      <c r="B576" s="275"/>
      <c r="C576" s="275"/>
      <c r="D576" s="275"/>
      <c r="E576" s="275"/>
      <c r="F576" s="275"/>
      <c r="G576" s="275"/>
      <c r="H576" s="275"/>
      <c r="I576" s="275"/>
      <c r="J576" s="275"/>
      <c r="K576" s="275"/>
      <c r="L576" s="275"/>
      <c r="M576" s="275"/>
      <c r="N576" s="275"/>
      <c r="O576" s="275"/>
      <c r="P576" s="272"/>
      <c r="Q576" s="272"/>
      <c r="R576" s="272"/>
      <c r="S576" s="272"/>
      <c r="T576" s="272"/>
      <c r="U576" s="272"/>
      <c r="V576" s="272"/>
      <c r="W576" s="272"/>
      <c r="X576" s="272"/>
      <c r="Y576" s="272"/>
      <c r="Z576" s="272"/>
      <c r="AA576" s="272"/>
      <c r="AB576" s="272"/>
      <c r="AC576" s="272"/>
      <c r="AD576" s="272"/>
      <c r="AE576" s="272"/>
      <c r="AF576" s="272"/>
      <c r="AG576" s="272"/>
    </row>
    <row r="577" spans="1:33">
      <c r="A577" s="272"/>
      <c r="B577" s="275"/>
      <c r="C577" s="275"/>
      <c r="D577" s="275"/>
      <c r="E577" s="275"/>
      <c r="F577" s="275"/>
      <c r="G577" s="275"/>
      <c r="H577" s="275"/>
      <c r="I577" s="275"/>
      <c r="J577" s="275"/>
      <c r="K577" s="275"/>
      <c r="L577" s="275"/>
      <c r="M577" s="275"/>
      <c r="N577" s="275"/>
      <c r="O577" s="275"/>
      <c r="P577" s="272"/>
      <c r="Q577" s="272"/>
      <c r="R577" s="272"/>
      <c r="S577" s="272"/>
      <c r="T577" s="272"/>
      <c r="U577" s="272"/>
      <c r="V577" s="272"/>
      <c r="W577" s="272"/>
      <c r="X577" s="272"/>
      <c r="Y577" s="272"/>
      <c r="Z577" s="272"/>
      <c r="AA577" s="272"/>
      <c r="AB577" s="272"/>
      <c r="AC577" s="272"/>
      <c r="AD577" s="272"/>
      <c r="AE577" s="272"/>
      <c r="AF577" s="272"/>
      <c r="AG577" s="272"/>
    </row>
    <row r="578" spans="1:33">
      <c r="A578" s="272"/>
      <c r="B578" s="275"/>
      <c r="C578" s="275"/>
      <c r="D578" s="275"/>
      <c r="E578" s="275"/>
      <c r="F578" s="275"/>
      <c r="G578" s="275"/>
      <c r="H578" s="275"/>
      <c r="I578" s="275"/>
      <c r="J578" s="275"/>
      <c r="K578" s="275"/>
      <c r="L578" s="275"/>
      <c r="M578" s="275"/>
      <c r="N578" s="275"/>
      <c r="O578" s="275"/>
      <c r="P578" s="272"/>
      <c r="Q578" s="272"/>
      <c r="R578" s="272"/>
      <c r="S578" s="272"/>
      <c r="T578" s="272"/>
      <c r="U578" s="272"/>
      <c r="V578" s="272"/>
      <c r="W578" s="272"/>
      <c r="X578" s="272"/>
      <c r="Y578" s="272"/>
      <c r="Z578" s="272"/>
      <c r="AA578" s="272"/>
      <c r="AB578" s="272"/>
      <c r="AC578" s="272"/>
      <c r="AD578" s="272"/>
      <c r="AE578" s="272"/>
      <c r="AF578" s="272"/>
      <c r="AG578" s="272"/>
    </row>
    <row r="579" spans="1:33">
      <c r="A579" s="272"/>
      <c r="B579" s="275"/>
      <c r="C579" s="275"/>
      <c r="D579" s="275"/>
      <c r="E579" s="275"/>
      <c r="F579" s="275"/>
      <c r="G579" s="275"/>
      <c r="H579" s="275"/>
      <c r="I579" s="275"/>
      <c r="J579" s="275"/>
      <c r="K579" s="275"/>
      <c r="L579" s="275"/>
      <c r="M579" s="275"/>
      <c r="N579" s="275"/>
      <c r="O579" s="275"/>
      <c r="P579" s="272"/>
      <c r="Q579" s="272"/>
      <c r="R579" s="272"/>
      <c r="S579" s="272"/>
      <c r="T579" s="272"/>
      <c r="U579" s="272"/>
      <c r="V579" s="272"/>
      <c r="W579" s="272"/>
      <c r="X579" s="272"/>
      <c r="Y579" s="272"/>
      <c r="Z579" s="272"/>
      <c r="AA579" s="272"/>
      <c r="AB579" s="272"/>
      <c r="AC579" s="272"/>
      <c r="AD579" s="272"/>
      <c r="AE579" s="272"/>
      <c r="AF579" s="272"/>
      <c r="AG579" s="272"/>
    </row>
    <row r="580" spans="1:33">
      <c r="A580" s="272"/>
      <c r="B580" s="275"/>
      <c r="C580" s="275"/>
      <c r="D580" s="275"/>
      <c r="E580" s="275"/>
      <c r="F580" s="275"/>
      <c r="G580" s="275"/>
      <c r="H580" s="275"/>
      <c r="I580" s="275"/>
      <c r="J580" s="275"/>
      <c r="K580" s="275"/>
      <c r="L580" s="275"/>
      <c r="M580" s="275"/>
      <c r="N580" s="275"/>
      <c r="O580" s="275"/>
      <c r="P580" s="272"/>
      <c r="Q580" s="272"/>
      <c r="R580" s="272"/>
      <c r="S580" s="272"/>
      <c r="T580" s="272"/>
      <c r="U580" s="272"/>
      <c r="V580" s="272"/>
      <c r="W580" s="272"/>
      <c r="X580" s="272"/>
      <c r="Y580" s="272"/>
      <c r="Z580" s="272"/>
      <c r="AA580" s="272"/>
      <c r="AB580" s="272"/>
      <c r="AC580" s="272"/>
      <c r="AD580" s="272"/>
      <c r="AE580" s="272"/>
      <c r="AF580" s="272"/>
      <c r="AG580" s="272"/>
    </row>
    <row r="581" spans="1:33">
      <c r="A581" s="272"/>
      <c r="B581" s="275"/>
      <c r="C581" s="275"/>
      <c r="D581" s="275"/>
      <c r="E581" s="275"/>
      <c r="F581" s="275"/>
      <c r="G581" s="275"/>
      <c r="H581" s="275"/>
      <c r="I581" s="275"/>
      <c r="J581" s="275"/>
      <c r="K581" s="275"/>
      <c r="L581" s="275"/>
      <c r="M581" s="275"/>
      <c r="N581" s="275"/>
      <c r="O581" s="275"/>
      <c r="P581" s="272"/>
      <c r="Q581" s="272"/>
      <c r="R581" s="272"/>
      <c r="S581" s="272"/>
      <c r="T581" s="272"/>
      <c r="U581" s="272"/>
      <c r="V581" s="272"/>
      <c r="W581" s="272"/>
      <c r="X581" s="272"/>
      <c r="Y581" s="272"/>
      <c r="Z581" s="272"/>
      <c r="AA581" s="272"/>
      <c r="AB581" s="272"/>
      <c r="AC581" s="272"/>
      <c r="AD581" s="272"/>
      <c r="AE581" s="272"/>
      <c r="AF581" s="272"/>
      <c r="AG581" s="272"/>
    </row>
    <row r="582" spans="1:33">
      <c r="A582" s="272"/>
      <c r="B582" s="275"/>
      <c r="C582" s="275"/>
      <c r="D582" s="275"/>
      <c r="E582" s="275"/>
      <c r="F582" s="275"/>
      <c r="G582" s="275"/>
      <c r="H582" s="275"/>
      <c r="I582" s="275"/>
      <c r="J582" s="275"/>
      <c r="K582" s="275"/>
      <c r="L582" s="275"/>
      <c r="M582" s="275"/>
      <c r="N582" s="275"/>
      <c r="O582" s="275"/>
      <c r="P582" s="272"/>
      <c r="Q582" s="272"/>
      <c r="R582" s="272"/>
      <c r="S582" s="272"/>
      <c r="T582" s="272"/>
      <c r="U582" s="272"/>
      <c r="V582" s="272"/>
      <c r="W582" s="272"/>
      <c r="X582" s="272"/>
      <c r="Y582" s="272"/>
      <c r="Z582" s="272"/>
      <c r="AA582" s="272"/>
      <c r="AB582" s="272"/>
      <c r="AC582" s="272"/>
      <c r="AD582" s="272"/>
      <c r="AE582" s="272"/>
      <c r="AF582" s="272"/>
      <c r="AG582" s="272"/>
    </row>
    <row r="583" spans="1:33">
      <c r="A583" s="272"/>
      <c r="B583" s="275"/>
      <c r="C583" s="275"/>
      <c r="D583" s="275"/>
      <c r="E583" s="275"/>
      <c r="F583" s="275"/>
      <c r="G583" s="275"/>
      <c r="H583" s="275"/>
      <c r="I583" s="275"/>
      <c r="J583" s="275"/>
      <c r="K583" s="275"/>
      <c r="L583" s="275"/>
      <c r="M583" s="275"/>
      <c r="N583" s="275"/>
      <c r="O583" s="275"/>
      <c r="P583" s="272"/>
      <c r="Q583" s="272"/>
      <c r="R583" s="272"/>
      <c r="S583" s="272"/>
      <c r="T583" s="272"/>
      <c r="U583" s="272"/>
      <c r="V583" s="272"/>
      <c r="W583" s="272"/>
      <c r="X583" s="272"/>
      <c r="Y583" s="272"/>
      <c r="Z583" s="272"/>
      <c r="AA583" s="272"/>
      <c r="AB583" s="272"/>
      <c r="AC583" s="272"/>
      <c r="AD583" s="272"/>
      <c r="AE583" s="272"/>
      <c r="AF583" s="272"/>
      <c r="AG583" s="272"/>
    </row>
    <row r="584" spans="1:33">
      <c r="A584" s="272"/>
      <c r="B584" s="275"/>
      <c r="C584" s="275"/>
      <c r="D584" s="275"/>
      <c r="E584" s="275"/>
      <c r="F584" s="275"/>
      <c r="G584" s="275"/>
      <c r="H584" s="275"/>
      <c r="I584" s="275"/>
      <c r="J584" s="275"/>
      <c r="K584" s="275"/>
      <c r="L584" s="275"/>
      <c r="M584" s="275"/>
      <c r="N584" s="275"/>
      <c r="O584" s="275"/>
      <c r="P584" s="272"/>
      <c r="Q584" s="272"/>
      <c r="R584" s="272"/>
      <c r="S584" s="272"/>
      <c r="T584" s="272"/>
      <c r="U584" s="272"/>
      <c r="V584" s="272"/>
      <c r="W584" s="272"/>
      <c r="X584" s="272"/>
      <c r="Y584" s="272"/>
      <c r="Z584" s="272"/>
      <c r="AA584" s="272"/>
      <c r="AB584" s="272"/>
      <c r="AC584" s="272"/>
      <c r="AD584" s="272"/>
      <c r="AE584" s="272"/>
      <c r="AF584" s="272"/>
      <c r="AG584" s="272"/>
    </row>
    <row r="585" spans="1:33">
      <c r="A585" s="272"/>
      <c r="B585" s="275"/>
      <c r="C585" s="275"/>
      <c r="D585" s="275"/>
      <c r="E585" s="275"/>
      <c r="F585" s="275"/>
      <c r="G585" s="275"/>
      <c r="H585" s="275"/>
      <c r="I585" s="275"/>
      <c r="J585" s="275"/>
      <c r="K585" s="275"/>
      <c r="L585" s="275"/>
      <c r="M585" s="275"/>
      <c r="N585" s="275"/>
      <c r="O585" s="275"/>
      <c r="P585" s="272"/>
      <c r="Q585" s="272"/>
      <c r="R585" s="272"/>
      <c r="S585" s="272"/>
      <c r="T585" s="272"/>
      <c r="U585" s="272"/>
      <c r="V585" s="272"/>
      <c r="W585" s="272"/>
      <c r="X585" s="272"/>
      <c r="Y585" s="272"/>
      <c r="Z585" s="272"/>
      <c r="AA585" s="272"/>
      <c r="AB585" s="272"/>
      <c r="AC585" s="272"/>
      <c r="AD585" s="272"/>
      <c r="AE585" s="272"/>
      <c r="AF585" s="272"/>
      <c r="AG585" s="272"/>
    </row>
    <row r="586" spans="1:33">
      <c r="A586" s="272"/>
      <c r="B586" s="275"/>
      <c r="C586" s="275"/>
      <c r="D586" s="275"/>
      <c r="E586" s="275"/>
      <c r="F586" s="275"/>
      <c r="G586" s="275"/>
      <c r="H586" s="275"/>
      <c r="I586" s="275"/>
      <c r="J586" s="275"/>
      <c r="K586" s="275"/>
      <c r="L586" s="275"/>
      <c r="M586" s="275"/>
      <c r="N586" s="275"/>
      <c r="O586" s="275"/>
      <c r="P586" s="272"/>
      <c r="Q586" s="272"/>
      <c r="R586" s="272"/>
      <c r="S586" s="272"/>
      <c r="T586" s="272"/>
      <c r="U586" s="272"/>
      <c r="V586" s="272"/>
      <c r="W586" s="272"/>
      <c r="X586" s="272"/>
      <c r="Y586" s="272"/>
      <c r="Z586" s="272"/>
      <c r="AA586" s="272"/>
      <c r="AB586" s="272"/>
      <c r="AC586" s="272"/>
      <c r="AD586" s="272"/>
      <c r="AE586" s="272"/>
      <c r="AF586" s="272"/>
      <c r="AG586" s="272"/>
    </row>
    <row r="587" spans="1:33">
      <c r="A587" s="272"/>
      <c r="B587" s="275"/>
      <c r="C587" s="275"/>
      <c r="D587" s="275"/>
      <c r="E587" s="275"/>
      <c r="F587" s="275"/>
      <c r="G587" s="275"/>
      <c r="H587" s="275"/>
      <c r="I587" s="275"/>
      <c r="J587" s="275"/>
      <c r="K587" s="275"/>
      <c r="L587" s="275"/>
      <c r="M587" s="275"/>
      <c r="N587" s="275"/>
      <c r="O587" s="275"/>
      <c r="P587" s="272"/>
      <c r="Q587" s="272"/>
      <c r="R587" s="272"/>
      <c r="S587" s="272"/>
      <c r="T587" s="272"/>
      <c r="U587" s="272"/>
      <c r="V587" s="272"/>
      <c r="W587" s="272"/>
      <c r="X587" s="272"/>
      <c r="Y587" s="272"/>
      <c r="Z587" s="272"/>
      <c r="AA587" s="272"/>
      <c r="AB587" s="272"/>
      <c r="AC587" s="272"/>
      <c r="AD587" s="272"/>
      <c r="AE587" s="272"/>
      <c r="AF587" s="272"/>
      <c r="AG587" s="272"/>
    </row>
    <row r="588" spans="1:33">
      <c r="A588" s="272"/>
      <c r="B588" s="275"/>
      <c r="C588" s="275"/>
      <c r="D588" s="275"/>
      <c r="E588" s="275"/>
      <c r="F588" s="275"/>
      <c r="G588" s="275"/>
      <c r="H588" s="275"/>
      <c r="I588" s="275"/>
      <c r="J588" s="275"/>
      <c r="K588" s="275"/>
      <c r="L588" s="275"/>
      <c r="M588" s="275"/>
      <c r="N588" s="275"/>
      <c r="O588" s="275"/>
      <c r="P588" s="272"/>
      <c r="Q588" s="272"/>
      <c r="R588" s="272"/>
      <c r="S588" s="272"/>
      <c r="T588" s="272"/>
      <c r="U588" s="272"/>
      <c r="V588" s="272"/>
      <c r="W588" s="272"/>
      <c r="X588" s="272"/>
      <c r="Y588" s="272"/>
      <c r="Z588" s="272"/>
      <c r="AA588" s="272"/>
      <c r="AB588" s="272"/>
      <c r="AC588" s="272"/>
      <c r="AD588" s="272"/>
      <c r="AE588" s="272"/>
      <c r="AF588" s="272"/>
      <c r="AG588" s="272"/>
    </row>
    <row r="589" spans="1:33">
      <c r="A589" s="272"/>
      <c r="B589" s="275"/>
      <c r="C589" s="275"/>
      <c r="D589" s="275"/>
      <c r="E589" s="275"/>
      <c r="F589" s="275"/>
      <c r="G589" s="275"/>
      <c r="H589" s="275"/>
      <c r="I589" s="275"/>
      <c r="J589" s="275"/>
      <c r="K589" s="275"/>
      <c r="L589" s="275"/>
      <c r="M589" s="275"/>
      <c r="N589" s="275"/>
      <c r="O589" s="275"/>
      <c r="P589" s="272"/>
      <c r="Q589" s="272"/>
      <c r="R589" s="272"/>
      <c r="S589" s="272"/>
      <c r="T589" s="272"/>
      <c r="U589" s="272"/>
      <c r="V589" s="272"/>
      <c r="W589" s="272"/>
      <c r="X589" s="272"/>
      <c r="Y589" s="272"/>
      <c r="Z589" s="272"/>
      <c r="AA589" s="272"/>
      <c r="AB589" s="272"/>
      <c r="AC589" s="272"/>
      <c r="AD589" s="272"/>
      <c r="AE589" s="272"/>
      <c r="AF589" s="272"/>
      <c r="AG589" s="272"/>
    </row>
    <row r="590" spans="1:33">
      <c r="A590" s="272"/>
      <c r="B590" s="275"/>
      <c r="C590" s="275"/>
      <c r="D590" s="275"/>
      <c r="E590" s="275"/>
      <c r="F590" s="275"/>
      <c r="G590" s="275"/>
      <c r="H590" s="275"/>
      <c r="I590" s="275"/>
      <c r="J590" s="275"/>
      <c r="K590" s="275"/>
      <c r="L590" s="275"/>
      <c r="M590" s="275"/>
      <c r="N590" s="275"/>
      <c r="O590" s="275"/>
      <c r="P590" s="272"/>
      <c r="Q590" s="272"/>
      <c r="R590" s="272"/>
      <c r="S590" s="272"/>
      <c r="T590" s="272"/>
      <c r="U590" s="272"/>
      <c r="V590" s="272"/>
      <c r="W590" s="272"/>
      <c r="X590" s="272"/>
      <c r="Y590" s="272"/>
      <c r="Z590" s="272"/>
      <c r="AA590" s="272"/>
      <c r="AB590" s="272"/>
      <c r="AC590" s="272"/>
      <c r="AD590" s="272"/>
      <c r="AE590" s="272"/>
      <c r="AF590" s="272"/>
      <c r="AG590" s="272"/>
    </row>
    <row r="591" spans="1:33">
      <c r="A591" s="272"/>
      <c r="B591" s="275"/>
      <c r="C591" s="275"/>
      <c r="D591" s="275"/>
      <c r="E591" s="275"/>
      <c r="F591" s="275"/>
      <c r="G591" s="275"/>
      <c r="H591" s="275"/>
      <c r="I591" s="275"/>
      <c r="J591" s="275"/>
      <c r="K591" s="275"/>
      <c r="L591" s="275"/>
      <c r="M591" s="275"/>
      <c r="N591" s="275"/>
      <c r="O591" s="275"/>
      <c r="P591" s="272"/>
      <c r="Q591" s="272"/>
      <c r="R591" s="272"/>
      <c r="S591" s="272"/>
      <c r="T591" s="272"/>
      <c r="U591" s="272"/>
      <c r="V591" s="272"/>
      <c r="W591" s="272"/>
      <c r="X591" s="272"/>
      <c r="Y591" s="272"/>
      <c r="Z591" s="272"/>
      <c r="AA591" s="272"/>
      <c r="AB591" s="272"/>
      <c r="AC591" s="272"/>
      <c r="AD591" s="272"/>
      <c r="AE591" s="272"/>
      <c r="AF591" s="272"/>
      <c r="AG591" s="272"/>
    </row>
    <row r="592" spans="1:33">
      <c r="A592" s="272"/>
      <c r="B592" s="275"/>
      <c r="C592" s="275"/>
      <c r="D592" s="275"/>
      <c r="E592" s="275"/>
      <c r="F592" s="275"/>
      <c r="G592" s="275"/>
      <c r="H592" s="275"/>
      <c r="I592" s="275"/>
      <c r="J592" s="275"/>
      <c r="K592" s="275"/>
      <c r="L592" s="275"/>
      <c r="M592" s="275"/>
      <c r="N592" s="275"/>
      <c r="O592" s="275"/>
      <c r="P592" s="272"/>
      <c r="Q592" s="272"/>
      <c r="R592" s="272"/>
      <c r="S592" s="272"/>
      <c r="T592" s="272"/>
      <c r="U592" s="272"/>
      <c r="V592" s="272"/>
      <c r="W592" s="272"/>
      <c r="X592" s="272"/>
      <c r="Y592" s="272"/>
      <c r="Z592" s="272"/>
      <c r="AA592" s="272"/>
      <c r="AB592" s="272"/>
      <c r="AC592" s="272"/>
      <c r="AD592" s="272"/>
      <c r="AE592" s="272"/>
      <c r="AF592" s="272"/>
      <c r="AG592" s="272"/>
    </row>
    <row r="593" spans="1:33">
      <c r="A593" s="272"/>
      <c r="B593" s="275"/>
      <c r="C593" s="275"/>
      <c r="D593" s="275"/>
      <c r="E593" s="275"/>
      <c r="F593" s="275"/>
      <c r="G593" s="275"/>
      <c r="H593" s="275"/>
      <c r="I593" s="275"/>
      <c r="J593" s="275"/>
      <c r="K593" s="275"/>
      <c r="L593" s="275"/>
      <c r="M593" s="275"/>
      <c r="N593" s="275"/>
      <c r="O593" s="275"/>
      <c r="P593" s="272"/>
      <c r="Q593" s="272"/>
      <c r="R593" s="272"/>
      <c r="S593" s="272"/>
      <c r="T593" s="272"/>
      <c r="U593" s="272"/>
      <c r="V593" s="272"/>
      <c r="W593" s="272"/>
      <c r="X593" s="272"/>
      <c r="Y593" s="272"/>
      <c r="Z593" s="272"/>
      <c r="AA593" s="272"/>
      <c r="AB593" s="272"/>
      <c r="AC593" s="272"/>
      <c r="AD593" s="272"/>
      <c r="AE593" s="272"/>
      <c r="AF593" s="272"/>
      <c r="AG593" s="272"/>
    </row>
    <row r="594" spans="1:33">
      <c r="A594" s="272"/>
      <c r="B594" s="275"/>
      <c r="C594" s="275"/>
      <c r="D594" s="275"/>
      <c r="E594" s="275"/>
      <c r="F594" s="275"/>
      <c r="G594" s="275"/>
      <c r="H594" s="275"/>
      <c r="I594" s="275"/>
      <c r="J594" s="275"/>
      <c r="K594" s="275"/>
      <c r="L594" s="275"/>
      <c r="M594" s="275"/>
      <c r="N594" s="275"/>
      <c r="O594" s="275"/>
      <c r="P594" s="272"/>
      <c r="Q594" s="272"/>
      <c r="R594" s="272"/>
      <c r="S594" s="272"/>
      <c r="T594" s="272"/>
      <c r="U594" s="272"/>
      <c r="V594" s="272"/>
      <c r="W594" s="272"/>
      <c r="X594" s="272"/>
      <c r="Y594" s="272"/>
      <c r="Z594" s="272"/>
      <c r="AA594" s="272"/>
      <c r="AB594" s="272"/>
      <c r="AC594" s="272"/>
      <c r="AD594" s="272"/>
      <c r="AE594" s="272"/>
      <c r="AF594" s="272"/>
      <c r="AG594" s="272"/>
    </row>
    <row r="595" spans="1:33">
      <c r="A595" s="272"/>
      <c r="B595" s="275"/>
      <c r="C595" s="275"/>
      <c r="D595" s="275"/>
      <c r="E595" s="275"/>
      <c r="F595" s="275"/>
      <c r="G595" s="275"/>
      <c r="H595" s="275"/>
      <c r="I595" s="275"/>
      <c r="J595" s="275"/>
      <c r="K595" s="275"/>
      <c r="L595" s="275"/>
      <c r="M595" s="275"/>
      <c r="N595" s="275"/>
      <c r="O595" s="275"/>
      <c r="P595" s="272"/>
      <c r="Q595" s="272"/>
      <c r="R595" s="272"/>
      <c r="S595" s="272"/>
      <c r="T595" s="272"/>
      <c r="U595" s="272"/>
      <c r="V595" s="272"/>
      <c r="W595" s="272"/>
      <c r="X595" s="272"/>
      <c r="Y595" s="272"/>
      <c r="Z595" s="272"/>
      <c r="AA595" s="272"/>
      <c r="AB595" s="272"/>
      <c r="AC595" s="272"/>
      <c r="AD595" s="272"/>
      <c r="AE595" s="272"/>
      <c r="AF595" s="272"/>
      <c r="AG595" s="272"/>
    </row>
    <row r="596" spans="1:33">
      <c r="A596" s="272"/>
      <c r="B596" s="275"/>
      <c r="C596" s="275"/>
      <c r="D596" s="275"/>
      <c r="E596" s="275"/>
      <c r="F596" s="275"/>
      <c r="G596" s="275"/>
      <c r="H596" s="275"/>
      <c r="I596" s="275"/>
      <c r="J596" s="275"/>
      <c r="K596" s="275"/>
      <c r="L596" s="275"/>
      <c r="M596" s="275"/>
      <c r="N596" s="275"/>
      <c r="O596" s="275"/>
      <c r="P596" s="272"/>
      <c r="Q596" s="272"/>
      <c r="R596" s="272"/>
      <c r="S596" s="272"/>
      <c r="T596" s="272"/>
      <c r="U596" s="272"/>
      <c r="V596" s="272"/>
      <c r="W596" s="272"/>
      <c r="X596" s="272"/>
      <c r="Y596" s="272"/>
      <c r="Z596" s="272"/>
      <c r="AA596" s="272"/>
      <c r="AB596" s="272"/>
      <c r="AC596" s="272"/>
      <c r="AD596" s="272"/>
      <c r="AE596" s="272"/>
      <c r="AF596" s="272"/>
      <c r="AG596" s="272"/>
    </row>
    <row r="597" spans="1:33">
      <c r="A597" s="272"/>
      <c r="B597" s="275"/>
      <c r="C597" s="275"/>
      <c r="D597" s="275"/>
      <c r="E597" s="275"/>
      <c r="F597" s="275"/>
      <c r="G597" s="275"/>
      <c r="H597" s="275"/>
      <c r="I597" s="275"/>
      <c r="J597" s="275"/>
      <c r="K597" s="275"/>
      <c r="L597" s="275"/>
      <c r="M597" s="275"/>
      <c r="N597" s="275"/>
      <c r="O597" s="275"/>
      <c r="P597" s="272"/>
      <c r="Q597" s="272"/>
      <c r="R597" s="272"/>
      <c r="S597" s="272"/>
      <c r="T597" s="272"/>
      <c r="U597" s="272"/>
      <c r="V597" s="272"/>
      <c r="W597" s="272"/>
      <c r="X597" s="272"/>
      <c r="Y597" s="272"/>
      <c r="Z597" s="272"/>
      <c r="AA597" s="272"/>
      <c r="AB597" s="272"/>
      <c r="AC597" s="272"/>
      <c r="AD597" s="272"/>
      <c r="AE597" s="272"/>
      <c r="AF597" s="272"/>
      <c r="AG597" s="272"/>
    </row>
    <row r="598" spans="1:33">
      <c r="A598" s="272"/>
      <c r="B598" s="275"/>
      <c r="C598" s="275"/>
      <c r="D598" s="275"/>
      <c r="E598" s="275"/>
      <c r="F598" s="275"/>
      <c r="G598" s="275"/>
      <c r="H598" s="275"/>
      <c r="I598" s="275"/>
      <c r="J598" s="275"/>
      <c r="K598" s="275"/>
      <c r="L598" s="275"/>
      <c r="M598" s="275"/>
      <c r="N598" s="275"/>
      <c r="O598" s="275"/>
      <c r="P598" s="272"/>
      <c r="Q598" s="272"/>
      <c r="R598" s="272"/>
      <c r="S598" s="272"/>
      <c r="T598" s="272"/>
      <c r="U598" s="272"/>
      <c r="V598" s="272"/>
      <c r="W598" s="272"/>
      <c r="X598" s="272"/>
      <c r="Y598" s="272"/>
      <c r="Z598" s="272"/>
      <c r="AA598" s="272"/>
      <c r="AB598" s="272"/>
      <c r="AC598" s="272"/>
      <c r="AD598" s="272"/>
      <c r="AE598" s="272"/>
      <c r="AF598" s="272"/>
      <c r="AG598" s="272"/>
    </row>
    <row r="599" spans="1:33">
      <c r="A599" s="272"/>
      <c r="B599" s="275"/>
      <c r="C599" s="275"/>
      <c r="D599" s="275"/>
      <c r="E599" s="275"/>
      <c r="F599" s="275"/>
      <c r="G599" s="275"/>
      <c r="H599" s="275"/>
      <c r="I599" s="275"/>
      <c r="J599" s="275"/>
      <c r="K599" s="275"/>
      <c r="L599" s="275"/>
      <c r="M599" s="275"/>
      <c r="N599" s="275"/>
      <c r="O599" s="275"/>
      <c r="P599" s="272"/>
      <c r="Q599" s="272"/>
      <c r="R599" s="272"/>
      <c r="S599" s="272"/>
      <c r="T599" s="272"/>
      <c r="U599" s="272"/>
      <c r="V599" s="272"/>
      <c r="W599" s="272"/>
      <c r="X599" s="272"/>
      <c r="Y599" s="272"/>
      <c r="Z599" s="272"/>
      <c r="AA599" s="272"/>
      <c r="AB599" s="272"/>
      <c r="AC599" s="272"/>
      <c r="AD599" s="272"/>
      <c r="AE599" s="272"/>
      <c r="AF599" s="272"/>
      <c r="AG599" s="272"/>
    </row>
    <row r="600" spans="1:33">
      <c r="A600" s="272"/>
      <c r="B600" s="275"/>
      <c r="C600" s="275"/>
      <c r="D600" s="275"/>
      <c r="E600" s="275"/>
      <c r="F600" s="275"/>
      <c r="G600" s="275"/>
      <c r="H600" s="275"/>
      <c r="I600" s="275"/>
      <c r="J600" s="275"/>
      <c r="K600" s="275"/>
      <c r="L600" s="275"/>
      <c r="M600" s="275"/>
      <c r="N600" s="275"/>
      <c r="O600" s="275"/>
      <c r="P600" s="272"/>
      <c r="Q600" s="272"/>
      <c r="R600" s="272"/>
      <c r="S600" s="272"/>
      <c r="T600" s="272"/>
      <c r="U600" s="272"/>
      <c r="V600" s="272"/>
      <c r="W600" s="272"/>
      <c r="X600" s="272"/>
      <c r="Y600" s="272"/>
      <c r="Z600" s="272"/>
      <c r="AA600" s="272"/>
      <c r="AB600" s="272"/>
      <c r="AC600" s="272"/>
      <c r="AD600" s="272"/>
      <c r="AE600" s="272"/>
      <c r="AF600" s="272"/>
      <c r="AG600" s="272"/>
    </row>
    <row r="601" spans="1:33">
      <c r="A601" s="272"/>
      <c r="B601" s="275"/>
      <c r="C601" s="275"/>
      <c r="D601" s="275"/>
      <c r="E601" s="275"/>
      <c r="F601" s="275"/>
      <c r="G601" s="275"/>
      <c r="H601" s="275"/>
      <c r="I601" s="275"/>
      <c r="J601" s="275"/>
      <c r="K601" s="275"/>
      <c r="L601" s="275"/>
      <c r="M601" s="275"/>
      <c r="N601" s="275"/>
      <c r="O601" s="275"/>
      <c r="P601" s="272"/>
      <c r="Q601" s="272"/>
      <c r="R601" s="272"/>
      <c r="S601" s="272"/>
      <c r="T601" s="272"/>
      <c r="U601" s="272"/>
      <c r="V601" s="272"/>
      <c r="W601" s="272"/>
      <c r="X601" s="272"/>
      <c r="Y601" s="272"/>
      <c r="Z601" s="272"/>
      <c r="AA601" s="272"/>
      <c r="AB601" s="272"/>
      <c r="AC601" s="272"/>
      <c r="AD601" s="272"/>
      <c r="AE601" s="272"/>
      <c r="AF601" s="272"/>
      <c r="AG601" s="272"/>
    </row>
    <row r="602" spans="1:33">
      <c r="A602" s="272"/>
      <c r="B602" s="275"/>
      <c r="C602" s="275"/>
      <c r="D602" s="275"/>
      <c r="E602" s="275"/>
      <c r="F602" s="275"/>
      <c r="G602" s="275"/>
      <c r="H602" s="275"/>
      <c r="I602" s="275"/>
      <c r="J602" s="275"/>
      <c r="K602" s="275"/>
      <c r="L602" s="275"/>
      <c r="M602" s="275"/>
      <c r="N602" s="275"/>
      <c r="O602" s="275"/>
      <c r="P602" s="272"/>
      <c r="Q602" s="272"/>
      <c r="R602" s="272"/>
      <c r="S602" s="272"/>
      <c r="T602" s="272"/>
      <c r="U602" s="272"/>
      <c r="V602" s="272"/>
      <c r="W602" s="272"/>
      <c r="X602" s="272"/>
      <c r="Y602" s="272"/>
      <c r="Z602" s="272"/>
      <c r="AA602" s="272"/>
      <c r="AB602" s="272"/>
      <c r="AC602" s="272"/>
      <c r="AD602" s="272"/>
      <c r="AE602" s="272"/>
      <c r="AF602" s="272"/>
      <c r="AG602" s="272"/>
    </row>
    <row r="603" spans="1:33">
      <c r="A603" s="272"/>
      <c r="B603" s="275"/>
      <c r="C603" s="275"/>
      <c r="D603" s="275"/>
      <c r="E603" s="275"/>
      <c r="F603" s="275"/>
      <c r="G603" s="275"/>
      <c r="H603" s="275"/>
      <c r="I603" s="275"/>
      <c r="J603" s="275"/>
      <c r="K603" s="275"/>
      <c r="L603" s="275"/>
      <c r="M603" s="275"/>
      <c r="N603" s="275"/>
      <c r="O603" s="275"/>
      <c r="P603" s="272"/>
      <c r="Q603" s="272"/>
      <c r="R603" s="272"/>
      <c r="S603" s="272"/>
      <c r="T603" s="272"/>
      <c r="U603" s="272"/>
      <c r="V603" s="272"/>
      <c r="W603" s="272"/>
      <c r="X603" s="272"/>
      <c r="Y603" s="272"/>
      <c r="Z603" s="272"/>
      <c r="AA603" s="272"/>
      <c r="AB603" s="272"/>
      <c r="AC603" s="272"/>
      <c r="AD603" s="272"/>
      <c r="AE603" s="272"/>
      <c r="AF603" s="272"/>
      <c r="AG603" s="272"/>
    </row>
    <row r="604" spans="1:33">
      <c r="A604" s="272"/>
      <c r="B604" s="275"/>
      <c r="C604" s="275"/>
      <c r="D604" s="275"/>
      <c r="E604" s="275"/>
      <c r="F604" s="275"/>
      <c r="G604" s="275"/>
      <c r="H604" s="275"/>
      <c r="I604" s="275"/>
      <c r="J604" s="275"/>
      <c r="K604" s="275"/>
      <c r="L604" s="275"/>
      <c r="M604" s="275"/>
      <c r="N604" s="275"/>
      <c r="O604" s="275"/>
      <c r="P604" s="272"/>
      <c r="Q604" s="272"/>
      <c r="R604" s="272"/>
      <c r="S604" s="272"/>
      <c r="T604" s="272"/>
      <c r="U604" s="272"/>
      <c r="V604" s="272"/>
      <c r="W604" s="272"/>
      <c r="X604" s="272"/>
      <c r="Y604" s="272"/>
      <c r="Z604" s="272"/>
      <c r="AA604" s="272"/>
      <c r="AB604" s="272"/>
      <c r="AC604" s="272"/>
      <c r="AD604" s="272"/>
      <c r="AE604" s="272"/>
      <c r="AF604" s="272"/>
      <c r="AG604" s="272"/>
    </row>
    <row r="605" spans="1:33">
      <c r="A605" s="272"/>
      <c r="B605" s="275"/>
      <c r="C605" s="275"/>
      <c r="D605" s="275"/>
      <c r="E605" s="275"/>
      <c r="F605" s="275"/>
      <c r="G605" s="275"/>
      <c r="H605" s="275"/>
      <c r="I605" s="275"/>
      <c r="J605" s="275"/>
      <c r="K605" s="275"/>
      <c r="L605" s="275"/>
      <c r="M605" s="275"/>
      <c r="N605" s="275"/>
      <c r="O605" s="275"/>
      <c r="P605" s="272"/>
      <c r="Q605" s="272"/>
      <c r="R605" s="272"/>
      <c r="S605" s="272"/>
      <c r="T605" s="272"/>
      <c r="U605" s="272"/>
      <c r="V605" s="272"/>
      <c r="W605" s="272"/>
      <c r="X605" s="272"/>
      <c r="Y605" s="272"/>
      <c r="Z605" s="272"/>
      <c r="AA605" s="272"/>
      <c r="AB605" s="272"/>
      <c r="AC605" s="272"/>
      <c r="AD605" s="272"/>
      <c r="AE605" s="272"/>
      <c r="AF605" s="272"/>
      <c r="AG605" s="272"/>
    </row>
    <row r="606" spans="1:33">
      <c r="A606" s="272"/>
      <c r="B606" s="275"/>
      <c r="C606" s="275"/>
      <c r="D606" s="275"/>
      <c r="E606" s="275"/>
      <c r="F606" s="275"/>
      <c r="G606" s="275"/>
      <c r="H606" s="275"/>
      <c r="I606" s="275"/>
      <c r="J606" s="275"/>
      <c r="K606" s="275"/>
      <c r="L606" s="275"/>
      <c r="M606" s="275"/>
      <c r="N606" s="275"/>
      <c r="O606" s="275"/>
      <c r="P606" s="272"/>
      <c r="Q606" s="272"/>
      <c r="R606" s="272"/>
      <c r="S606" s="272"/>
      <c r="T606" s="272"/>
      <c r="U606" s="272"/>
      <c r="V606" s="272"/>
      <c r="W606" s="272"/>
      <c r="X606" s="272"/>
      <c r="Y606" s="272"/>
      <c r="Z606" s="272"/>
      <c r="AA606" s="272"/>
      <c r="AB606" s="272"/>
      <c r="AC606" s="272"/>
      <c r="AD606" s="272"/>
      <c r="AE606" s="272"/>
      <c r="AF606" s="272"/>
      <c r="AG606" s="272"/>
    </row>
    <row r="607" spans="1:33">
      <c r="A607" s="272"/>
      <c r="B607" s="275"/>
      <c r="C607" s="275"/>
      <c r="D607" s="275"/>
      <c r="E607" s="275"/>
      <c r="F607" s="275"/>
      <c r="G607" s="275"/>
      <c r="H607" s="275"/>
      <c r="I607" s="275"/>
      <c r="J607" s="275"/>
      <c r="K607" s="275"/>
      <c r="L607" s="275"/>
      <c r="M607" s="275"/>
      <c r="N607" s="275"/>
      <c r="O607" s="275"/>
      <c r="P607" s="272"/>
      <c r="Q607" s="272"/>
      <c r="R607" s="272"/>
      <c r="S607" s="272"/>
      <c r="T607" s="272"/>
      <c r="U607" s="272"/>
      <c r="V607" s="272"/>
      <c r="W607" s="272"/>
      <c r="X607" s="272"/>
      <c r="Y607" s="272"/>
      <c r="Z607" s="272"/>
      <c r="AA607" s="272"/>
      <c r="AB607" s="272"/>
      <c r="AC607" s="272"/>
      <c r="AD607" s="272"/>
      <c r="AE607" s="272"/>
      <c r="AF607" s="272"/>
      <c r="AG607" s="272"/>
    </row>
    <row r="608" spans="1:33">
      <c r="A608" s="272"/>
      <c r="B608" s="275"/>
      <c r="C608" s="275"/>
      <c r="D608" s="275"/>
      <c r="E608" s="275"/>
      <c r="F608" s="275"/>
      <c r="G608" s="275"/>
      <c r="H608" s="275"/>
      <c r="I608" s="275"/>
      <c r="J608" s="275"/>
      <c r="K608" s="275"/>
      <c r="L608" s="275"/>
      <c r="M608" s="275"/>
      <c r="N608" s="275"/>
      <c r="O608" s="275"/>
      <c r="P608" s="272"/>
      <c r="Q608" s="272"/>
      <c r="R608" s="272"/>
      <c r="S608" s="272"/>
      <c r="T608" s="272"/>
      <c r="U608" s="272"/>
      <c r="V608" s="272"/>
      <c r="W608" s="272"/>
      <c r="X608" s="272"/>
      <c r="Y608" s="272"/>
      <c r="Z608" s="272"/>
      <c r="AA608" s="272"/>
      <c r="AB608" s="272"/>
      <c r="AC608" s="272"/>
      <c r="AD608" s="272"/>
      <c r="AE608" s="272"/>
      <c r="AF608" s="272"/>
      <c r="AG608" s="272"/>
    </row>
    <row r="609" spans="1:33">
      <c r="A609" s="272"/>
      <c r="B609" s="275"/>
      <c r="C609" s="275"/>
      <c r="D609" s="275"/>
      <c r="E609" s="275"/>
      <c r="F609" s="275"/>
      <c r="G609" s="275"/>
      <c r="H609" s="275"/>
      <c r="I609" s="275"/>
      <c r="J609" s="275"/>
      <c r="K609" s="275"/>
      <c r="L609" s="275"/>
      <c r="M609" s="275"/>
      <c r="N609" s="275"/>
      <c r="O609" s="275"/>
      <c r="P609" s="272"/>
      <c r="Q609" s="272"/>
      <c r="R609" s="272"/>
      <c r="S609" s="272"/>
      <c r="T609" s="272"/>
      <c r="U609" s="272"/>
      <c r="V609" s="272"/>
      <c r="W609" s="272"/>
      <c r="X609" s="272"/>
      <c r="Y609" s="272"/>
      <c r="Z609" s="272"/>
      <c r="AA609" s="272"/>
      <c r="AB609" s="272"/>
      <c r="AC609" s="272"/>
      <c r="AD609" s="272"/>
      <c r="AE609" s="272"/>
      <c r="AF609" s="272"/>
      <c r="AG609" s="272"/>
    </row>
    <row r="610" spans="1:33">
      <c r="A610" s="272"/>
      <c r="B610" s="275"/>
      <c r="C610" s="275"/>
      <c r="D610" s="275"/>
      <c r="E610" s="275"/>
      <c r="F610" s="275"/>
      <c r="G610" s="275"/>
      <c r="H610" s="275"/>
      <c r="I610" s="275"/>
      <c r="J610" s="275"/>
      <c r="K610" s="275"/>
      <c r="L610" s="275"/>
      <c r="M610" s="275"/>
      <c r="N610" s="275"/>
      <c r="O610" s="275"/>
      <c r="P610" s="272"/>
      <c r="Q610" s="272"/>
      <c r="R610" s="272"/>
      <c r="S610" s="272"/>
      <c r="T610" s="272"/>
      <c r="U610" s="272"/>
      <c r="V610" s="272"/>
      <c r="W610" s="272"/>
      <c r="X610" s="272"/>
      <c r="Y610" s="272"/>
      <c r="Z610" s="272"/>
      <c r="AA610" s="272"/>
      <c r="AB610" s="272"/>
      <c r="AC610" s="272"/>
      <c r="AD610" s="272"/>
      <c r="AE610" s="272"/>
      <c r="AF610" s="272"/>
      <c r="AG610" s="272"/>
    </row>
    <row r="611" spans="1:33">
      <c r="A611" s="272"/>
      <c r="B611" s="275"/>
      <c r="C611" s="275"/>
      <c r="D611" s="275"/>
      <c r="E611" s="275"/>
      <c r="F611" s="275"/>
      <c r="G611" s="275"/>
      <c r="H611" s="275"/>
      <c r="I611" s="275"/>
      <c r="J611" s="275"/>
      <c r="K611" s="275"/>
      <c r="L611" s="275"/>
      <c r="M611" s="275"/>
      <c r="N611" s="275"/>
      <c r="O611" s="275"/>
      <c r="P611" s="272"/>
      <c r="Q611" s="272"/>
      <c r="R611" s="272"/>
      <c r="S611" s="272"/>
      <c r="T611" s="272"/>
      <c r="U611" s="272"/>
      <c r="V611" s="272"/>
      <c r="W611" s="272"/>
      <c r="X611" s="272"/>
      <c r="Y611" s="272"/>
      <c r="Z611" s="272"/>
      <c r="AA611" s="272"/>
      <c r="AB611" s="272"/>
      <c r="AC611" s="272"/>
      <c r="AD611" s="272"/>
      <c r="AE611" s="272"/>
      <c r="AF611" s="272"/>
      <c r="AG611" s="272"/>
    </row>
    <row r="612" spans="1:33">
      <c r="A612" s="272"/>
      <c r="B612" s="275"/>
      <c r="C612" s="275"/>
      <c r="D612" s="275"/>
      <c r="E612" s="275"/>
      <c r="F612" s="275"/>
      <c r="G612" s="275"/>
      <c r="H612" s="275"/>
      <c r="I612" s="275"/>
      <c r="J612" s="275"/>
      <c r="K612" s="275"/>
      <c r="L612" s="275"/>
      <c r="M612" s="275"/>
      <c r="N612" s="275"/>
      <c r="O612" s="275"/>
      <c r="P612" s="272"/>
      <c r="Q612" s="272"/>
      <c r="R612" s="272"/>
      <c r="S612" s="272"/>
      <c r="T612" s="272"/>
      <c r="U612" s="272"/>
      <c r="V612" s="272"/>
      <c r="W612" s="272"/>
      <c r="X612" s="272"/>
      <c r="Y612" s="272"/>
      <c r="Z612" s="272"/>
      <c r="AA612" s="272"/>
      <c r="AB612" s="272"/>
      <c r="AC612" s="272"/>
      <c r="AD612" s="272"/>
      <c r="AE612" s="272"/>
      <c r="AF612" s="272"/>
      <c r="AG612" s="272"/>
    </row>
    <row r="613" spans="1:33">
      <c r="A613" s="272"/>
      <c r="B613" s="275"/>
      <c r="C613" s="275"/>
      <c r="D613" s="275"/>
      <c r="E613" s="275"/>
      <c r="F613" s="275"/>
      <c r="G613" s="275"/>
      <c r="H613" s="275"/>
      <c r="I613" s="275"/>
      <c r="J613" s="275"/>
      <c r="K613" s="275"/>
      <c r="L613" s="275"/>
      <c r="M613" s="275"/>
      <c r="N613" s="275"/>
      <c r="O613" s="275"/>
      <c r="P613" s="272"/>
      <c r="Q613" s="272"/>
      <c r="R613" s="272"/>
      <c r="S613" s="272"/>
      <c r="T613" s="272"/>
      <c r="U613" s="272"/>
      <c r="V613" s="272"/>
      <c r="W613" s="272"/>
      <c r="X613" s="272"/>
      <c r="Y613" s="272"/>
      <c r="Z613" s="272"/>
      <c r="AA613" s="272"/>
      <c r="AB613" s="272"/>
      <c r="AC613" s="272"/>
      <c r="AD613" s="272"/>
      <c r="AE613" s="272"/>
      <c r="AF613" s="272"/>
      <c r="AG613" s="272"/>
    </row>
    <row r="614" spans="1:33">
      <c r="A614" s="272"/>
      <c r="B614" s="275"/>
      <c r="C614" s="275"/>
      <c r="D614" s="275"/>
      <c r="E614" s="275"/>
      <c r="F614" s="275"/>
      <c r="G614" s="275"/>
      <c r="H614" s="275"/>
      <c r="I614" s="275"/>
      <c r="J614" s="275"/>
      <c r="K614" s="275"/>
      <c r="L614" s="275"/>
      <c r="M614" s="275"/>
      <c r="N614" s="275"/>
      <c r="O614" s="275"/>
      <c r="P614" s="272"/>
      <c r="Q614" s="272"/>
      <c r="R614" s="272"/>
      <c r="S614" s="272"/>
      <c r="T614" s="272"/>
      <c r="U614" s="272"/>
      <c r="V614" s="272"/>
      <c r="W614" s="272"/>
      <c r="X614" s="272"/>
      <c r="Y614" s="272"/>
      <c r="Z614" s="272"/>
      <c r="AA614" s="272"/>
      <c r="AB614" s="272"/>
      <c r="AC614" s="272"/>
      <c r="AD614" s="272"/>
      <c r="AE614" s="272"/>
      <c r="AF614" s="272"/>
      <c r="AG614" s="272"/>
    </row>
    <row r="615" spans="1:33">
      <c r="A615" s="272"/>
      <c r="B615" s="275"/>
      <c r="C615" s="275"/>
      <c r="D615" s="275"/>
      <c r="E615" s="275"/>
      <c r="F615" s="275"/>
      <c r="G615" s="275"/>
      <c r="H615" s="275"/>
      <c r="I615" s="275"/>
      <c r="J615" s="275"/>
      <c r="K615" s="275"/>
      <c r="L615" s="275"/>
      <c r="M615" s="275"/>
      <c r="N615" s="275"/>
      <c r="O615" s="275"/>
      <c r="P615" s="272"/>
      <c r="Q615" s="272"/>
      <c r="R615" s="272"/>
      <c r="S615" s="272"/>
      <c r="T615" s="272"/>
      <c r="U615" s="272"/>
      <c r="V615" s="272"/>
      <c r="W615" s="272"/>
      <c r="X615" s="272"/>
      <c r="Y615" s="272"/>
      <c r="Z615" s="272"/>
      <c r="AA615" s="272"/>
      <c r="AB615" s="272"/>
      <c r="AC615" s="272"/>
      <c r="AD615" s="272"/>
      <c r="AE615" s="272"/>
      <c r="AF615" s="272"/>
      <c r="AG615" s="272"/>
    </row>
    <row r="616" spans="1:33">
      <c r="A616" s="272"/>
      <c r="B616" s="275"/>
      <c r="C616" s="275"/>
      <c r="D616" s="275"/>
      <c r="E616" s="275"/>
      <c r="F616" s="275"/>
      <c r="G616" s="275"/>
      <c r="H616" s="275"/>
      <c r="I616" s="275"/>
      <c r="J616" s="275"/>
      <c r="K616" s="275"/>
      <c r="L616" s="275"/>
      <c r="M616" s="275"/>
      <c r="N616" s="275"/>
      <c r="O616" s="275"/>
      <c r="P616" s="272"/>
      <c r="Q616" s="272"/>
      <c r="R616" s="272"/>
      <c r="S616" s="272"/>
      <c r="T616" s="272"/>
      <c r="U616" s="272"/>
      <c r="V616" s="272"/>
      <c r="W616" s="272"/>
      <c r="X616" s="272"/>
      <c r="Y616" s="272"/>
      <c r="Z616" s="272"/>
      <c r="AA616" s="272"/>
      <c r="AB616" s="272"/>
      <c r="AC616" s="272"/>
      <c r="AD616" s="272"/>
      <c r="AE616" s="272"/>
      <c r="AF616" s="272"/>
      <c r="AG616" s="272"/>
    </row>
    <row r="617" spans="1:33">
      <c r="A617" s="272"/>
      <c r="B617" s="275"/>
      <c r="C617" s="275"/>
      <c r="D617" s="275"/>
      <c r="E617" s="275"/>
      <c r="F617" s="275"/>
      <c r="G617" s="275"/>
      <c r="H617" s="275"/>
      <c r="I617" s="275"/>
      <c r="J617" s="275"/>
      <c r="K617" s="275"/>
      <c r="L617" s="275"/>
      <c r="M617" s="275"/>
      <c r="N617" s="275"/>
      <c r="O617" s="275"/>
      <c r="P617" s="272"/>
      <c r="Q617" s="272"/>
      <c r="R617" s="272"/>
      <c r="S617" s="272"/>
      <c r="T617" s="272"/>
      <c r="U617" s="272"/>
      <c r="V617" s="272"/>
      <c r="W617" s="272"/>
      <c r="X617" s="272"/>
      <c r="Y617" s="272"/>
      <c r="Z617" s="272"/>
      <c r="AA617" s="272"/>
      <c r="AB617" s="272"/>
      <c r="AC617" s="272"/>
      <c r="AD617" s="272"/>
      <c r="AE617" s="272"/>
      <c r="AF617" s="272"/>
      <c r="AG617" s="272"/>
    </row>
    <row r="618" spans="1:33">
      <c r="A618" s="272"/>
      <c r="B618" s="275"/>
      <c r="C618" s="275"/>
      <c r="D618" s="275"/>
      <c r="E618" s="275"/>
      <c r="F618" s="275"/>
      <c r="G618" s="275"/>
      <c r="H618" s="275"/>
      <c r="I618" s="275"/>
      <c r="J618" s="275"/>
      <c r="K618" s="275"/>
      <c r="L618" s="275"/>
      <c r="M618" s="275"/>
      <c r="N618" s="275"/>
      <c r="O618" s="275"/>
      <c r="P618" s="272"/>
      <c r="Q618" s="272"/>
      <c r="R618" s="272"/>
      <c r="S618" s="272"/>
      <c r="T618" s="272"/>
      <c r="U618" s="272"/>
      <c r="V618" s="272"/>
      <c r="W618" s="272"/>
      <c r="X618" s="272"/>
      <c r="Y618" s="272"/>
      <c r="Z618" s="272"/>
      <c r="AA618" s="272"/>
      <c r="AB618" s="272"/>
      <c r="AC618" s="272"/>
      <c r="AD618" s="272"/>
      <c r="AE618" s="272"/>
      <c r="AF618" s="272"/>
      <c r="AG618" s="272"/>
    </row>
    <row r="619" spans="1:33">
      <c r="A619" s="272"/>
      <c r="B619" s="275"/>
      <c r="C619" s="275"/>
      <c r="D619" s="275"/>
      <c r="E619" s="275"/>
      <c r="F619" s="275"/>
      <c r="G619" s="275"/>
      <c r="H619" s="275"/>
      <c r="I619" s="275"/>
      <c r="J619" s="275"/>
      <c r="K619" s="275"/>
      <c r="L619" s="275"/>
      <c r="M619" s="275"/>
      <c r="N619" s="275"/>
      <c r="O619" s="275"/>
      <c r="P619" s="272"/>
      <c r="Q619" s="272"/>
      <c r="R619" s="272"/>
      <c r="S619" s="272"/>
      <c r="T619" s="272"/>
      <c r="U619" s="272"/>
      <c r="V619" s="272"/>
      <c r="W619" s="272"/>
      <c r="X619" s="272"/>
      <c r="Y619" s="272"/>
      <c r="Z619" s="272"/>
      <c r="AA619" s="272"/>
      <c r="AB619" s="272"/>
      <c r="AC619" s="272"/>
      <c r="AD619" s="272"/>
      <c r="AE619" s="272"/>
      <c r="AF619" s="272"/>
      <c r="AG619" s="272"/>
    </row>
    <row r="620" spans="1:33">
      <c r="A620" s="272"/>
      <c r="B620" s="275"/>
      <c r="C620" s="275"/>
      <c r="D620" s="275"/>
      <c r="E620" s="275"/>
      <c r="F620" s="275"/>
      <c r="G620" s="275"/>
      <c r="H620" s="275"/>
      <c r="I620" s="275"/>
      <c r="J620" s="275"/>
      <c r="K620" s="275"/>
      <c r="L620" s="275"/>
      <c r="M620" s="275"/>
      <c r="N620" s="275"/>
      <c r="O620" s="275"/>
      <c r="P620" s="272"/>
      <c r="Q620" s="272"/>
      <c r="R620" s="272"/>
      <c r="S620" s="272"/>
      <c r="T620" s="272"/>
      <c r="U620" s="272"/>
      <c r="V620" s="272"/>
      <c r="W620" s="272"/>
      <c r="X620" s="272"/>
      <c r="Y620" s="272"/>
      <c r="Z620" s="272"/>
      <c r="AA620" s="272"/>
      <c r="AB620" s="272"/>
      <c r="AC620" s="272"/>
      <c r="AD620" s="272"/>
      <c r="AE620" s="272"/>
      <c r="AF620" s="272"/>
      <c r="AG620" s="272"/>
    </row>
    <row r="621" spans="1:33">
      <c r="A621" s="272"/>
      <c r="B621" s="275"/>
      <c r="C621" s="275"/>
      <c r="D621" s="275"/>
      <c r="E621" s="275"/>
      <c r="F621" s="275"/>
      <c r="G621" s="275"/>
      <c r="H621" s="275"/>
      <c r="I621" s="275"/>
      <c r="J621" s="275"/>
      <c r="K621" s="275"/>
      <c r="L621" s="275"/>
      <c r="M621" s="275"/>
      <c r="N621" s="275"/>
      <c r="O621" s="275"/>
      <c r="P621" s="272"/>
      <c r="Q621" s="272"/>
      <c r="R621" s="272"/>
      <c r="S621" s="272"/>
      <c r="T621" s="272"/>
      <c r="U621" s="272"/>
      <c r="V621" s="272"/>
      <c r="W621" s="272"/>
      <c r="X621" s="272"/>
      <c r="Y621" s="272"/>
      <c r="Z621" s="272"/>
      <c r="AA621" s="272"/>
      <c r="AB621" s="272"/>
      <c r="AC621" s="272"/>
      <c r="AD621" s="272"/>
      <c r="AE621" s="272"/>
      <c r="AF621" s="272"/>
      <c r="AG621" s="272"/>
    </row>
    <row r="622" spans="1:33">
      <c r="A622" s="272"/>
      <c r="B622" s="275"/>
      <c r="C622" s="275"/>
      <c r="D622" s="275"/>
      <c r="E622" s="275"/>
      <c r="F622" s="275"/>
      <c r="G622" s="275"/>
      <c r="H622" s="275"/>
      <c r="I622" s="275"/>
      <c r="J622" s="275"/>
      <c r="K622" s="275"/>
      <c r="L622" s="275"/>
      <c r="M622" s="275"/>
      <c r="N622" s="275"/>
      <c r="O622" s="275"/>
      <c r="P622" s="272"/>
      <c r="Q622" s="272"/>
      <c r="R622" s="272"/>
      <c r="S622" s="272"/>
      <c r="T622" s="272"/>
      <c r="U622" s="272"/>
      <c r="V622" s="272"/>
      <c r="W622" s="272"/>
      <c r="X622" s="272"/>
      <c r="Y622" s="272"/>
      <c r="Z622" s="272"/>
      <c r="AA622" s="272"/>
      <c r="AB622" s="272"/>
      <c r="AC622" s="272"/>
      <c r="AD622" s="272"/>
      <c r="AE622" s="272"/>
      <c r="AF622" s="272"/>
      <c r="AG622" s="272"/>
    </row>
    <row r="623" spans="1:33">
      <c r="A623" s="272"/>
      <c r="B623" s="275"/>
      <c r="C623" s="275"/>
      <c r="D623" s="275"/>
      <c r="E623" s="275"/>
      <c r="F623" s="275"/>
      <c r="G623" s="275"/>
      <c r="H623" s="275"/>
      <c r="I623" s="275"/>
      <c r="J623" s="275"/>
      <c r="K623" s="275"/>
      <c r="L623" s="275"/>
      <c r="M623" s="275"/>
      <c r="N623" s="275"/>
      <c r="O623" s="275"/>
      <c r="P623" s="272"/>
      <c r="Q623" s="272"/>
      <c r="R623" s="272"/>
      <c r="S623" s="272"/>
      <c r="T623" s="272"/>
      <c r="U623" s="272"/>
      <c r="V623" s="272"/>
      <c r="W623" s="272"/>
      <c r="X623" s="272"/>
      <c r="Y623" s="272"/>
      <c r="Z623" s="272"/>
      <c r="AA623" s="272"/>
      <c r="AB623" s="272"/>
      <c r="AC623" s="272"/>
      <c r="AD623" s="272"/>
      <c r="AE623" s="272"/>
      <c r="AF623" s="272"/>
      <c r="AG623" s="272"/>
    </row>
    <row r="624" spans="1:33">
      <c r="A624" s="272"/>
      <c r="B624" s="275"/>
      <c r="C624" s="275"/>
      <c r="D624" s="275"/>
      <c r="E624" s="275"/>
      <c r="F624" s="275"/>
      <c r="G624" s="275"/>
      <c r="H624" s="275"/>
      <c r="I624" s="275"/>
      <c r="J624" s="275"/>
      <c r="K624" s="275"/>
      <c r="L624" s="275"/>
      <c r="M624" s="275"/>
      <c r="N624" s="275"/>
      <c r="O624" s="275"/>
      <c r="P624" s="272"/>
      <c r="Q624" s="272"/>
      <c r="R624" s="272"/>
      <c r="S624" s="272"/>
      <c r="T624" s="272"/>
      <c r="U624" s="272"/>
      <c r="V624" s="272"/>
      <c r="W624" s="272"/>
      <c r="X624" s="272"/>
      <c r="Y624" s="272"/>
      <c r="Z624" s="272"/>
      <c r="AA624" s="272"/>
      <c r="AB624" s="272"/>
      <c r="AC624" s="272"/>
      <c r="AD624" s="272"/>
      <c r="AE624" s="272"/>
      <c r="AF624" s="272"/>
      <c r="AG624" s="272"/>
    </row>
    <row r="625" spans="1:33">
      <c r="A625" s="272"/>
      <c r="B625" s="275"/>
      <c r="C625" s="275"/>
      <c r="D625" s="275"/>
      <c r="E625" s="275"/>
      <c r="F625" s="275"/>
      <c r="G625" s="275"/>
      <c r="H625" s="275"/>
      <c r="I625" s="275"/>
      <c r="J625" s="275"/>
      <c r="K625" s="275"/>
      <c r="L625" s="275"/>
      <c r="M625" s="275"/>
      <c r="N625" s="275"/>
      <c r="O625" s="275"/>
      <c r="P625" s="272"/>
      <c r="Q625" s="272"/>
      <c r="R625" s="272"/>
      <c r="S625" s="272"/>
      <c r="T625" s="272"/>
      <c r="U625" s="272"/>
      <c r="V625" s="272"/>
      <c r="W625" s="272"/>
      <c r="X625" s="272"/>
      <c r="Y625" s="272"/>
      <c r="Z625" s="272"/>
      <c r="AA625" s="272"/>
      <c r="AB625" s="272"/>
      <c r="AC625" s="272"/>
      <c r="AD625" s="272"/>
      <c r="AE625" s="272"/>
      <c r="AF625" s="272"/>
      <c r="AG625" s="272"/>
    </row>
    <row r="626" spans="1:33">
      <c r="A626" s="272"/>
      <c r="B626" s="275"/>
      <c r="C626" s="275"/>
      <c r="D626" s="275"/>
      <c r="E626" s="275"/>
      <c r="F626" s="275"/>
      <c r="G626" s="275"/>
      <c r="H626" s="275"/>
      <c r="I626" s="275"/>
      <c r="J626" s="275"/>
      <c r="K626" s="275"/>
      <c r="L626" s="275"/>
      <c r="M626" s="275"/>
      <c r="N626" s="275"/>
      <c r="O626" s="275"/>
      <c r="P626" s="272"/>
      <c r="Q626" s="272"/>
      <c r="R626" s="272"/>
      <c r="S626" s="272"/>
      <c r="T626" s="272"/>
      <c r="U626" s="272"/>
      <c r="V626" s="272"/>
      <c r="W626" s="272"/>
      <c r="X626" s="272"/>
      <c r="Y626" s="272"/>
      <c r="Z626" s="272"/>
      <c r="AA626" s="272"/>
      <c r="AB626" s="272"/>
      <c r="AC626" s="272"/>
      <c r="AD626" s="272"/>
      <c r="AE626" s="272"/>
      <c r="AF626" s="272"/>
      <c r="AG626" s="272"/>
    </row>
    <row r="627" spans="1:33">
      <c r="A627" s="272"/>
      <c r="B627" s="275"/>
      <c r="C627" s="275"/>
      <c r="D627" s="275"/>
      <c r="E627" s="275"/>
      <c r="F627" s="275"/>
      <c r="G627" s="275"/>
      <c r="H627" s="275"/>
      <c r="I627" s="275"/>
      <c r="J627" s="275"/>
      <c r="K627" s="275"/>
      <c r="L627" s="275"/>
      <c r="M627" s="275"/>
      <c r="N627" s="275"/>
      <c r="O627" s="275"/>
      <c r="P627" s="272"/>
      <c r="Q627" s="272"/>
      <c r="R627" s="272"/>
      <c r="S627" s="272"/>
      <c r="T627" s="272"/>
      <c r="U627" s="272"/>
      <c r="V627" s="272"/>
      <c r="W627" s="272"/>
      <c r="X627" s="272"/>
      <c r="Y627" s="272"/>
      <c r="Z627" s="272"/>
      <c r="AA627" s="272"/>
      <c r="AB627" s="272"/>
      <c r="AC627" s="272"/>
      <c r="AD627" s="272"/>
      <c r="AE627" s="272"/>
      <c r="AF627" s="272"/>
      <c r="AG627" s="272"/>
    </row>
    <row r="628" spans="1:33">
      <c r="A628" s="272"/>
      <c r="B628" s="275"/>
      <c r="C628" s="275"/>
      <c r="D628" s="275"/>
      <c r="E628" s="275"/>
      <c r="F628" s="275"/>
      <c r="G628" s="275"/>
      <c r="H628" s="275"/>
      <c r="I628" s="275"/>
      <c r="J628" s="275"/>
      <c r="K628" s="275"/>
      <c r="L628" s="275"/>
      <c r="M628" s="275"/>
      <c r="N628" s="275"/>
      <c r="O628" s="275"/>
      <c r="P628" s="272"/>
      <c r="Q628" s="272"/>
      <c r="R628" s="272"/>
      <c r="S628" s="272"/>
      <c r="T628" s="272"/>
      <c r="U628" s="272"/>
      <c r="V628" s="272"/>
      <c r="W628" s="272"/>
      <c r="X628" s="272"/>
      <c r="Y628" s="272"/>
      <c r="Z628" s="272"/>
      <c r="AA628" s="272"/>
      <c r="AB628" s="272"/>
      <c r="AC628" s="272"/>
      <c r="AD628" s="272"/>
      <c r="AE628" s="272"/>
      <c r="AF628" s="272"/>
      <c r="AG628" s="272"/>
    </row>
    <row r="629" spans="1:33">
      <c r="A629" s="272"/>
      <c r="B629" s="275"/>
      <c r="C629" s="275"/>
      <c r="D629" s="275"/>
      <c r="E629" s="275"/>
      <c r="F629" s="275"/>
      <c r="G629" s="275"/>
      <c r="H629" s="275"/>
      <c r="I629" s="275"/>
      <c r="J629" s="275"/>
      <c r="K629" s="275"/>
      <c r="L629" s="275"/>
      <c r="M629" s="275"/>
      <c r="N629" s="275"/>
      <c r="O629" s="275"/>
      <c r="P629" s="272"/>
      <c r="Q629" s="272"/>
      <c r="R629" s="272"/>
      <c r="S629" s="272"/>
      <c r="T629" s="272"/>
      <c r="U629" s="272"/>
      <c r="V629" s="272"/>
      <c r="W629" s="272"/>
      <c r="X629" s="272"/>
      <c r="Y629" s="272"/>
      <c r="Z629" s="272"/>
      <c r="AA629" s="272"/>
      <c r="AB629" s="272"/>
      <c r="AC629" s="272"/>
      <c r="AD629" s="272"/>
      <c r="AE629" s="272"/>
      <c r="AF629" s="272"/>
      <c r="AG629" s="272"/>
    </row>
    <row r="630" spans="1:33">
      <c r="A630" s="272"/>
      <c r="B630" s="275"/>
      <c r="C630" s="275"/>
      <c r="D630" s="275"/>
      <c r="E630" s="275"/>
      <c r="F630" s="275"/>
      <c r="G630" s="275"/>
      <c r="H630" s="275"/>
      <c r="I630" s="275"/>
      <c r="J630" s="275"/>
      <c r="K630" s="275"/>
      <c r="L630" s="275"/>
      <c r="M630" s="275"/>
      <c r="N630" s="275"/>
      <c r="O630" s="275"/>
      <c r="P630" s="272"/>
      <c r="Q630" s="272"/>
      <c r="R630" s="272"/>
      <c r="S630" s="272"/>
      <c r="T630" s="272"/>
      <c r="U630" s="272"/>
      <c r="V630" s="272"/>
      <c r="W630" s="272"/>
      <c r="X630" s="272"/>
      <c r="Y630" s="272"/>
      <c r="Z630" s="272"/>
      <c r="AA630" s="272"/>
      <c r="AB630" s="272"/>
      <c r="AC630" s="272"/>
      <c r="AD630" s="272"/>
      <c r="AE630" s="272"/>
      <c r="AF630" s="272"/>
      <c r="AG630" s="272"/>
    </row>
    <row r="631" spans="1:33">
      <c r="A631" s="272"/>
      <c r="B631" s="275"/>
      <c r="C631" s="275"/>
      <c r="D631" s="275"/>
      <c r="E631" s="275"/>
      <c r="F631" s="275"/>
      <c r="G631" s="275"/>
      <c r="H631" s="275"/>
      <c r="I631" s="275"/>
      <c r="J631" s="275"/>
      <c r="K631" s="275"/>
      <c r="L631" s="275"/>
      <c r="M631" s="275"/>
      <c r="N631" s="275"/>
      <c r="O631" s="275"/>
      <c r="P631" s="272"/>
      <c r="Q631" s="272"/>
      <c r="R631" s="272"/>
      <c r="S631" s="272"/>
      <c r="T631" s="272"/>
      <c r="U631" s="272"/>
      <c r="V631" s="272"/>
      <c r="W631" s="272"/>
      <c r="X631" s="272"/>
      <c r="Y631" s="272"/>
      <c r="Z631" s="272"/>
      <c r="AA631" s="272"/>
      <c r="AB631" s="272"/>
      <c r="AC631" s="272"/>
      <c r="AD631" s="272"/>
      <c r="AE631" s="272"/>
      <c r="AF631" s="272"/>
      <c r="AG631" s="272"/>
    </row>
    <row r="632" spans="1:33">
      <c r="A632" s="272"/>
      <c r="B632" s="275"/>
      <c r="C632" s="275"/>
      <c r="D632" s="275"/>
      <c r="E632" s="275"/>
      <c r="F632" s="275"/>
      <c r="G632" s="275"/>
      <c r="H632" s="275"/>
      <c r="I632" s="275"/>
      <c r="J632" s="275"/>
      <c r="K632" s="275"/>
      <c r="L632" s="275"/>
      <c r="M632" s="275"/>
      <c r="N632" s="275"/>
      <c r="O632" s="275"/>
      <c r="P632" s="272"/>
      <c r="Q632" s="272"/>
      <c r="R632" s="272"/>
      <c r="S632" s="272"/>
      <c r="T632" s="272"/>
      <c r="U632" s="272"/>
      <c r="V632" s="272"/>
      <c r="W632" s="272"/>
      <c r="X632" s="272"/>
      <c r="Y632" s="272"/>
      <c r="Z632" s="272"/>
      <c r="AA632" s="272"/>
      <c r="AB632" s="272"/>
      <c r="AC632" s="272"/>
      <c r="AD632" s="272"/>
      <c r="AE632" s="272"/>
      <c r="AF632" s="272"/>
      <c r="AG632" s="272"/>
    </row>
    <row r="633" spans="1:33">
      <c r="A633" s="272"/>
      <c r="B633" s="275"/>
      <c r="C633" s="275"/>
      <c r="D633" s="275"/>
      <c r="E633" s="275"/>
      <c r="F633" s="275"/>
      <c r="G633" s="275"/>
      <c r="H633" s="275"/>
      <c r="I633" s="275"/>
      <c r="J633" s="275"/>
      <c r="K633" s="275"/>
      <c r="L633" s="275"/>
      <c r="M633" s="275"/>
      <c r="N633" s="275"/>
      <c r="O633" s="275"/>
      <c r="P633" s="272"/>
      <c r="Q633" s="272"/>
      <c r="R633" s="272"/>
      <c r="S633" s="272"/>
      <c r="T633" s="272"/>
      <c r="U633" s="272"/>
      <c r="V633" s="272"/>
      <c r="W633" s="272"/>
      <c r="X633" s="272"/>
      <c r="Y633" s="272"/>
      <c r="Z633" s="272"/>
      <c r="AA633" s="272"/>
      <c r="AB633" s="272"/>
      <c r="AC633" s="272"/>
      <c r="AD633" s="272"/>
      <c r="AE633" s="272"/>
      <c r="AF633" s="272"/>
      <c r="AG633" s="272"/>
    </row>
    <row r="634" spans="1:33">
      <c r="A634" s="272"/>
      <c r="B634" s="275"/>
      <c r="C634" s="275"/>
      <c r="D634" s="275"/>
      <c r="E634" s="275"/>
      <c r="F634" s="275"/>
      <c r="G634" s="275"/>
      <c r="H634" s="275"/>
      <c r="I634" s="275"/>
      <c r="J634" s="275"/>
      <c r="K634" s="275"/>
      <c r="L634" s="275"/>
      <c r="M634" s="275"/>
      <c r="N634" s="275"/>
      <c r="O634" s="275"/>
      <c r="P634" s="272"/>
      <c r="Q634" s="272"/>
      <c r="R634" s="272"/>
      <c r="S634" s="272"/>
      <c r="T634" s="272"/>
      <c r="U634" s="272"/>
      <c r="V634" s="272"/>
      <c r="W634" s="272"/>
      <c r="X634" s="272"/>
      <c r="Y634" s="272"/>
      <c r="Z634" s="272"/>
      <c r="AA634" s="272"/>
      <c r="AB634" s="272"/>
      <c r="AC634" s="272"/>
      <c r="AD634" s="272"/>
      <c r="AE634" s="272"/>
      <c r="AF634" s="272"/>
      <c r="AG634" s="272"/>
    </row>
    <row r="635" spans="1:33">
      <c r="A635" s="272"/>
      <c r="B635" s="275"/>
      <c r="C635" s="275"/>
      <c r="D635" s="275"/>
      <c r="E635" s="275"/>
      <c r="F635" s="275"/>
      <c r="G635" s="275"/>
      <c r="H635" s="275"/>
      <c r="I635" s="275"/>
      <c r="J635" s="275"/>
      <c r="K635" s="275"/>
      <c r="L635" s="275"/>
      <c r="M635" s="275"/>
      <c r="N635" s="275"/>
      <c r="O635" s="275"/>
      <c r="P635" s="272"/>
      <c r="Q635" s="272"/>
      <c r="R635" s="272"/>
      <c r="S635" s="272"/>
      <c r="T635" s="272"/>
      <c r="U635" s="272"/>
      <c r="V635" s="272"/>
      <c r="W635" s="272"/>
      <c r="X635" s="272"/>
      <c r="Y635" s="272"/>
      <c r="Z635" s="272"/>
      <c r="AA635" s="272"/>
      <c r="AB635" s="272"/>
      <c r="AC635" s="272"/>
      <c r="AD635" s="272"/>
      <c r="AE635" s="272"/>
      <c r="AF635" s="272"/>
      <c r="AG635" s="272"/>
    </row>
    <row r="636" spans="1:33">
      <c r="A636" s="272"/>
      <c r="B636" s="275"/>
      <c r="C636" s="275"/>
      <c r="D636" s="275"/>
      <c r="E636" s="275"/>
      <c r="F636" s="275"/>
      <c r="G636" s="275"/>
      <c r="H636" s="275"/>
      <c r="I636" s="275"/>
      <c r="J636" s="275"/>
      <c r="K636" s="275"/>
      <c r="L636" s="275"/>
      <c r="M636" s="275"/>
      <c r="N636" s="275"/>
      <c r="O636" s="275"/>
      <c r="P636" s="272"/>
      <c r="Q636" s="272"/>
      <c r="R636" s="272"/>
      <c r="S636" s="272"/>
      <c r="T636" s="272"/>
      <c r="U636" s="272"/>
      <c r="V636" s="272"/>
      <c r="W636" s="272"/>
      <c r="X636" s="272"/>
      <c r="Y636" s="272"/>
      <c r="Z636" s="272"/>
      <c r="AA636" s="272"/>
      <c r="AB636" s="272"/>
      <c r="AC636" s="272"/>
      <c r="AD636" s="272"/>
      <c r="AE636" s="272"/>
      <c r="AF636" s="272"/>
      <c r="AG636" s="272"/>
    </row>
    <row r="637" spans="1:33">
      <c r="A637" s="272"/>
      <c r="B637" s="275"/>
      <c r="C637" s="275"/>
      <c r="D637" s="275"/>
      <c r="E637" s="275"/>
      <c r="F637" s="275"/>
      <c r="G637" s="275"/>
      <c r="H637" s="275"/>
      <c r="I637" s="275"/>
      <c r="J637" s="275"/>
      <c r="K637" s="275"/>
      <c r="L637" s="275"/>
      <c r="M637" s="275"/>
      <c r="N637" s="275"/>
      <c r="O637" s="275"/>
      <c r="P637" s="272"/>
      <c r="Q637" s="272"/>
      <c r="R637" s="272"/>
      <c r="S637" s="272"/>
      <c r="T637" s="272"/>
      <c r="U637" s="272"/>
      <c r="V637" s="272"/>
      <c r="W637" s="272"/>
      <c r="X637" s="272"/>
      <c r="Y637" s="272"/>
      <c r="Z637" s="272"/>
      <c r="AA637" s="272"/>
      <c r="AB637" s="272"/>
      <c r="AC637" s="272"/>
      <c r="AD637" s="272"/>
      <c r="AE637" s="272"/>
      <c r="AF637" s="272"/>
      <c r="AG637" s="272"/>
    </row>
    <row r="638" spans="1:33">
      <c r="A638" s="272"/>
      <c r="B638" s="275"/>
      <c r="C638" s="275"/>
      <c r="D638" s="275"/>
      <c r="E638" s="275"/>
      <c r="F638" s="275"/>
      <c r="G638" s="275"/>
      <c r="H638" s="275"/>
      <c r="I638" s="275"/>
      <c r="J638" s="275"/>
      <c r="K638" s="275"/>
      <c r="L638" s="275"/>
      <c r="M638" s="275"/>
      <c r="N638" s="275"/>
      <c r="O638" s="275"/>
      <c r="P638" s="272"/>
      <c r="Q638" s="272"/>
      <c r="R638" s="272"/>
      <c r="S638" s="272"/>
      <c r="T638" s="272"/>
      <c r="U638" s="272"/>
      <c r="V638" s="272"/>
      <c r="W638" s="272"/>
      <c r="X638" s="272"/>
      <c r="Y638" s="272"/>
      <c r="Z638" s="272"/>
      <c r="AA638" s="272"/>
      <c r="AB638" s="272"/>
      <c r="AC638" s="272"/>
      <c r="AD638" s="272"/>
      <c r="AE638" s="272"/>
      <c r="AF638" s="272"/>
      <c r="AG638" s="272"/>
    </row>
    <row r="639" spans="1:33">
      <c r="A639" s="272"/>
      <c r="B639" s="275"/>
      <c r="C639" s="275"/>
      <c r="D639" s="275"/>
      <c r="E639" s="275"/>
      <c r="F639" s="275"/>
      <c r="G639" s="275"/>
      <c r="H639" s="275"/>
      <c r="I639" s="275"/>
      <c r="J639" s="275"/>
      <c r="K639" s="275"/>
      <c r="L639" s="275"/>
      <c r="M639" s="275"/>
      <c r="N639" s="275"/>
      <c r="O639" s="275"/>
      <c r="P639" s="272"/>
      <c r="Q639" s="272"/>
      <c r="R639" s="272"/>
      <c r="S639" s="272"/>
      <c r="T639" s="272"/>
      <c r="U639" s="272"/>
      <c r="V639" s="272"/>
      <c r="W639" s="272"/>
      <c r="X639" s="272"/>
      <c r="Y639" s="272"/>
      <c r="Z639" s="272"/>
      <c r="AA639" s="272"/>
      <c r="AB639" s="272"/>
      <c r="AC639" s="272"/>
      <c r="AD639" s="272"/>
      <c r="AE639" s="272"/>
      <c r="AF639" s="272"/>
      <c r="AG639" s="272"/>
    </row>
    <row r="640" spans="1:33">
      <c r="A640" s="272"/>
      <c r="B640" s="275"/>
      <c r="C640" s="275"/>
      <c r="D640" s="275"/>
      <c r="E640" s="275"/>
      <c r="F640" s="275"/>
      <c r="G640" s="275"/>
      <c r="H640" s="275"/>
      <c r="I640" s="275"/>
      <c r="J640" s="275"/>
      <c r="K640" s="275"/>
      <c r="L640" s="275"/>
      <c r="M640" s="275"/>
      <c r="N640" s="275"/>
      <c r="O640" s="275"/>
      <c r="P640" s="272"/>
      <c r="Q640" s="272"/>
      <c r="R640" s="272"/>
      <c r="S640" s="272"/>
      <c r="T640" s="272"/>
      <c r="U640" s="272"/>
      <c r="V640" s="272"/>
      <c r="W640" s="272"/>
      <c r="X640" s="272"/>
      <c r="Y640" s="272"/>
      <c r="Z640" s="272"/>
      <c r="AA640" s="272"/>
      <c r="AB640" s="272"/>
      <c r="AC640" s="272"/>
      <c r="AD640" s="272"/>
      <c r="AE640" s="272"/>
      <c r="AF640" s="272"/>
      <c r="AG640" s="272"/>
    </row>
    <row r="641" spans="1:33">
      <c r="A641" s="272"/>
      <c r="B641" s="275"/>
      <c r="C641" s="275"/>
      <c r="D641" s="275"/>
      <c r="E641" s="275"/>
      <c r="F641" s="275"/>
      <c r="G641" s="275"/>
      <c r="H641" s="275"/>
      <c r="I641" s="275"/>
      <c r="J641" s="275"/>
      <c r="K641" s="275"/>
      <c r="L641" s="275"/>
      <c r="M641" s="275"/>
      <c r="N641" s="275"/>
      <c r="O641" s="275"/>
      <c r="P641" s="272"/>
      <c r="Q641" s="272"/>
      <c r="R641" s="272"/>
      <c r="S641" s="272"/>
      <c r="T641" s="272"/>
      <c r="U641" s="272"/>
      <c r="V641" s="272"/>
      <c r="W641" s="272"/>
      <c r="X641" s="272"/>
      <c r="Y641" s="272"/>
      <c r="Z641" s="272"/>
      <c r="AA641" s="272"/>
      <c r="AB641" s="272"/>
      <c r="AC641" s="272"/>
      <c r="AD641" s="272"/>
      <c r="AE641" s="272"/>
      <c r="AF641" s="272"/>
      <c r="AG641" s="272"/>
    </row>
    <row r="642" spans="1:33">
      <c r="A642" s="272"/>
      <c r="B642" s="275"/>
      <c r="C642" s="275"/>
      <c r="D642" s="275"/>
      <c r="E642" s="275"/>
      <c r="F642" s="275"/>
      <c r="G642" s="275"/>
      <c r="H642" s="275"/>
      <c r="I642" s="275"/>
      <c r="J642" s="275"/>
      <c r="K642" s="275"/>
      <c r="L642" s="275"/>
      <c r="M642" s="275"/>
      <c r="N642" s="275"/>
      <c r="O642" s="275"/>
      <c r="P642" s="272"/>
      <c r="Q642" s="272"/>
      <c r="R642" s="272"/>
      <c r="S642" s="272"/>
      <c r="T642" s="272"/>
      <c r="U642" s="272"/>
      <c r="V642" s="272"/>
      <c r="W642" s="272"/>
      <c r="X642" s="272"/>
      <c r="Y642" s="272"/>
      <c r="Z642" s="272"/>
      <c r="AA642" s="272"/>
      <c r="AB642" s="272"/>
      <c r="AC642" s="272"/>
      <c r="AD642" s="272"/>
      <c r="AE642" s="272"/>
      <c r="AF642" s="272"/>
      <c r="AG642" s="272"/>
    </row>
    <row r="643" spans="1:33">
      <c r="A643" s="272"/>
      <c r="B643" s="275"/>
      <c r="C643" s="275"/>
      <c r="D643" s="275"/>
      <c r="E643" s="275"/>
      <c r="F643" s="275"/>
      <c r="G643" s="275"/>
      <c r="H643" s="275"/>
      <c r="I643" s="275"/>
      <c r="J643" s="275"/>
      <c r="K643" s="275"/>
      <c r="L643" s="275"/>
      <c r="M643" s="275"/>
      <c r="N643" s="275"/>
      <c r="O643" s="275"/>
      <c r="P643" s="272"/>
      <c r="Q643" s="272"/>
      <c r="R643" s="272"/>
      <c r="S643" s="272"/>
      <c r="T643" s="272"/>
      <c r="U643" s="272"/>
      <c r="V643" s="272"/>
      <c r="W643" s="272"/>
      <c r="X643" s="272"/>
      <c r="Y643" s="272"/>
      <c r="Z643" s="272"/>
      <c r="AA643" s="272"/>
      <c r="AB643" s="272"/>
      <c r="AC643" s="272"/>
      <c r="AD643" s="272"/>
      <c r="AE643" s="272"/>
      <c r="AF643" s="272"/>
      <c r="AG643" s="272"/>
    </row>
    <row r="644" spans="1:33">
      <c r="A644" s="272"/>
      <c r="B644" s="275"/>
      <c r="C644" s="275"/>
      <c r="D644" s="275"/>
      <c r="E644" s="275"/>
      <c r="F644" s="275"/>
      <c r="G644" s="275"/>
      <c r="H644" s="275"/>
      <c r="I644" s="275"/>
      <c r="J644" s="275"/>
      <c r="K644" s="275"/>
      <c r="L644" s="275"/>
      <c r="M644" s="275"/>
      <c r="N644" s="275"/>
      <c r="O644" s="275"/>
      <c r="P644" s="272"/>
      <c r="Q644" s="272"/>
      <c r="R644" s="272"/>
      <c r="S644" s="272"/>
      <c r="T644" s="272"/>
      <c r="U644" s="272"/>
      <c r="V644" s="272"/>
      <c r="W644" s="272"/>
      <c r="X644" s="272"/>
      <c r="Y644" s="272"/>
      <c r="Z644" s="272"/>
      <c r="AA644" s="272"/>
      <c r="AB644" s="272"/>
      <c r="AC644" s="272"/>
      <c r="AD644" s="272"/>
      <c r="AE644" s="272"/>
      <c r="AF644" s="272"/>
      <c r="AG644" s="272"/>
    </row>
    <row r="645" spans="1:33">
      <c r="A645" s="272"/>
      <c r="B645" s="275"/>
      <c r="C645" s="275"/>
      <c r="D645" s="275"/>
      <c r="E645" s="275"/>
      <c r="F645" s="275"/>
      <c r="G645" s="275"/>
      <c r="H645" s="275"/>
      <c r="I645" s="275"/>
      <c r="J645" s="275"/>
      <c r="K645" s="275"/>
      <c r="L645" s="275"/>
      <c r="M645" s="275"/>
      <c r="N645" s="275"/>
      <c r="O645" s="275"/>
      <c r="P645" s="272"/>
      <c r="Q645" s="272"/>
      <c r="R645" s="272"/>
      <c r="S645" s="272"/>
      <c r="T645" s="272"/>
      <c r="U645" s="272"/>
      <c r="V645" s="272"/>
      <c r="W645" s="272"/>
      <c r="X645" s="272"/>
      <c r="Y645" s="272"/>
      <c r="Z645" s="272"/>
      <c r="AA645" s="272"/>
      <c r="AB645" s="272"/>
      <c r="AC645" s="272"/>
      <c r="AD645" s="272"/>
      <c r="AE645" s="272"/>
      <c r="AF645" s="272"/>
      <c r="AG645" s="272"/>
    </row>
    <row r="646" spans="1:33">
      <c r="A646" s="272"/>
      <c r="B646" s="275"/>
      <c r="C646" s="275"/>
      <c r="D646" s="275"/>
      <c r="E646" s="275"/>
      <c r="F646" s="275"/>
      <c r="G646" s="275"/>
      <c r="H646" s="275"/>
      <c r="I646" s="275"/>
      <c r="J646" s="275"/>
      <c r="K646" s="275"/>
      <c r="L646" s="275"/>
      <c r="M646" s="275"/>
      <c r="N646" s="275"/>
      <c r="O646" s="275"/>
      <c r="P646" s="272"/>
      <c r="Q646" s="272"/>
      <c r="R646" s="272"/>
      <c r="S646" s="272"/>
      <c r="T646" s="272"/>
      <c r="U646" s="272"/>
      <c r="V646" s="272"/>
      <c r="W646" s="272"/>
      <c r="X646" s="272"/>
      <c r="Y646" s="272"/>
      <c r="Z646" s="272"/>
      <c r="AA646" s="272"/>
      <c r="AB646" s="272"/>
      <c r="AC646" s="272"/>
      <c r="AD646" s="272"/>
      <c r="AE646" s="272"/>
      <c r="AF646" s="272"/>
      <c r="AG646" s="272"/>
    </row>
    <row r="647" spans="1:33">
      <c r="A647" s="272"/>
      <c r="B647" s="275"/>
      <c r="C647" s="275"/>
      <c r="D647" s="275"/>
      <c r="E647" s="275"/>
      <c r="F647" s="275"/>
      <c r="G647" s="275"/>
      <c r="H647" s="275"/>
      <c r="I647" s="275"/>
      <c r="J647" s="275"/>
      <c r="K647" s="275"/>
      <c r="L647" s="275"/>
      <c r="M647" s="275"/>
      <c r="N647" s="275"/>
      <c r="O647" s="275"/>
      <c r="P647" s="272"/>
      <c r="Q647" s="272"/>
      <c r="R647" s="272"/>
      <c r="S647" s="272"/>
      <c r="T647" s="272"/>
      <c r="U647" s="272"/>
      <c r="V647" s="272"/>
      <c r="W647" s="272"/>
      <c r="X647" s="272"/>
      <c r="Y647" s="272"/>
      <c r="Z647" s="272"/>
      <c r="AA647" s="272"/>
      <c r="AB647" s="272"/>
      <c r="AC647" s="272"/>
      <c r="AD647" s="272"/>
      <c r="AE647" s="272"/>
      <c r="AF647" s="272"/>
      <c r="AG647" s="272"/>
    </row>
    <row r="648" spans="1:33">
      <c r="A648" s="272"/>
      <c r="B648" s="275"/>
      <c r="C648" s="275"/>
      <c r="D648" s="275"/>
      <c r="E648" s="275"/>
      <c r="F648" s="275"/>
      <c r="G648" s="275"/>
      <c r="H648" s="275"/>
      <c r="I648" s="275"/>
      <c r="J648" s="275"/>
      <c r="K648" s="275"/>
      <c r="L648" s="275"/>
      <c r="M648" s="275"/>
      <c r="N648" s="275"/>
      <c r="O648" s="275"/>
      <c r="P648" s="272"/>
      <c r="Q648" s="272"/>
      <c r="R648" s="272"/>
      <c r="S648" s="272"/>
      <c r="T648" s="272"/>
      <c r="U648" s="272"/>
      <c r="V648" s="272"/>
      <c r="W648" s="272"/>
      <c r="X648" s="272"/>
      <c r="Y648" s="272"/>
      <c r="Z648" s="272"/>
      <c r="AA648" s="272"/>
      <c r="AB648" s="272"/>
      <c r="AC648" s="272"/>
      <c r="AD648" s="272"/>
      <c r="AE648" s="272"/>
      <c r="AF648" s="272"/>
      <c r="AG648" s="272"/>
    </row>
    <row r="649" spans="1:33">
      <c r="A649" s="272"/>
      <c r="B649" s="275"/>
      <c r="C649" s="275"/>
      <c r="D649" s="275"/>
      <c r="E649" s="275"/>
      <c r="F649" s="275"/>
      <c r="G649" s="275"/>
      <c r="H649" s="275"/>
      <c r="I649" s="275"/>
      <c r="J649" s="275"/>
      <c r="K649" s="275"/>
      <c r="L649" s="275"/>
      <c r="M649" s="275"/>
      <c r="N649" s="275"/>
      <c r="O649" s="275"/>
      <c r="P649" s="272"/>
      <c r="Q649" s="272"/>
      <c r="R649" s="272"/>
      <c r="S649" s="272"/>
      <c r="T649" s="272"/>
      <c r="U649" s="272"/>
      <c r="V649" s="272"/>
      <c r="W649" s="272"/>
      <c r="X649" s="272"/>
      <c r="Y649" s="272"/>
      <c r="Z649" s="272"/>
      <c r="AA649" s="272"/>
      <c r="AB649" s="272"/>
      <c r="AC649" s="272"/>
      <c r="AD649" s="272"/>
      <c r="AE649" s="272"/>
      <c r="AF649" s="272"/>
      <c r="AG649" s="272"/>
    </row>
    <row r="650" spans="1:33">
      <c r="A650" s="272"/>
      <c r="B650" s="275"/>
      <c r="C650" s="275"/>
      <c r="D650" s="275"/>
      <c r="E650" s="275"/>
      <c r="F650" s="275"/>
      <c r="G650" s="275"/>
      <c r="H650" s="275"/>
      <c r="I650" s="275"/>
      <c r="J650" s="275"/>
      <c r="K650" s="275"/>
      <c r="L650" s="275"/>
      <c r="M650" s="275"/>
      <c r="N650" s="275"/>
      <c r="O650" s="275"/>
      <c r="P650" s="272"/>
      <c r="Q650" s="272"/>
      <c r="R650" s="272"/>
      <c r="S650" s="272"/>
      <c r="T650" s="272"/>
      <c r="U650" s="272"/>
      <c r="V650" s="272"/>
      <c r="W650" s="272"/>
      <c r="X650" s="272"/>
      <c r="Y650" s="272"/>
      <c r="Z650" s="272"/>
      <c r="AA650" s="272"/>
      <c r="AB650" s="272"/>
      <c r="AC650" s="272"/>
      <c r="AD650" s="272"/>
      <c r="AE650" s="272"/>
      <c r="AF650" s="272"/>
      <c r="AG650" s="272"/>
    </row>
    <row r="651" spans="1:33">
      <c r="A651" s="272"/>
      <c r="B651" s="275"/>
      <c r="C651" s="275"/>
      <c r="D651" s="275"/>
      <c r="E651" s="275"/>
      <c r="F651" s="275"/>
      <c r="G651" s="275"/>
      <c r="H651" s="275"/>
      <c r="I651" s="275"/>
      <c r="J651" s="275"/>
      <c r="K651" s="275"/>
      <c r="L651" s="275"/>
      <c r="M651" s="275"/>
      <c r="N651" s="275"/>
      <c r="O651" s="275"/>
      <c r="P651" s="272"/>
      <c r="Q651" s="272"/>
      <c r="R651" s="272"/>
      <c r="S651" s="272"/>
      <c r="T651" s="272"/>
      <c r="U651" s="272"/>
      <c r="V651" s="272"/>
      <c r="W651" s="272"/>
      <c r="X651" s="272"/>
      <c r="Y651" s="272"/>
      <c r="Z651" s="272"/>
      <c r="AA651" s="272"/>
      <c r="AB651" s="272"/>
      <c r="AC651" s="272"/>
      <c r="AD651" s="272"/>
      <c r="AE651" s="272"/>
      <c r="AF651" s="272"/>
      <c r="AG651" s="272"/>
    </row>
    <row r="652" spans="1:33">
      <c r="A652" s="272"/>
      <c r="B652" s="275"/>
      <c r="C652" s="275"/>
      <c r="D652" s="275"/>
      <c r="E652" s="275"/>
      <c r="F652" s="275"/>
      <c r="G652" s="275"/>
      <c r="H652" s="275"/>
      <c r="I652" s="275"/>
      <c r="J652" s="275"/>
      <c r="K652" s="275"/>
      <c r="L652" s="275"/>
      <c r="M652" s="275"/>
      <c r="N652" s="275"/>
      <c r="O652" s="275"/>
      <c r="P652" s="272"/>
      <c r="Q652" s="272"/>
      <c r="R652" s="272"/>
      <c r="S652" s="272"/>
      <c r="T652" s="272"/>
      <c r="U652" s="272"/>
      <c r="V652" s="272"/>
      <c r="W652" s="272"/>
      <c r="X652" s="272"/>
      <c r="Y652" s="272"/>
      <c r="Z652" s="272"/>
      <c r="AA652" s="272"/>
      <c r="AB652" s="272"/>
      <c r="AC652" s="272"/>
      <c r="AD652" s="272"/>
      <c r="AE652" s="272"/>
      <c r="AF652" s="272"/>
      <c r="AG652" s="272"/>
    </row>
    <row r="653" spans="1:33">
      <c r="A653" s="272"/>
      <c r="B653" s="275"/>
      <c r="C653" s="275"/>
      <c r="D653" s="275"/>
      <c r="E653" s="275"/>
      <c r="F653" s="275"/>
      <c r="G653" s="275"/>
      <c r="H653" s="275"/>
      <c r="I653" s="275"/>
      <c r="J653" s="275"/>
      <c r="K653" s="275"/>
      <c r="L653" s="275"/>
      <c r="M653" s="275"/>
      <c r="N653" s="275"/>
      <c r="O653" s="275"/>
      <c r="P653" s="272"/>
      <c r="Q653" s="272"/>
      <c r="R653" s="272"/>
      <c r="S653" s="272"/>
      <c r="T653" s="272"/>
      <c r="U653" s="272"/>
      <c r="V653" s="272"/>
      <c r="W653" s="272"/>
      <c r="X653" s="272"/>
      <c r="Y653" s="272"/>
      <c r="Z653" s="272"/>
      <c r="AA653" s="272"/>
      <c r="AB653" s="272"/>
      <c r="AC653" s="272"/>
      <c r="AD653" s="272"/>
      <c r="AE653" s="272"/>
      <c r="AF653" s="272"/>
      <c r="AG653" s="272"/>
    </row>
    <row r="654" spans="1:33">
      <c r="A654" s="272"/>
      <c r="B654" s="275"/>
      <c r="C654" s="275"/>
      <c r="D654" s="275"/>
      <c r="E654" s="275"/>
      <c r="F654" s="275"/>
      <c r="G654" s="275"/>
      <c r="H654" s="275"/>
      <c r="I654" s="275"/>
      <c r="J654" s="275"/>
      <c r="K654" s="275"/>
      <c r="L654" s="275"/>
      <c r="M654" s="275"/>
      <c r="N654" s="275"/>
      <c r="O654" s="275"/>
      <c r="P654" s="272"/>
      <c r="Q654" s="272"/>
      <c r="R654" s="272"/>
      <c r="S654" s="272"/>
      <c r="T654" s="272"/>
      <c r="U654" s="272"/>
      <c r="V654" s="272"/>
      <c r="W654" s="272"/>
      <c r="X654" s="272"/>
      <c r="Y654" s="272"/>
      <c r="Z654" s="272"/>
      <c r="AA654" s="272"/>
      <c r="AB654" s="272"/>
      <c r="AC654" s="272"/>
      <c r="AD654" s="272"/>
      <c r="AE654" s="272"/>
      <c r="AF654" s="272"/>
      <c r="AG654" s="272"/>
    </row>
    <row r="655" spans="1:33">
      <c r="A655" s="272"/>
      <c r="B655" s="275"/>
      <c r="C655" s="275"/>
      <c r="D655" s="275"/>
      <c r="E655" s="275"/>
      <c r="F655" s="275"/>
      <c r="G655" s="275"/>
      <c r="H655" s="275"/>
      <c r="I655" s="275"/>
      <c r="J655" s="275"/>
      <c r="K655" s="275"/>
      <c r="L655" s="275"/>
      <c r="M655" s="275"/>
      <c r="N655" s="275"/>
      <c r="O655" s="275"/>
      <c r="P655" s="272"/>
      <c r="Q655" s="272"/>
      <c r="R655" s="272"/>
      <c r="S655" s="272"/>
      <c r="T655" s="272"/>
      <c r="U655" s="272"/>
      <c r="V655" s="272"/>
      <c r="W655" s="272"/>
      <c r="X655" s="272"/>
      <c r="Y655" s="272"/>
      <c r="Z655" s="272"/>
      <c r="AA655" s="272"/>
      <c r="AB655" s="272"/>
      <c r="AC655" s="272"/>
      <c r="AD655" s="272"/>
      <c r="AE655" s="272"/>
      <c r="AF655" s="272"/>
      <c r="AG655" s="272"/>
    </row>
    <row r="656" spans="1:33">
      <c r="A656" s="272"/>
      <c r="B656" s="275"/>
      <c r="C656" s="275"/>
      <c r="D656" s="275"/>
      <c r="E656" s="275"/>
      <c r="F656" s="275"/>
      <c r="G656" s="275"/>
      <c r="H656" s="275"/>
      <c r="I656" s="275"/>
      <c r="J656" s="275"/>
      <c r="K656" s="275"/>
      <c r="L656" s="275"/>
      <c r="M656" s="275"/>
      <c r="N656" s="275"/>
      <c r="O656" s="275"/>
      <c r="P656" s="272"/>
      <c r="Q656" s="272"/>
      <c r="R656" s="272"/>
      <c r="S656" s="272"/>
      <c r="T656" s="272"/>
      <c r="U656" s="272"/>
      <c r="V656" s="272"/>
      <c r="W656" s="272"/>
      <c r="X656" s="272"/>
      <c r="Y656" s="272"/>
      <c r="Z656" s="272"/>
      <c r="AA656" s="272"/>
      <c r="AB656" s="272"/>
      <c r="AC656" s="272"/>
      <c r="AD656" s="272"/>
      <c r="AE656" s="272"/>
      <c r="AF656" s="272"/>
      <c r="AG656" s="272"/>
    </row>
    <row r="657" spans="1:33">
      <c r="A657" s="272"/>
      <c r="B657" s="275"/>
      <c r="C657" s="275"/>
      <c r="D657" s="275"/>
      <c r="E657" s="275"/>
      <c r="F657" s="275"/>
      <c r="G657" s="275"/>
      <c r="H657" s="275"/>
      <c r="I657" s="275"/>
      <c r="J657" s="275"/>
      <c r="K657" s="275"/>
      <c r="L657" s="275"/>
      <c r="M657" s="275"/>
      <c r="N657" s="275"/>
      <c r="O657" s="275"/>
      <c r="P657" s="272"/>
      <c r="Q657" s="272"/>
      <c r="R657" s="272"/>
      <c r="S657" s="272"/>
      <c r="T657" s="272"/>
      <c r="U657" s="272"/>
      <c r="V657" s="272"/>
      <c r="W657" s="272"/>
      <c r="X657" s="272"/>
      <c r="Y657" s="272"/>
      <c r="Z657" s="272"/>
      <c r="AA657" s="272"/>
      <c r="AB657" s="272"/>
      <c r="AC657" s="272"/>
      <c r="AD657" s="272"/>
      <c r="AE657" s="272"/>
      <c r="AF657" s="272"/>
      <c r="AG657" s="272"/>
    </row>
    <row r="658" spans="1:33">
      <c r="A658" s="272"/>
      <c r="B658" s="275"/>
      <c r="C658" s="275"/>
      <c r="D658" s="275"/>
      <c r="E658" s="275"/>
      <c r="F658" s="275"/>
      <c r="G658" s="275"/>
      <c r="H658" s="275"/>
      <c r="I658" s="275"/>
      <c r="J658" s="275"/>
      <c r="K658" s="275"/>
      <c r="L658" s="275"/>
      <c r="M658" s="275"/>
      <c r="N658" s="275"/>
      <c r="O658" s="275"/>
      <c r="P658" s="272"/>
      <c r="Q658" s="272"/>
      <c r="R658" s="272"/>
      <c r="S658" s="272"/>
      <c r="T658" s="272"/>
      <c r="U658" s="272"/>
      <c r="V658" s="272"/>
      <c r="W658" s="272"/>
      <c r="X658" s="272"/>
      <c r="Y658" s="272"/>
      <c r="Z658" s="272"/>
      <c r="AA658" s="272"/>
      <c r="AB658" s="272"/>
      <c r="AC658" s="272"/>
      <c r="AD658" s="272"/>
      <c r="AE658" s="272"/>
      <c r="AF658" s="272"/>
      <c r="AG658" s="272"/>
    </row>
    <row r="659" spans="1:33">
      <c r="A659" s="272"/>
      <c r="B659" s="275"/>
      <c r="C659" s="275"/>
      <c r="D659" s="275"/>
      <c r="E659" s="275"/>
      <c r="F659" s="275"/>
      <c r="G659" s="275"/>
      <c r="H659" s="275"/>
      <c r="I659" s="275"/>
      <c r="J659" s="275"/>
      <c r="K659" s="275"/>
      <c r="L659" s="275"/>
      <c r="M659" s="275"/>
      <c r="N659" s="275"/>
      <c r="O659" s="275"/>
      <c r="P659" s="272"/>
      <c r="Q659" s="272"/>
      <c r="R659" s="272"/>
      <c r="S659" s="272"/>
      <c r="T659" s="272"/>
      <c r="U659" s="272"/>
      <c r="V659" s="272"/>
      <c r="W659" s="272"/>
      <c r="X659" s="272"/>
      <c r="Y659" s="272"/>
      <c r="Z659" s="272"/>
      <c r="AA659" s="272"/>
      <c r="AB659" s="272"/>
      <c r="AC659" s="272"/>
      <c r="AD659" s="272"/>
      <c r="AE659" s="272"/>
      <c r="AF659" s="272"/>
      <c r="AG659" s="272"/>
    </row>
    <row r="660" spans="1:33">
      <c r="A660" s="272"/>
      <c r="B660" s="275"/>
      <c r="C660" s="275"/>
      <c r="D660" s="275"/>
      <c r="E660" s="275"/>
      <c r="F660" s="275"/>
      <c r="G660" s="275"/>
      <c r="H660" s="275"/>
      <c r="I660" s="275"/>
      <c r="J660" s="275"/>
      <c r="K660" s="275"/>
      <c r="L660" s="275"/>
      <c r="M660" s="275"/>
      <c r="N660" s="275"/>
      <c r="O660" s="275"/>
      <c r="P660" s="272"/>
      <c r="Q660" s="272"/>
      <c r="R660" s="272"/>
      <c r="S660" s="272"/>
      <c r="T660" s="272"/>
      <c r="U660" s="272"/>
      <c r="V660" s="272"/>
      <c r="W660" s="272"/>
      <c r="X660" s="272"/>
      <c r="Y660" s="272"/>
      <c r="Z660" s="272"/>
      <c r="AA660" s="272"/>
      <c r="AB660" s="272"/>
      <c r="AC660" s="272"/>
      <c r="AD660" s="272"/>
      <c r="AE660" s="272"/>
      <c r="AF660" s="272"/>
      <c r="AG660" s="272"/>
    </row>
    <row r="661" spans="1:33">
      <c r="A661" s="272"/>
      <c r="B661" s="275"/>
      <c r="C661" s="275"/>
      <c r="D661" s="275"/>
      <c r="E661" s="275"/>
      <c r="F661" s="275"/>
      <c r="G661" s="275"/>
      <c r="H661" s="275"/>
      <c r="I661" s="275"/>
      <c r="J661" s="275"/>
      <c r="K661" s="275"/>
      <c r="L661" s="275"/>
      <c r="M661" s="275"/>
      <c r="N661" s="275"/>
      <c r="O661" s="275"/>
      <c r="P661" s="272"/>
      <c r="Q661" s="272"/>
      <c r="R661" s="272"/>
      <c r="S661" s="272"/>
      <c r="T661" s="272"/>
      <c r="U661" s="272"/>
      <c r="V661" s="272"/>
      <c r="W661" s="272"/>
      <c r="X661" s="272"/>
      <c r="Y661" s="272"/>
      <c r="Z661" s="272"/>
      <c r="AA661" s="272"/>
      <c r="AB661" s="272"/>
      <c r="AC661" s="272"/>
      <c r="AD661" s="272"/>
      <c r="AE661" s="272"/>
      <c r="AF661" s="272"/>
      <c r="AG661" s="272"/>
    </row>
    <row r="662" spans="1:33">
      <c r="A662" s="272"/>
      <c r="B662" s="275"/>
      <c r="C662" s="275"/>
      <c r="D662" s="275"/>
      <c r="E662" s="275"/>
      <c r="F662" s="275"/>
      <c r="G662" s="275"/>
      <c r="H662" s="275"/>
      <c r="I662" s="275"/>
      <c r="J662" s="275"/>
      <c r="K662" s="275"/>
      <c r="L662" s="275"/>
      <c r="M662" s="275"/>
      <c r="N662" s="275"/>
      <c r="O662" s="275"/>
      <c r="P662" s="272"/>
      <c r="Q662" s="272"/>
      <c r="R662" s="272"/>
      <c r="S662" s="272"/>
      <c r="T662" s="272"/>
      <c r="U662" s="272"/>
      <c r="V662" s="272"/>
      <c r="W662" s="272"/>
      <c r="X662" s="272"/>
      <c r="Y662" s="272"/>
      <c r="Z662" s="272"/>
      <c r="AA662" s="272"/>
      <c r="AB662" s="272"/>
      <c r="AC662" s="272"/>
      <c r="AD662" s="272"/>
      <c r="AE662" s="272"/>
      <c r="AF662" s="272"/>
      <c r="AG662" s="272"/>
    </row>
    <row r="663" spans="1:33">
      <c r="A663" s="272"/>
      <c r="B663" s="275"/>
      <c r="C663" s="275"/>
      <c r="D663" s="275"/>
      <c r="E663" s="275"/>
      <c r="F663" s="275"/>
      <c r="G663" s="275"/>
      <c r="H663" s="275"/>
      <c r="I663" s="275"/>
      <c r="J663" s="275"/>
      <c r="K663" s="275"/>
      <c r="L663" s="275"/>
      <c r="M663" s="275"/>
      <c r="N663" s="275"/>
      <c r="O663" s="275"/>
      <c r="P663" s="272"/>
      <c r="Q663" s="272"/>
      <c r="R663" s="272"/>
      <c r="S663" s="272"/>
      <c r="T663" s="272"/>
      <c r="U663" s="272"/>
      <c r="V663" s="272"/>
      <c r="W663" s="272"/>
      <c r="X663" s="272"/>
      <c r="Y663" s="272"/>
      <c r="Z663" s="272"/>
      <c r="AA663" s="272"/>
      <c r="AB663" s="272"/>
      <c r="AC663" s="272"/>
      <c r="AD663" s="272"/>
      <c r="AE663" s="272"/>
      <c r="AF663" s="272"/>
      <c r="AG663" s="272"/>
    </row>
    <row r="664" spans="1:33">
      <c r="A664" s="272"/>
      <c r="B664" s="275"/>
      <c r="C664" s="275"/>
      <c r="D664" s="275"/>
      <c r="E664" s="275"/>
      <c r="F664" s="275"/>
      <c r="G664" s="275"/>
      <c r="H664" s="275"/>
      <c r="I664" s="275"/>
      <c r="J664" s="275"/>
      <c r="K664" s="275"/>
      <c r="L664" s="275"/>
      <c r="M664" s="275"/>
      <c r="N664" s="275"/>
      <c r="O664" s="275"/>
      <c r="P664" s="272"/>
      <c r="Q664" s="272"/>
      <c r="R664" s="272"/>
      <c r="S664" s="272"/>
      <c r="T664" s="272"/>
      <c r="U664" s="272"/>
      <c r="V664" s="272"/>
      <c r="W664" s="272"/>
      <c r="X664" s="272"/>
      <c r="Y664" s="272"/>
      <c r="Z664" s="272"/>
      <c r="AA664" s="272"/>
      <c r="AB664" s="272"/>
      <c r="AC664" s="272"/>
      <c r="AD664" s="272"/>
      <c r="AE664" s="272"/>
      <c r="AF664" s="272"/>
      <c r="AG664" s="272"/>
    </row>
    <row r="665" spans="1:33">
      <c r="A665" s="272"/>
      <c r="B665" s="275"/>
      <c r="C665" s="275"/>
      <c r="D665" s="275"/>
      <c r="E665" s="275"/>
      <c r="F665" s="275"/>
      <c r="G665" s="275"/>
      <c r="H665" s="275"/>
      <c r="I665" s="275"/>
      <c r="J665" s="275"/>
      <c r="K665" s="275"/>
      <c r="L665" s="275"/>
      <c r="M665" s="275"/>
      <c r="N665" s="275"/>
      <c r="O665" s="275"/>
      <c r="P665" s="272"/>
      <c r="Q665" s="272"/>
      <c r="R665" s="272"/>
      <c r="S665" s="272"/>
      <c r="T665" s="272"/>
      <c r="U665" s="272"/>
      <c r="V665" s="272"/>
      <c r="W665" s="272"/>
      <c r="X665" s="272"/>
      <c r="Y665" s="272"/>
      <c r="Z665" s="272"/>
      <c r="AA665" s="272"/>
      <c r="AB665" s="272"/>
      <c r="AC665" s="272"/>
      <c r="AD665" s="272"/>
      <c r="AE665" s="272"/>
      <c r="AF665" s="272"/>
      <c r="AG665" s="272"/>
    </row>
    <row r="666" spans="1:33">
      <c r="A666" s="272"/>
      <c r="B666" s="275"/>
      <c r="C666" s="275"/>
      <c r="D666" s="275"/>
      <c r="E666" s="275"/>
      <c r="F666" s="275"/>
      <c r="G666" s="275"/>
      <c r="H666" s="275"/>
      <c r="I666" s="275"/>
      <c r="J666" s="275"/>
      <c r="K666" s="275"/>
      <c r="L666" s="275"/>
      <c r="M666" s="275"/>
      <c r="N666" s="275"/>
      <c r="O666" s="275"/>
      <c r="P666" s="272"/>
      <c r="Q666" s="272"/>
      <c r="R666" s="272"/>
      <c r="S666" s="272"/>
      <c r="T666" s="272"/>
      <c r="U666" s="272"/>
      <c r="V666" s="272"/>
      <c r="W666" s="272"/>
      <c r="X666" s="272"/>
      <c r="Y666" s="272"/>
      <c r="Z666" s="272"/>
      <c r="AA666" s="272"/>
      <c r="AB666" s="272"/>
      <c r="AC666" s="272"/>
      <c r="AD666" s="272"/>
      <c r="AE666" s="272"/>
      <c r="AF666" s="272"/>
      <c r="AG666" s="272"/>
    </row>
    <row r="667" spans="1:33">
      <c r="A667" s="272"/>
      <c r="B667" s="275"/>
      <c r="C667" s="275"/>
      <c r="D667" s="275"/>
      <c r="E667" s="275"/>
      <c r="F667" s="275"/>
      <c r="G667" s="275"/>
      <c r="H667" s="275"/>
      <c r="I667" s="275"/>
      <c r="J667" s="275"/>
      <c r="K667" s="275"/>
      <c r="L667" s="275"/>
      <c r="M667" s="275"/>
      <c r="N667" s="275"/>
      <c r="O667" s="275"/>
      <c r="P667" s="272"/>
      <c r="Q667" s="272"/>
      <c r="R667" s="272"/>
      <c r="S667" s="272"/>
      <c r="T667" s="272"/>
      <c r="U667" s="272"/>
      <c r="V667" s="272"/>
      <c r="W667" s="272"/>
      <c r="X667" s="272"/>
      <c r="Y667" s="272"/>
      <c r="Z667" s="272"/>
      <c r="AA667" s="272"/>
      <c r="AB667" s="272"/>
      <c r="AC667" s="272"/>
      <c r="AD667" s="272"/>
      <c r="AE667" s="272"/>
      <c r="AF667" s="272"/>
      <c r="AG667" s="272"/>
    </row>
    <row r="668" spans="1:33">
      <c r="A668" s="272"/>
      <c r="B668" s="275"/>
      <c r="C668" s="275"/>
      <c r="D668" s="275"/>
      <c r="E668" s="275"/>
      <c r="F668" s="275"/>
      <c r="G668" s="275"/>
      <c r="H668" s="275"/>
      <c r="I668" s="275"/>
      <c r="J668" s="275"/>
      <c r="K668" s="275"/>
      <c r="L668" s="275"/>
      <c r="M668" s="275"/>
      <c r="N668" s="275"/>
      <c r="O668" s="275"/>
      <c r="P668" s="272"/>
      <c r="Q668" s="272"/>
      <c r="R668" s="272"/>
      <c r="S668" s="272"/>
      <c r="T668" s="272"/>
      <c r="U668" s="272"/>
      <c r="V668" s="272"/>
      <c r="W668" s="272"/>
      <c r="X668" s="272"/>
      <c r="Y668" s="272"/>
      <c r="Z668" s="272"/>
      <c r="AA668" s="272"/>
      <c r="AB668" s="272"/>
      <c r="AC668" s="272"/>
      <c r="AD668" s="272"/>
      <c r="AE668" s="272"/>
      <c r="AF668" s="272"/>
      <c r="AG668" s="272"/>
    </row>
    <row r="669" spans="1:33">
      <c r="A669" s="272"/>
      <c r="B669" s="275"/>
      <c r="C669" s="275"/>
      <c r="D669" s="275"/>
      <c r="E669" s="275"/>
      <c r="F669" s="275"/>
      <c r="G669" s="275"/>
      <c r="H669" s="275"/>
      <c r="I669" s="275"/>
      <c r="J669" s="275"/>
      <c r="K669" s="275"/>
      <c r="L669" s="275"/>
      <c r="M669" s="275"/>
      <c r="N669" s="275"/>
      <c r="O669" s="275"/>
      <c r="P669" s="272"/>
      <c r="Q669" s="272"/>
      <c r="R669" s="272"/>
      <c r="S669" s="272"/>
      <c r="T669" s="272"/>
      <c r="U669" s="272"/>
      <c r="V669" s="272"/>
      <c r="W669" s="272"/>
      <c r="X669" s="272"/>
      <c r="Y669" s="272"/>
      <c r="Z669" s="272"/>
      <c r="AA669" s="272"/>
      <c r="AB669" s="272"/>
      <c r="AC669" s="272"/>
      <c r="AD669" s="272"/>
      <c r="AE669" s="272"/>
      <c r="AF669" s="272"/>
      <c r="AG669" s="272"/>
    </row>
    <row r="670" spans="1:33">
      <c r="A670" s="272"/>
      <c r="B670" s="275"/>
      <c r="C670" s="275"/>
      <c r="D670" s="275"/>
      <c r="E670" s="275"/>
      <c r="F670" s="275"/>
      <c r="G670" s="275"/>
      <c r="H670" s="275"/>
      <c r="I670" s="275"/>
      <c r="J670" s="275"/>
      <c r="K670" s="275"/>
      <c r="L670" s="275"/>
      <c r="M670" s="275"/>
      <c r="N670" s="275"/>
      <c r="O670" s="275"/>
      <c r="P670" s="272"/>
      <c r="Q670" s="272"/>
      <c r="R670" s="272"/>
      <c r="S670" s="272"/>
      <c r="T670" s="272"/>
      <c r="U670" s="272"/>
      <c r="V670" s="272"/>
      <c r="W670" s="272"/>
      <c r="X670" s="272"/>
      <c r="Y670" s="272"/>
      <c r="Z670" s="272"/>
      <c r="AA670" s="272"/>
      <c r="AB670" s="272"/>
      <c r="AC670" s="272"/>
      <c r="AD670" s="272"/>
      <c r="AE670" s="272"/>
      <c r="AF670" s="272"/>
      <c r="AG670" s="272"/>
    </row>
    <row r="671" spans="1:33">
      <c r="A671" s="272"/>
      <c r="B671" s="275"/>
      <c r="C671" s="275"/>
      <c r="D671" s="275"/>
      <c r="E671" s="275"/>
      <c r="F671" s="275"/>
      <c r="G671" s="275"/>
      <c r="H671" s="275"/>
      <c r="I671" s="275"/>
      <c r="J671" s="275"/>
      <c r="K671" s="275"/>
      <c r="L671" s="275"/>
      <c r="M671" s="275"/>
      <c r="N671" s="275"/>
      <c r="O671" s="275"/>
      <c r="P671" s="272"/>
      <c r="Q671" s="272"/>
      <c r="R671" s="272"/>
      <c r="S671" s="272"/>
      <c r="T671" s="272"/>
      <c r="U671" s="272"/>
      <c r="V671" s="272"/>
      <c r="W671" s="272"/>
      <c r="X671" s="272"/>
      <c r="Y671" s="272"/>
      <c r="Z671" s="272"/>
      <c r="AA671" s="272"/>
      <c r="AB671" s="272"/>
      <c r="AC671" s="272"/>
      <c r="AD671" s="272"/>
      <c r="AE671" s="272"/>
      <c r="AF671" s="272"/>
      <c r="AG671" s="272"/>
    </row>
    <row r="672" spans="1:33">
      <c r="A672" s="272"/>
      <c r="B672" s="275"/>
      <c r="C672" s="275"/>
      <c r="D672" s="275"/>
      <c r="E672" s="275"/>
      <c r="F672" s="275"/>
      <c r="G672" s="275"/>
      <c r="H672" s="275"/>
      <c r="I672" s="275"/>
      <c r="J672" s="275"/>
      <c r="K672" s="275"/>
      <c r="L672" s="275"/>
      <c r="M672" s="275"/>
      <c r="N672" s="275"/>
      <c r="O672" s="275"/>
      <c r="P672" s="272"/>
      <c r="Q672" s="272"/>
      <c r="R672" s="272"/>
      <c r="S672" s="272"/>
      <c r="T672" s="272"/>
      <c r="U672" s="272"/>
      <c r="V672" s="272"/>
      <c r="W672" s="272"/>
      <c r="X672" s="272"/>
      <c r="Y672" s="272"/>
      <c r="Z672" s="272"/>
      <c r="AA672" s="272"/>
      <c r="AB672" s="272"/>
      <c r="AC672" s="272"/>
      <c r="AD672" s="272"/>
      <c r="AE672" s="272"/>
      <c r="AF672" s="272"/>
      <c r="AG672" s="272"/>
    </row>
    <row r="673" spans="1:33">
      <c r="A673" s="272"/>
      <c r="B673" s="275"/>
      <c r="C673" s="275"/>
      <c r="D673" s="275"/>
      <c r="E673" s="275"/>
      <c r="F673" s="275"/>
      <c r="G673" s="275"/>
      <c r="H673" s="275"/>
      <c r="I673" s="275"/>
      <c r="J673" s="275"/>
      <c r="K673" s="275"/>
      <c r="L673" s="275"/>
      <c r="M673" s="275"/>
      <c r="N673" s="275"/>
      <c r="O673" s="275"/>
      <c r="P673" s="272"/>
      <c r="Q673" s="272"/>
      <c r="R673" s="272"/>
      <c r="S673" s="272"/>
      <c r="T673" s="272"/>
      <c r="U673" s="272"/>
      <c r="V673" s="272"/>
      <c r="W673" s="272"/>
      <c r="X673" s="272"/>
      <c r="Y673" s="272"/>
      <c r="Z673" s="272"/>
      <c r="AA673" s="272"/>
      <c r="AB673" s="272"/>
      <c r="AC673" s="272"/>
      <c r="AD673" s="272"/>
      <c r="AE673" s="272"/>
      <c r="AF673" s="272"/>
      <c r="AG673" s="272"/>
    </row>
    <row r="674" spans="1:33">
      <c r="A674" s="272"/>
      <c r="B674" s="275"/>
      <c r="C674" s="275"/>
      <c r="D674" s="275"/>
      <c r="E674" s="275"/>
      <c r="F674" s="275"/>
      <c r="G674" s="275"/>
      <c r="H674" s="275"/>
      <c r="I674" s="275"/>
      <c r="J674" s="275"/>
      <c r="K674" s="275"/>
      <c r="L674" s="275"/>
      <c r="M674" s="275"/>
      <c r="N674" s="275"/>
      <c r="O674" s="275"/>
      <c r="P674" s="272"/>
      <c r="Q674" s="272"/>
      <c r="R674" s="272"/>
      <c r="S674" s="272"/>
      <c r="T674" s="272"/>
      <c r="U674" s="272"/>
      <c r="V674" s="272"/>
      <c r="W674" s="272"/>
      <c r="X674" s="272"/>
      <c r="Y674" s="272"/>
      <c r="Z674" s="272"/>
      <c r="AA674" s="272"/>
      <c r="AB674" s="272"/>
      <c r="AC674" s="272"/>
      <c r="AD674" s="272"/>
      <c r="AE674" s="272"/>
      <c r="AF674" s="272"/>
      <c r="AG674" s="272"/>
    </row>
    <row r="675" spans="1:33">
      <c r="A675" s="272"/>
      <c r="B675" s="275"/>
      <c r="C675" s="275"/>
      <c r="D675" s="275"/>
      <c r="E675" s="275"/>
      <c r="F675" s="275"/>
      <c r="G675" s="275"/>
      <c r="H675" s="275"/>
      <c r="I675" s="275"/>
      <c r="J675" s="275"/>
      <c r="K675" s="275"/>
      <c r="L675" s="275"/>
      <c r="M675" s="275"/>
      <c r="N675" s="275"/>
      <c r="O675" s="275"/>
      <c r="P675" s="272"/>
      <c r="Q675" s="272"/>
      <c r="R675" s="272"/>
      <c r="S675" s="272"/>
      <c r="T675" s="272"/>
      <c r="U675" s="272"/>
      <c r="V675" s="272"/>
      <c r="W675" s="272"/>
      <c r="X675" s="272"/>
      <c r="Y675" s="272"/>
      <c r="Z675" s="272"/>
      <c r="AA675" s="272"/>
      <c r="AB675" s="272"/>
      <c r="AC675" s="272"/>
      <c r="AD675" s="272"/>
      <c r="AE675" s="272"/>
      <c r="AF675" s="272"/>
      <c r="AG675" s="272"/>
    </row>
    <row r="676" spans="1:33">
      <c r="A676" s="272"/>
      <c r="B676" s="275"/>
      <c r="C676" s="275"/>
      <c r="D676" s="275"/>
      <c r="E676" s="275"/>
      <c r="F676" s="275"/>
      <c r="G676" s="275"/>
      <c r="H676" s="275"/>
      <c r="I676" s="275"/>
      <c r="J676" s="275"/>
      <c r="K676" s="275"/>
      <c r="L676" s="275"/>
      <c r="M676" s="275"/>
      <c r="N676" s="275"/>
      <c r="O676" s="275"/>
      <c r="P676" s="272"/>
      <c r="Q676" s="272"/>
      <c r="R676" s="272"/>
      <c r="S676" s="272"/>
      <c r="T676" s="272"/>
      <c r="U676" s="272"/>
      <c r="V676" s="272"/>
      <c r="W676" s="272"/>
      <c r="X676" s="272"/>
      <c r="Y676" s="272"/>
      <c r="Z676" s="272"/>
      <c r="AA676" s="272"/>
      <c r="AB676" s="272"/>
      <c r="AC676" s="272"/>
      <c r="AD676" s="272"/>
      <c r="AE676" s="272"/>
      <c r="AF676" s="272"/>
      <c r="AG676" s="272"/>
    </row>
    <row r="677" spans="1:33">
      <c r="A677" s="272"/>
      <c r="B677" s="275"/>
      <c r="C677" s="275"/>
      <c r="D677" s="275"/>
      <c r="E677" s="275"/>
      <c r="F677" s="275"/>
      <c r="G677" s="275"/>
      <c r="H677" s="275"/>
      <c r="I677" s="275"/>
      <c r="J677" s="275"/>
      <c r="K677" s="275"/>
      <c r="L677" s="275"/>
      <c r="M677" s="275"/>
      <c r="N677" s="275"/>
      <c r="O677" s="275"/>
      <c r="P677" s="272"/>
      <c r="Q677" s="272"/>
      <c r="R677" s="272"/>
      <c r="S677" s="272"/>
      <c r="T677" s="272"/>
      <c r="U677" s="272"/>
      <c r="V677" s="272"/>
      <c r="W677" s="272"/>
      <c r="X677" s="272"/>
      <c r="Y677" s="272"/>
      <c r="Z677" s="272"/>
      <c r="AA677" s="272"/>
      <c r="AB677" s="272"/>
      <c r="AC677" s="272"/>
      <c r="AD677" s="272"/>
      <c r="AE677" s="272"/>
      <c r="AF677" s="272"/>
      <c r="AG677" s="272"/>
    </row>
    <row r="678" spans="1:33">
      <c r="A678" s="272"/>
      <c r="B678" s="275"/>
      <c r="C678" s="275"/>
      <c r="D678" s="275"/>
      <c r="E678" s="275"/>
      <c r="F678" s="275"/>
      <c r="G678" s="275"/>
      <c r="H678" s="275"/>
      <c r="I678" s="275"/>
      <c r="J678" s="275"/>
      <c r="K678" s="275"/>
      <c r="L678" s="275"/>
      <c r="M678" s="275"/>
      <c r="N678" s="275"/>
      <c r="O678" s="275"/>
      <c r="P678" s="272"/>
      <c r="Q678" s="272"/>
      <c r="R678" s="272"/>
      <c r="S678" s="272"/>
      <c r="T678" s="272"/>
      <c r="U678" s="272"/>
      <c r="V678" s="272"/>
      <c r="W678" s="272"/>
      <c r="X678" s="272"/>
      <c r="Y678" s="272"/>
      <c r="Z678" s="272"/>
      <c r="AA678" s="272"/>
      <c r="AB678" s="272"/>
      <c r="AC678" s="272"/>
      <c r="AD678" s="272"/>
      <c r="AE678" s="272"/>
      <c r="AF678" s="272"/>
      <c r="AG678" s="272"/>
    </row>
    <row r="679" spans="1:33">
      <c r="A679" s="272"/>
      <c r="B679" s="275"/>
      <c r="C679" s="275"/>
      <c r="D679" s="275"/>
      <c r="E679" s="275"/>
      <c r="F679" s="275"/>
      <c r="G679" s="275"/>
      <c r="H679" s="275"/>
      <c r="I679" s="275"/>
      <c r="J679" s="275"/>
      <c r="K679" s="275"/>
      <c r="L679" s="275"/>
      <c r="M679" s="275"/>
      <c r="N679" s="275"/>
      <c r="O679" s="275"/>
      <c r="P679" s="272"/>
      <c r="Q679" s="272"/>
      <c r="R679" s="272"/>
      <c r="S679" s="272"/>
      <c r="T679" s="272"/>
      <c r="U679" s="272"/>
      <c r="V679" s="272"/>
      <c r="W679" s="272"/>
      <c r="X679" s="272"/>
      <c r="Y679" s="272"/>
      <c r="Z679" s="272"/>
      <c r="AA679" s="272"/>
      <c r="AB679" s="272"/>
      <c r="AC679" s="272"/>
      <c r="AD679" s="272"/>
      <c r="AE679" s="272"/>
      <c r="AF679" s="272"/>
      <c r="AG679" s="272"/>
    </row>
    <row r="680" spans="1:33">
      <c r="A680" s="272"/>
      <c r="B680" s="275"/>
      <c r="C680" s="275"/>
      <c r="D680" s="275"/>
      <c r="E680" s="275"/>
      <c r="F680" s="275"/>
      <c r="G680" s="275"/>
      <c r="H680" s="275"/>
      <c r="I680" s="275"/>
      <c r="J680" s="275"/>
      <c r="K680" s="275"/>
      <c r="L680" s="275"/>
      <c r="M680" s="275"/>
      <c r="N680" s="275"/>
      <c r="O680" s="275"/>
      <c r="P680" s="272"/>
      <c r="Q680" s="272"/>
      <c r="R680" s="272"/>
      <c r="S680" s="272"/>
      <c r="T680" s="272"/>
      <c r="U680" s="272"/>
      <c r="V680" s="272"/>
      <c r="W680" s="272"/>
      <c r="X680" s="272"/>
      <c r="Y680" s="272"/>
      <c r="Z680" s="272"/>
      <c r="AA680" s="272"/>
      <c r="AB680" s="272"/>
      <c r="AC680" s="272"/>
      <c r="AD680" s="272"/>
      <c r="AE680" s="272"/>
      <c r="AF680" s="272"/>
      <c r="AG680" s="272"/>
    </row>
    <row r="681" spans="1:33">
      <c r="A681" s="272"/>
      <c r="B681" s="275"/>
      <c r="C681" s="275"/>
      <c r="D681" s="275"/>
      <c r="E681" s="275"/>
      <c r="F681" s="275"/>
      <c r="G681" s="275"/>
      <c r="H681" s="275"/>
      <c r="I681" s="275"/>
      <c r="J681" s="275"/>
      <c r="K681" s="275"/>
      <c r="L681" s="275"/>
      <c r="M681" s="275"/>
      <c r="N681" s="275"/>
      <c r="O681" s="275"/>
      <c r="P681" s="272"/>
      <c r="Q681" s="272"/>
      <c r="R681" s="272"/>
      <c r="S681" s="272"/>
      <c r="T681" s="272"/>
      <c r="U681" s="272"/>
      <c r="V681" s="272"/>
      <c r="W681" s="272"/>
      <c r="X681" s="272"/>
      <c r="Y681" s="272"/>
      <c r="Z681" s="272"/>
      <c r="AA681" s="272"/>
      <c r="AB681" s="272"/>
      <c r="AC681" s="272"/>
      <c r="AD681" s="272"/>
      <c r="AE681" s="272"/>
      <c r="AF681" s="272"/>
      <c r="AG681" s="272"/>
    </row>
    <row r="682" spans="1:33">
      <c r="A682" s="272"/>
      <c r="B682" s="275"/>
      <c r="C682" s="275"/>
      <c r="D682" s="275"/>
      <c r="E682" s="275"/>
      <c r="F682" s="275"/>
      <c r="G682" s="275"/>
      <c r="H682" s="275"/>
      <c r="I682" s="275"/>
      <c r="J682" s="275"/>
      <c r="K682" s="275"/>
      <c r="L682" s="275"/>
      <c r="M682" s="275"/>
      <c r="N682" s="275"/>
      <c r="O682" s="275"/>
      <c r="P682" s="272"/>
      <c r="Q682" s="272"/>
      <c r="R682" s="272"/>
      <c r="S682" s="272"/>
      <c r="T682" s="272"/>
      <c r="U682" s="272"/>
      <c r="V682" s="272"/>
      <c r="W682" s="272"/>
      <c r="X682" s="272"/>
      <c r="Y682" s="272"/>
      <c r="Z682" s="272"/>
      <c r="AA682" s="272"/>
      <c r="AB682" s="272"/>
      <c r="AC682" s="272"/>
      <c r="AD682" s="272"/>
      <c r="AE682" s="272"/>
      <c r="AF682" s="272"/>
      <c r="AG682" s="272"/>
    </row>
    <row r="683" spans="1:33">
      <c r="A683" s="272"/>
      <c r="B683" s="275"/>
      <c r="C683" s="275"/>
      <c r="D683" s="275"/>
      <c r="E683" s="275"/>
      <c r="F683" s="275"/>
      <c r="G683" s="275"/>
      <c r="H683" s="275"/>
      <c r="I683" s="275"/>
      <c r="J683" s="275"/>
      <c r="K683" s="275"/>
      <c r="L683" s="275"/>
      <c r="M683" s="275"/>
      <c r="N683" s="275"/>
      <c r="O683" s="275"/>
      <c r="P683" s="272"/>
      <c r="Q683" s="272"/>
      <c r="R683" s="272"/>
      <c r="S683" s="272"/>
      <c r="T683" s="272"/>
      <c r="U683" s="272"/>
      <c r="V683" s="272"/>
      <c r="W683" s="272"/>
      <c r="X683" s="272"/>
      <c r="Y683" s="272"/>
      <c r="Z683" s="272"/>
      <c r="AA683" s="272"/>
      <c r="AB683" s="272"/>
      <c r="AC683" s="272"/>
      <c r="AD683" s="272"/>
      <c r="AE683" s="272"/>
      <c r="AF683" s="272"/>
      <c r="AG683" s="272"/>
    </row>
    <row r="684" spans="1:33">
      <c r="A684" s="272"/>
      <c r="B684" s="275"/>
      <c r="C684" s="275"/>
      <c r="D684" s="275"/>
      <c r="E684" s="275"/>
      <c r="F684" s="275"/>
      <c r="G684" s="275"/>
      <c r="H684" s="275"/>
      <c r="I684" s="275"/>
      <c r="J684" s="275"/>
      <c r="K684" s="275"/>
      <c r="L684" s="275"/>
      <c r="M684" s="275"/>
      <c r="N684" s="275"/>
      <c r="O684" s="275"/>
      <c r="P684" s="272"/>
      <c r="Q684" s="272"/>
      <c r="R684" s="272"/>
      <c r="S684" s="272"/>
      <c r="T684" s="272"/>
      <c r="U684" s="272"/>
      <c r="V684" s="272"/>
      <c r="W684" s="272"/>
      <c r="X684" s="272"/>
      <c r="Y684" s="272"/>
      <c r="Z684" s="272"/>
      <c r="AA684" s="272"/>
      <c r="AB684" s="272"/>
      <c r="AC684" s="272"/>
      <c r="AD684" s="272"/>
      <c r="AE684" s="272"/>
      <c r="AF684" s="272"/>
      <c r="AG684" s="272"/>
    </row>
    <row r="685" spans="1:33">
      <c r="A685" s="272"/>
      <c r="B685" s="275"/>
      <c r="C685" s="275"/>
      <c r="D685" s="275"/>
      <c r="E685" s="275"/>
      <c r="F685" s="275"/>
      <c r="G685" s="275"/>
      <c r="H685" s="275"/>
      <c r="I685" s="275"/>
      <c r="J685" s="275"/>
      <c r="K685" s="275"/>
      <c r="L685" s="275"/>
      <c r="M685" s="275"/>
      <c r="N685" s="275"/>
      <c r="O685" s="275"/>
      <c r="P685" s="272"/>
      <c r="Q685" s="272"/>
      <c r="R685" s="272"/>
      <c r="S685" s="272"/>
      <c r="T685" s="272"/>
      <c r="U685" s="272"/>
      <c r="V685" s="272"/>
      <c r="W685" s="272"/>
      <c r="X685" s="272"/>
      <c r="Y685" s="272"/>
      <c r="Z685" s="272"/>
      <c r="AA685" s="272"/>
      <c r="AB685" s="272"/>
      <c r="AC685" s="272"/>
      <c r="AD685" s="272"/>
      <c r="AE685" s="272"/>
      <c r="AF685" s="272"/>
      <c r="AG685" s="272"/>
    </row>
    <row r="686" spans="1:33">
      <c r="A686" s="272"/>
      <c r="B686" s="275"/>
      <c r="C686" s="275"/>
      <c r="D686" s="275"/>
      <c r="E686" s="275"/>
      <c r="F686" s="275"/>
      <c r="G686" s="275"/>
      <c r="H686" s="275"/>
      <c r="I686" s="275"/>
      <c r="J686" s="275"/>
      <c r="K686" s="275"/>
      <c r="L686" s="275"/>
      <c r="M686" s="275"/>
      <c r="N686" s="275"/>
      <c r="O686" s="275"/>
      <c r="P686" s="272"/>
      <c r="Q686" s="272"/>
      <c r="R686" s="272"/>
      <c r="S686" s="272"/>
      <c r="T686" s="272"/>
      <c r="U686" s="272"/>
      <c r="V686" s="272"/>
      <c r="W686" s="272"/>
      <c r="X686" s="272"/>
      <c r="Y686" s="272"/>
      <c r="Z686" s="272"/>
      <c r="AA686" s="272"/>
      <c r="AB686" s="272"/>
      <c r="AC686" s="272"/>
      <c r="AD686" s="272"/>
      <c r="AE686" s="272"/>
      <c r="AF686" s="272"/>
      <c r="AG686" s="272"/>
    </row>
    <row r="687" spans="1:33">
      <c r="A687" s="272"/>
      <c r="B687" s="275"/>
      <c r="C687" s="275"/>
      <c r="D687" s="275"/>
      <c r="E687" s="275"/>
      <c r="F687" s="275"/>
      <c r="G687" s="275"/>
      <c r="H687" s="275"/>
      <c r="I687" s="275"/>
      <c r="J687" s="275"/>
      <c r="K687" s="275"/>
      <c r="L687" s="275"/>
      <c r="M687" s="275"/>
      <c r="N687" s="275"/>
      <c r="O687" s="275"/>
      <c r="P687" s="272"/>
      <c r="Q687" s="272"/>
      <c r="R687" s="272"/>
      <c r="S687" s="272"/>
      <c r="T687" s="272"/>
      <c r="U687" s="272"/>
      <c r="V687" s="272"/>
      <c r="W687" s="272"/>
      <c r="X687" s="272"/>
      <c r="Y687" s="272"/>
      <c r="Z687" s="272"/>
      <c r="AA687" s="272"/>
      <c r="AB687" s="272"/>
      <c r="AC687" s="272"/>
      <c r="AD687" s="272"/>
      <c r="AE687" s="272"/>
      <c r="AF687" s="272"/>
      <c r="AG687" s="272"/>
    </row>
    <row r="688" spans="1:33">
      <c r="A688" s="272"/>
      <c r="B688" s="275"/>
      <c r="C688" s="275"/>
      <c r="D688" s="275"/>
      <c r="E688" s="275"/>
      <c r="F688" s="275"/>
      <c r="G688" s="275"/>
      <c r="H688" s="275"/>
      <c r="I688" s="275"/>
      <c r="J688" s="275"/>
      <c r="K688" s="275"/>
      <c r="L688" s="275"/>
      <c r="M688" s="275"/>
      <c r="N688" s="275"/>
      <c r="O688" s="275"/>
      <c r="P688" s="272"/>
      <c r="Q688" s="272"/>
      <c r="R688" s="272"/>
      <c r="S688" s="272"/>
      <c r="T688" s="272"/>
      <c r="U688" s="272"/>
      <c r="V688" s="272"/>
      <c r="W688" s="272"/>
      <c r="X688" s="272"/>
      <c r="Y688" s="272"/>
      <c r="Z688" s="272"/>
      <c r="AA688" s="272"/>
      <c r="AB688" s="272"/>
      <c r="AC688" s="272"/>
      <c r="AD688" s="272"/>
      <c r="AE688" s="272"/>
      <c r="AF688" s="272"/>
      <c r="AG688" s="272"/>
    </row>
    <row r="689" spans="1:33">
      <c r="A689" s="272"/>
      <c r="B689" s="275"/>
      <c r="C689" s="275"/>
      <c r="D689" s="275"/>
      <c r="E689" s="275"/>
      <c r="F689" s="275"/>
      <c r="G689" s="275"/>
      <c r="H689" s="275"/>
      <c r="I689" s="275"/>
      <c r="J689" s="275"/>
      <c r="K689" s="275"/>
      <c r="L689" s="275"/>
      <c r="M689" s="275"/>
      <c r="N689" s="275"/>
      <c r="O689" s="275"/>
      <c r="P689" s="272"/>
      <c r="Q689" s="272"/>
      <c r="R689" s="272"/>
      <c r="S689" s="272"/>
      <c r="T689" s="272"/>
      <c r="U689" s="272"/>
      <c r="V689" s="272"/>
      <c r="W689" s="272"/>
      <c r="X689" s="272"/>
      <c r="Y689" s="272"/>
      <c r="Z689" s="272"/>
      <c r="AA689" s="272"/>
      <c r="AB689" s="272"/>
      <c r="AC689" s="272"/>
      <c r="AD689" s="272"/>
      <c r="AE689" s="272"/>
      <c r="AF689" s="272"/>
      <c r="AG689" s="272"/>
    </row>
    <row r="690" spans="1:33">
      <c r="A690" s="272"/>
      <c r="B690" s="275"/>
      <c r="C690" s="275"/>
      <c r="D690" s="275"/>
      <c r="E690" s="275"/>
      <c r="F690" s="275"/>
      <c r="G690" s="275"/>
      <c r="H690" s="275"/>
      <c r="I690" s="275"/>
      <c r="J690" s="275"/>
      <c r="K690" s="275"/>
      <c r="L690" s="275"/>
      <c r="M690" s="275"/>
      <c r="N690" s="275"/>
      <c r="O690" s="275"/>
      <c r="P690" s="272"/>
      <c r="Q690" s="272"/>
      <c r="R690" s="272"/>
      <c r="S690" s="272"/>
      <c r="T690" s="272"/>
      <c r="U690" s="272"/>
      <c r="V690" s="272"/>
      <c r="W690" s="272"/>
      <c r="X690" s="272"/>
      <c r="Y690" s="272"/>
      <c r="Z690" s="272"/>
      <c r="AA690" s="272"/>
      <c r="AB690" s="272"/>
      <c r="AC690" s="272"/>
      <c r="AD690" s="272"/>
      <c r="AE690" s="272"/>
      <c r="AF690" s="272"/>
      <c r="AG690" s="272"/>
    </row>
    <row r="691" spans="1:33">
      <c r="A691" s="272"/>
      <c r="B691" s="275"/>
      <c r="C691" s="275"/>
      <c r="D691" s="275"/>
      <c r="E691" s="275"/>
      <c r="F691" s="275"/>
      <c r="G691" s="275"/>
      <c r="H691" s="275"/>
      <c r="I691" s="275"/>
      <c r="J691" s="275"/>
      <c r="K691" s="275"/>
      <c r="L691" s="275"/>
      <c r="M691" s="275"/>
      <c r="N691" s="275"/>
      <c r="O691" s="275"/>
      <c r="P691" s="272"/>
      <c r="Q691" s="272"/>
      <c r="R691" s="272"/>
      <c r="S691" s="272"/>
      <c r="T691" s="272"/>
      <c r="U691" s="272"/>
      <c r="V691" s="272"/>
      <c r="W691" s="272"/>
      <c r="X691" s="272"/>
      <c r="Y691" s="272"/>
      <c r="Z691" s="272"/>
      <c r="AA691" s="272"/>
      <c r="AB691" s="272"/>
      <c r="AC691" s="272"/>
      <c r="AD691" s="272"/>
      <c r="AE691" s="272"/>
      <c r="AF691" s="272"/>
      <c r="AG691" s="272"/>
    </row>
    <row r="692" spans="1:33">
      <c r="A692" s="272"/>
      <c r="B692" s="275"/>
      <c r="C692" s="275"/>
      <c r="D692" s="275"/>
      <c r="E692" s="275"/>
      <c r="F692" s="275"/>
      <c r="G692" s="275"/>
      <c r="H692" s="275"/>
      <c r="I692" s="275"/>
      <c r="J692" s="275"/>
      <c r="K692" s="275"/>
      <c r="L692" s="275"/>
      <c r="M692" s="275"/>
      <c r="N692" s="275"/>
      <c r="O692" s="275"/>
      <c r="P692" s="272"/>
      <c r="Q692" s="272"/>
      <c r="R692" s="272"/>
      <c r="S692" s="272"/>
      <c r="T692" s="272"/>
      <c r="U692" s="272"/>
      <c r="V692" s="272"/>
      <c r="W692" s="272"/>
      <c r="X692" s="272"/>
      <c r="Y692" s="272"/>
      <c r="Z692" s="272"/>
      <c r="AA692" s="272"/>
      <c r="AB692" s="272"/>
      <c r="AC692" s="272"/>
      <c r="AD692" s="272"/>
      <c r="AE692" s="272"/>
      <c r="AF692" s="272"/>
      <c r="AG692" s="272"/>
    </row>
    <row r="693" spans="1:33">
      <c r="A693" s="272"/>
      <c r="B693" s="275"/>
      <c r="C693" s="275"/>
      <c r="D693" s="275"/>
      <c r="E693" s="275"/>
      <c r="F693" s="275"/>
      <c r="G693" s="275"/>
      <c r="H693" s="275"/>
      <c r="I693" s="275"/>
      <c r="J693" s="275"/>
      <c r="K693" s="275"/>
      <c r="L693" s="275"/>
      <c r="M693" s="275"/>
      <c r="N693" s="275"/>
      <c r="O693" s="275"/>
      <c r="P693" s="272"/>
      <c r="Q693" s="272"/>
      <c r="R693" s="272"/>
      <c r="S693" s="272"/>
      <c r="T693" s="272"/>
      <c r="U693" s="272"/>
      <c r="V693" s="272"/>
      <c r="W693" s="272"/>
      <c r="X693" s="272"/>
      <c r="Y693" s="272"/>
      <c r="Z693" s="272"/>
      <c r="AA693" s="272"/>
      <c r="AB693" s="272"/>
      <c r="AC693" s="272"/>
      <c r="AD693" s="272"/>
      <c r="AE693" s="272"/>
      <c r="AF693" s="272"/>
      <c r="AG693" s="272"/>
    </row>
    <row r="694" spans="1:33">
      <c r="A694" s="272"/>
      <c r="B694" s="275"/>
      <c r="C694" s="275"/>
      <c r="D694" s="275"/>
      <c r="E694" s="275"/>
      <c r="F694" s="275"/>
      <c r="G694" s="275"/>
      <c r="H694" s="275"/>
      <c r="I694" s="275"/>
      <c r="J694" s="275"/>
      <c r="K694" s="275"/>
      <c r="L694" s="275"/>
      <c r="M694" s="275"/>
      <c r="N694" s="275"/>
      <c r="O694" s="275"/>
      <c r="P694" s="272"/>
      <c r="Q694" s="272"/>
      <c r="R694" s="272"/>
      <c r="S694" s="272"/>
      <c r="T694" s="272"/>
      <c r="U694" s="272"/>
      <c r="V694" s="272"/>
      <c r="W694" s="272"/>
      <c r="X694" s="272"/>
      <c r="Y694" s="272"/>
      <c r="Z694" s="272"/>
      <c r="AA694" s="272"/>
      <c r="AB694" s="272"/>
      <c r="AC694" s="272"/>
      <c r="AD694" s="272"/>
      <c r="AE694" s="272"/>
      <c r="AF694" s="272"/>
      <c r="AG694" s="272"/>
    </row>
    <row r="695" spans="1:33">
      <c r="A695" s="272"/>
      <c r="B695" s="275"/>
      <c r="C695" s="275"/>
      <c r="D695" s="275"/>
      <c r="E695" s="275"/>
      <c r="F695" s="275"/>
      <c r="G695" s="275"/>
      <c r="H695" s="275"/>
      <c r="I695" s="275"/>
      <c r="J695" s="275"/>
      <c r="K695" s="275"/>
      <c r="L695" s="275"/>
      <c r="M695" s="275"/>
      <c r="N695" s="275"/>
      <c r="O695" s="275"/>
      <c r="P695" s="272"/>
      <c r="Q695" s="272"/>
      <c r="R695" s="272"/>
      <c r="S695" s="272"/>
      <c r="T695" s="272"/>
      <c r="U695" s="272"/>
      <c r="V695" s="272"/>
      <c r="W695" s="272"/>
      <c r="X695" s="272"/>
      <c r="Y695" s="272"/>
      <c r="Z695" s="272"/>
      <c r="AA695" s="272"/>
      <c r="AB695" s="272"/>
      <c r="AC695" s="272"/>
      <c r="AD695" s="272"/>
      <c r="AE695" s="272"/>
      <c r="AF695" s="272"/>
      <c r="AG695" s="272"/>
    </row>
    <row r="696" spans="1:33">
      <c r="A696" s="272"/>
      <c r="B696" s="275"/>
      <c r="C696" s="275"/>
      <c r="D696" s="275"/>
      <c r="E696" s="275"/>
      <c r="F696" s="275"/>
      <c r="G696" s="275"/>
      <c r="H696" s="275"/>
      <c r="I696" s="275"/>
      <c r="J696" s="275"/>
      <c r="K696" s="275"/>
      <c r="L696" s="275"/>
      <c r="M696" s="275"/>
      <c r="N696" s="275"/>
      <c r="O696" s="275"/>
      <c r="P696" s="272"/>
      <c r="Q696" s="272"/>
      <c r="R696" s="272"/>
      <c r="S696" s="272"/>
      <c r="T696" s="272"/>
      <c r="U696" s="272"/>
      <c r="V696" s="272"/>
      <c r="W696" s="272"/>
      <c r="X696" s="272"/>
      <c r="Y696" s="272"/>
      <c r="Z696" s="272"/>
      <c r="AA696" s="272"/>
      <c r="AB696" s="272"/>
      <c r="AC696" s="272"/>
      <c r="AD696" s="272"/>
      <c r="AE696" s="272"/>
      <c r="AF696" s="272"/>
      <c r="AG696" s="272"/>
    </row>
    <row r="697" spans="1:33">
      <c r="A697" s="272"/>
      <c r="B697" s="275"/>
      <c r="C697" s="275"/>
      <c r="D697" s="275"/>
      <c r="E697" s="275"/>
      <c r="F697" s="275"/>
      <c r="G697" s="275"/>
      <c r="H697" s="275"/>
      <c r="I697" s="275"/>
      <c r="J697" s="275"/>
      <c r="K697" s="275"/>
      <c r="L697" s="275"/>
      <c r="M697" s="275"/>
      <c r="N697" s="275"/>
      <c r="O697" s="275"/>
      <c r="P697" s="272"/>
      <c r="Q697" s="272"/>
      <c r="R697" s="272"/>
      <c r="S697" s="272"/>
      <c r="T697" s="272"/>
      <c r="U697" s="272"/>
      <c r="V697" s="272"/>
      <c r="W697" s="272"/>
      <c r="X697" s="272"/>
      <c r="Y697" s="272"/>
      <c r="Z697" s="272"/>
      <c r="AA697" s="272"/>
      <c r="AB697" s="272"/>
      <c r="AC697" s="272"/>
      <c r="AD697" s="272"/>
      <c r="AE697" s="272"/>
      <c r="AF697" s="272"/>
      <c r="AG697" s="272"/>
    </row>
    <row r="698" spans="1:33">
      <c r="A698" s="272"/>
      <c r="B698" s="275"/>
      <c r="C698" s="275"/>
      <c r="D698" s="275"/>
      <c r="E698" s="275"/>
      <c r="F698" s="275"/>
      <c r="G698" s="275"/>
      <c r="H698" s="275"/>
      <c r="I698" s="275"/>
      <c r="J698" s="275"/>
      <c r="K698" s="275"/>
      <c r="L698" s="275"/>
      <c r="M698" s="275"/>
      <c r="N698" s="275"/>
      <c r="O698" s="275"/>
      <c r="P698" s="272"/>
      <c r="Q698" s="272"/>
      <c r="R698" s="272"/>
      <c r="S698" s="272"/>
      <c r="T698" s="272"/>
      <c r="U698" s="272"/>
      <c r="V698" s="272"/>
      <c r="W698" s="272"/>
      <c r="X698" s="272"/>
      <c r="Y698" s="272"/>
      <c r="Z698" s="272"/>
      <c r="AA698" s="272"/>
      <c r="AB698" s="272"/>
      <c r="AC698" s="272"/>
      <c r="AD698" s="272"/>
      <c r="AE698" s="272"/>
      <c r="AF698" s="272"/>
      <c r="AG698" s="272"/>
    </row>
    <row r="699" spans="1:33">
      <c r="A699" s="272"/>
      <c r="B699" s="275"/>
      <c r="C699" s="275"/>
      <c r="D699" s="275"/>
      <c r="E699" s="275"/>
      <c r="F699" s="275"/>
      <c r="G699" s="275"/>
      <c r="H699" s="275"/>
      <c r="I699" s="275"/>
      <c r="J699" s="275"/>
      <c r="K699" s="275"/>
      <c r="L699" s="275"/>
      <c r="M699" s="275"/>
      <c r="N699" s="275"/>
      <c r="O699" s="275"/>
      <c r="P699" s="272"/>
      <c r="Q699" s="272"/>
      <c r="R699" s="272"/>
      <c r="S699" s="272"/>
      <c r="T699" s="272"/>
      <c r="U699" s="272"/>
      <c r="V699" s="272"/>
      <c r="W699" s="272"/>
      <c r="X699" s="272"/>
      <c r="Y699" s="272"/>
      <c r="Z699" s="272"/>
      <c r="AA699" s="272"/>
      <c r="AB699" s="272"/>
      <c r="AC699" s="272"/>
      <c r="AD699" s="272"/>
      <c r="AE699" s="272"/>
      <c r="AF699" s="272"/>
      <c r="AG699" s="272"/>
    </row>
    <row r="700" spans="1:33">
      <c r="A700" s="272"/>
      <c r="B700" s="275"/>
      <c r="C700" s="275"/>
      <c r="D700" s="275"/>
      <c r="E700" s="275"/>
      <c r="F700" s="275"/>
      <c r="G700" s="275"/>
      <c r="H700" s="275"/>
      <c r="I700" s="275"/>
      <c r="J700" s="275"/>
      <c r="K700" s="275"/>
      <c r="L700" s="275"/>
      <c r="M700" s="275"/>
      <c r="N700" s="275"/>
      <c r="O700" s="275"/>
      <c r="P700" s="272"/>
      <c r="Q700" s="272"/>
      <c r="R700" s="272"/>
      <c r="S700" s="272"/>
      <c r="T700" s="272"/>
      <c r="U700" s="272"/>
      <c r="V700" s="272"/>
      <c r="W700" s="272"/>
      <c r="X700" s="272"/>
      <c r="Y700" s="272"/>
      <c r="Z700" s="272"/>
      <c r="AA700" s="272"/>
      <c r="AB700" s="272"/>
      <c r="AC700" s="272"/>
      <c r="AD700" s="272"/>
      <c r="AE700" s="272"/>
      <c r="AF700" s="272"/>
      <c r="AG700" s="272"/>
    </row>
    <row r="701" spans="1:33">
      <c r="A701" s="272"/>
      <c r="B701" s="275"/>
      <c r="C701" s="275"/>
      <c r="D701" s="275"/>
      <c r="E701" s="275"/>
      <c r="F701" s="275"/>
      <c r="G701" s="275"/>
      <c r="H701" s="275"/>
      <c r="I701" s="275"/>
      <c r="J701" s="275"/>
      <c r="K701" s="275"/>
      <c r="L701" s="275"/>
      <c r="M701" s="275"/>
      <c r="N701" s="275"/>
      <c r="O701" s="275"/>
      <c r="P701" s="272"/>
      <c r="Q701" s="272"/>
      <c r="R701" s="272"/>
      <c r="S701" s="272"/>
      <c r="T701" s="272"/>
      <c r="U701" s="272"/>
      <c r="V701" s="272"/>
      <c r="W701" s="272"/>
      <c r="X701" s="272"/>
      <c r="Y701" s="272"/>
      <c r="Z701" s="272"/>
      <c r="AA701" s="272"/>
      <c r="AB701" s="272"/>
      <c r="AC701" s="272"/>
      <c r="AD701" s="272"/>
      <c r="AE701" s="272"/>
      <c r="AF701" s="272"/>
      <c r="AG701" s="272"/>
    </row>
    <row r="702" spans="1:33">
      <c r="A702" s="272"/>
      <c r="B702" s="275"/>
      <c r="C702" s="275"/>
      <c r="D702" s="275"/>
      <c r="E702" s="275"/>
      <c r="F702" s="275"/>
      <c r="G702" s="275"/>
      <c r="H702" s="275"/>
      <c r="I702" s="275"/>
      <c r="J702" s="275"/>
      <c r="K702" s="275"/>
      <c r="L702" s="275"/>
      <c r="M702" s="275"/>
      <c r="N702" s="275"/>
      <c r="O702" s="275"/>
      <c r="P702" s="272"/>
      <c r="Q702" s="272"/>
      <c r="R702" s="272"/>
      <c r="S702" s="272"/>
      <c r="T702" s="272"/>
      <c r="U702" s="272"/>
      <c r="V702" s="272"/>
      <c r="W702" s="272"/>
      <c r="X702" s="272"/>
      <c r="Y702" s="272"/>
      <c r="Z702" s="272"/>
      <c r="AA702" s="272"/>
      <c r="AB702" s="272"/>
      <c r="AC702" s="272"/>
      <c r="AD702" s="272"/>
      <c r="AE702" s="272"/>
      <c r="AF702" s="272"/>
      <c r="AG702" s="272"/>
    </row>
    <row r="703" spans="1:33">
      <c r="A703" s="272"/>
      <c r="B703" s="275"/>
      <c r="C703" s="275"/>
      <c r="D703" s="275"/>
      <c r="E703" s="275"/>
      <c r="F703" s="275"/>
      <c r="G703" s="275"/>
      <c r="H703" s="275"/>
      <c r="I703" s="275"/>
      <c r="J703" s="275"/>
      <c r="K703" s="275"/>
      <c r="L703" s="275"/>
      <c r="M703" s="275"/>
      <c r="N703" s="275"/>
      <c r="O703" s="275"/>
      <c r="P703" s="272"/>
      <c r="Q703" s="272"/>
      <c r="R703" s="272"/>
      <c r="S703" s="272"/>
      <c r="T703" s="272"/>
      <c r="U703" s="272"/>
      <c r="V703" s="272"/>
      <c r="W703" s="272"/>
      <c r="X703" s="272"/>
      <c r="Y703" s="272"/>
      <c r="Z703" s="272"/>
      <c r="AA703" s="272"/>
      <c r="AB703" s="272"/>
      <c r="AC703" s="272"/>
      <c r="AD703" s="272"/>
      <c r="AE703" s="272"/>
      <c r="AF703" s="272"/>
      <c r="AG703" s="272"/>
    </row>
    <row r="704" spans="1:33">
      <c r="A704" s="272"/>
      <c r="B704" s="275"/>
      <c r="C704" s="275"/>
      <c r="D704" s="275"/>
      <c r="E704" s="275"/>
      <c r="F704" s="275"/>
      <c r="G704" s="275"/>
      <c r="H704" s="275"/>
      <c r="I704" s="275"/>
      <c r="J704" s="275"/>
      <c r="K704" s="275"/>
      <c r="L704" s="275"/>
      <c r="M704" s="275"/>
      <c r="N704" s="275"/>
      <c r="O704" s="275"/>
      <c r="P704" s="272"/>
      <c r="Q704" s="272"/>
      <c r="R704" s="272"/>
      <c r="S704" s="272"/>
      <c r="T704" s="272"/>
      <c r="U704" s="272"/>
      <c r="V704" s="272"/>
      <c r="W704" s="272"/>
      <c r="X704" s="272"/>
      <c r="Y704" s="272"/>
      <c r="Z704" s="272"/>
      <c r="AA704" s="272"/>
      <c r="AB704" s="272"/>
      <c r="AC704" s="272"/>
      <c r="AD704" s="272"/>
      <c r="AE704" s="272"/>
      <c r="AF704" s="272"/>
      <c r="AG704" s="272"/>
    </row>
    <row r="705" spans="1:33">
      <c r="A705" s="272"/>
      <c r="B705" s="275"/>
      <c r="C705" s="275"/>
      <c r="D705" s="275"/>
      <c r="E705" s="275"/>
      <c r="F705" s="275"/>
      <c r="G705" s="275"/>
      <c r="H705" s="275"/>
      <c r="I705" s="275"/>
      <c r="J705" s="275"/>
      <c r="K705" s="275"/>
      <c r="L705" s="275"/>
      <c r="M705" s="275"/>
      <c r="N705" s="275"/>
      <c r="O705" s="275"/>
      <c r="P705" s="272"/>
      <c r="Q705" s="272"/>
      <c r="R705" s="272"/>
      <c r="S705" s="272"/>
      <c r="T705" s="272"/>
      <c r="U705" s="272"/>
      <c r="V705" s="272"/>
      <c r="W705" s="272"/>
      <c r="X705" s="272"/>
      <c r="Y705" s="272"/>
      <c r="Z705" s="272"/>
      <c r="AA705" s="272"/>
      <c r="AB705" s="272"/>
      <c r="AC705" s="272"/>
      <c r="AD705" s="272"/>
      <c r="AE705" s="272"/>
      <c r="AF705" s="272"/>
      <c r="AG705" s="272"/>
    </row>
    <row r="706" spans="1:33">
      <c r="A706" s="272"/>
      <c r="B706" s="275"/>
      <c r="C706" s="275"/>
      <c r="D706" s="275"/>
      <c r="E706" s="275"/>
      <c r="F706" s="275"/>
      <c r="G706" s="275"/>
      <c r="H706" s="275"/>
      <c r="I706" s="275"/>
      <c r="J706" s="275"/>
      <c r="K706" s="275"/>
      <c r="L706" s="275"/>
      <c r="M706" s="275"/>
      <c r="N706" s="275"/>
      <c r="O706" s="275"/>
      <c r="P706" s="272"/>
      <c r="Q706" s="272"/>
      <c r="R706" s="272"/>
      <c r="S706" s="272"/>
      <c r="T706" s="272"/>
      <c r="U706" s="272"/>
      <c r="V706" s="272"/>
      <c r="W706" s="272"/>
      <c r="X706" s="272"/>
      <c r="Y706" s="272"/>
      <c r="Z706" s="272"/>
      <c r="AA706" s="272"/>
      <c r="AB706" s="272"/>
      <c r="AC706" s="272"/>
      <c r="AD706" s="272"/>
      <c r="AE706" s="272"/>
      <c r="AF706" s="272"/>
      <c r="AG706" s="272"/>
    </row>
    <row r="707" spans="1:33">
      <c r="A707" s="272"/>
      <c r="B707" s="275"/>
      <c r="C707" s="275"/>
      <c r="D707" s="275"/>
      <c r="E707" s="275"/>
      <c r="F707" s="275"/>
      <c r="G707" s="275"/>
      <c r="H707" s="275"/>
      <c r="I707" s="275"/>
      <c r="J707" s="275"/>
      <c r="K707" s="275"/>
      <c r="L707" s="275"/>
      <c r="M707" s="275"/>
      <c r="N707" s="275"/>
      <c r="O707" s="275"/>
      <c r="P707" s="272"/>
      <c r="Q707" s="272"/>
      <c r="R707" s="272"/>
      <c r="S707" s="272"/>
      <c r="T707" s="272"/>
      <c r="U707" s="272"/>
      <c r="V707" s="272"/>
      <c r="W707" s="272"/>
      <c r="X707" s="272"/>
      <c r="Y707" s="272"/>
      <c r="Z707" s="272"/>
      <c r="AA707" s="272"/>
      <c r="AB707" s="272"/>
      <c r="AC707" s="272"/>
      <c r="AD707" s="272"/>
      <c r="AE707" s="272"/>
      <c r="AF707" s="272"/>
      <c r="AG707" s="272"/>
    </row>
    <row r="708" spans="1:33">
      <c r="A708" s="272"/>
      <c r="B708" s="275"/>
      <c r="C708" s="275"/>
      <c r="D708" s="275"/>
      <c r="E708" s="275"/>
      <c r="F708" s="275"/>
      <c r="G708" s="275"/>
      <c r="H708" s="275"/>
      <c r="I708" s="275"/>
      <c r="J708" s="275"/>
      <c r="K708" s="275"/>
      <c r="L708" s="275"/>
      <c r="M708" s="275"/>
      <c r="N708" s="275"/>
      <c r="O708" s="275"/>
      <c r="P708" s="272"/>
      <c r="Q708" s="272"/>
      <c r="R708" s="272"/>
      <c r="S708" s="272"/>
      <c r="T708" s="272"/>
      <c r="U708" s="272"/>
      <c r="V708" s="272"/>
      <c r="W708" s="272"/>
      <c r="X708" s="272"/>
      <c r="Y708" s="272"/>
      <c r="Z708" s="272"/>
      <c r="AA708" s="272"/>
      <c r="AB708" s="272"/>
      <c r="AC708" s="272"/>
      <c r="AD708" s="272"/>
      <c r="AE708" s="272"/>
      <c r="AF708" s="272"/>
      <c r="AG708" s="272"/>
    </row>
    <row r="709" spans="1:33">
      <c r="A709" s="272"/>
      <c r="B709" s="275"/>
      <c r="C709" s="275"/>
      <c r="D709" s="275"/>
      <c r="E709" s="275"/>
      <c r="F709" s="275"/>
      <c r="G709" s="275"/>
      <c r="H709" s="275"/>
      <c r="I709" s="275"/>
      <c r="J709" s="275"/>
      <c r="K709" s="275"/>
      <c r="L709" s="275"/>
      <c r="M709" s="275"/>
      <c r="N709" s="275"/>
      <c r="O709" s="275"/>
      <c r="P709" s="272"/>
      <c r="Q709" s="272"/>
      <c r="R709" s="272"/>
      <c r="S709" s="272"/>
      <c r="T709" s="272"/>
      <c r="U709" s="272"/>
      <c r="V709" s="272"/>
      <c r="W709" s="272"/>
      <c r="X709" s="272"/>
      <c r="Y709" s="272"/>
      <c r="Z709" s="272"/>
      <c r="AA709" s="272"/>
      <c r="AB709" s="272"/>
      <c r="AC709" s="272"/>
      <c r="AD709" s="272"/>
      <c r="AE709" s="272"/>
      <c r="AF709" s="272"/>
      <c r="AG709" s="272"/>
    </row>
    <row r="710" spans="1:33">
      <c r="A710" s="272"/>
      <c r="B710" s="275"/>
      <c r="C710" s="275"/>
      <c r="D710" s="275"/>
      <c r="E710" s="275"/>
      <c r="F710" s="275"/>
      <c r="G710" s="275"/>
      <c r="H710" s="275"/>
      <c r="I710" s="275"/>
      <c r="J710" s="275"/>
      <c r="K710" s="275"/>
      <c r="L710" s="275"/>
      <c r="M710" s="275"/>
      <c r="N710" s="275"/>
      <c r="O710" s="275"/>
      <c r="P710" s="272"/>
      <c r="Q710" s="272"/>
      <c r="R710" s="272"/>
      <c r="S710" s="272"/>
      <c r="T710" s="272"/>
      <c r="U710" s="272"/>
      <c r="V710" s="272"/>
      <c r="W710" s="272"/>
      <c r="X710" s="272"/>
      <c r="Y710" s="272"/>
      <c r="Z710" s="272"/>
      <c r="AA710" s="272"/>
      <c r="AB710" s="272"/>
      <c r="AC710" s="272"/>
      <c r="AD710" s="272"/>
      <c r="AE710" s="272"/>
      <c r="AF710" s="272"/>
      <c r="AG710" s="272"/>
    </row>
    <row r="711" spans="1:33">
      <c r="A711" s="272"/>
      <c r="B711" s="275"/>
      <c r="C711" s="275"/>
      <c r="D711" s="275"/>
      <c r="E711" s="275"/>
      <c r="F711" s="275"/>
      <c r="G711" s="275"/>
      <c r="H711" s="275"/>
      <c r="I711" s="275"/>
      <c r="J711" s="275"/>
      <c r="K711" s="275"/>
      <c r="L711" s="275"/>
      <c r="M711" s="275"/>
      <c r="N711" s="275"/>
      <c r="O711" s="275"/>
      <c r="P711" s="272"/>
      <c r="Q711" s="272"/>
      <c r="R711" s="272"/>
      <c r="S711" s="272"/>
      <c r="T711" s="272"/>
      <c r="U711" s="272"/>
      <c r="V711" s="272"/>
      <c r="W711" s="272"/>
      <c r="X711" s="272"/>
      <c r="Y711" s="272"/>
      <c r="Z711" s="272"/>
      <c r="AA711" s="272"/>
      <c r="AB711" s="272"/>
      <c r="AC711" s="272"/>
      <c r="AD711" s="272"/>
      <c r="AE711" s="272"/>
      <c r="AF711" s="272"/>
      <c r="AG711" s="272"/>
    </row>
    <row r="712" spans="1:33">
      <c r="A712" s="272"/>
      <c r="B712" s="275"/>
      <c r="C712" s="275"/>
      <c r="D712" s="275"/>
      <c r="E712" s="275"/>
      <c r="F712" s="275"/>
      <c r="G712" s="275"/>
      <c r="H712" s="275"/>
      <c r="I712" s="275"/>
      <c r="J712" s="275"/>
      <c r="K712" s="275"/>
      <c r="L712" s="275"/>
      <c r="M712" s="275"/>
      <c r="N712" s="275"/>
      <c r="O712" s="275"/>
      <c r="P712" s="272"/>
      <c r="Q712" s="272"/>
      <c r="R712" s="272"/>
      <c r="S712" s="272"/>
      <c r="T712" s="272"/>
      <c r="U712" s="272"/>
      <c r="V712" s="272"/>
      <c r="W712" s="272"/>
      <c r="X712" s="272"/>
      <c r="Y712" s="272"/>
      <c r="Z712" s="272"/>
      <c r="AA712" s="272"/>
      <c r="AB712" s="272"/>
      <c r="AC712" s="272"/>
      <c r="AD712" s="272"/>
      <c r="AE712" s="272"/>
      <c r="AF712" s="272"/>
      <c r="AG712" s="272"/>
    </row>
    <row r="713" spans="1:33">
      <c r="A713" s="272"/>
      <c r="B713" s="275"/>
      <c r="C713" s="275"/>
      <c r="D713" s="275"/>
      <c r="E713" s="275"/>
      <c r="F713" s="275"/>
      <c r="G713" s="275"/>
      <c r="H713" s="275"/>
      <c r="I713" s="275"/>
      <c r="J713" s="275"/>
      <c r="K713" s="275"/>
      <c r="L713" s="275"/>
      <c r="M713" s="275"/>
      <c r="N713" s="275"/>
      <c r="O713" s="275"/>
      <c r="P713" s="272"/>
      <c r="Q713" s="272"/>
      <c r="R713" s="272"/>
      <c r="S713" s="272"/>
      <c r="T713" s="272"/>
      <c r="U713" s="272"/>
      <c r="V713" s="272"/>
      <c r="W713" s="272"/>
      <c r="X713" s="272"/>
      <c r="Y713" s="272"/>
      <c r="Z713" s="272"/>
      <c r="AA713" s="272"/>
      <c r="AB713" s="272"/>
      <c r="AC713" s="272"/>
      <c r="AD713" s="272"/>
      <c r="AE713" s="272"/>
      <c r="AF713" s="272"/>
      <c r="AG713" s="272"/>
    </row>
    <row r="714" spans="1:33">
      <c r="A714" s="272"/>
      <c r="B714" s="275"/>
      <c r="C714" s="275"/>
      <c r="D714" s="275"/>
      <c r="E714" s="275"/>
      <c r="F714" s="275"/>
      <c r="G714" s="275"/>
      <c r="H714" s="275"/>
      <c r="I714" s="275"/>
      <c r="J714" s="275"/>
      <c r="K714" s="275"/>
      <c r="L714" s="275"/>
      <c r="M714" s="275"/>
      <c r="N714" s="275"/>
      <c r="O714" s="275"/>
      <c r="P714" s="272"/>
      <c r="Q714" s="272"/>
      <c r="R714" s="272"/>
      <c r="S714" s="272"/>
      <c r="T714" s="272"/>
      <c r="U714" s="272"/>
      <c r="V714" s="272"/>
      <c r="W714" s="272"/>
      <c r="X714" s="272"/>
      <c r="Y714" s="272"/>
      <c r="Z714" s="272"/>
      <c r="AA714" s="272"/>
      <c r="AB714" s="272"/>
      <c r="AC714" s="272"/>
      <c r="AD714" s="272"/>
      <c r="AE714" s="272"/>
      <c r="AF714" s="272"/>
      <c r="AG714" s="272"/>
    </row>
    <row r="715" spans="1:33">
      <c r="A715" s="272"/>
      <c r="B715" s="275"/>
      <c r="C715" s="275"/>
      <c r="D715" s="275"/>
      <c r="E715" s="275"/>
      <c r="F715" s="275"/>
      <c r="G715" s="275"/>
      <c r="H715" s="275"/>
      <c r="I715" s="275"/>
      <c r="J715" s="275"/>
      <c r="K715" s="275"/>
      <c r="L715" s="275"/>
      <c r="M715" s="275"/>
      <c r="N715" s="275"/>
      <c r="O715" s="275"/>
      <c r="P715" s="272"/>
      <c r="Q715" s="272"/>
      <c r="R715" s="272"/>
      <c r="S715" s="272"/>
      <c r="T715" s="272"/>
      <c r="U715" s="272"/>
      <c r="V715" s="272"/>
      <c r="W715" s="272"/>
      <c r="X715" s="272"/>
      <c r="Y715" s="272"/>
      <c r="Z715" s="272"/>
      <c r="AA715" s="272"/>
      <c r="AB715" s="272"/>
      <c r="AC715" s="272"/>
      <c r="AD715" s="272"/>
      <c r="AE715" s="272"/>
      <c r="AF715" s="272"/>
      <c r="AG715" s="272"/>
    </row>
    <row r="716" spans="1:33">
      <c r="A716" s="272"/>
      <c r="B716" s="275"/>
      <c r="C716" s="275"/>
      <c r="D716" s="275"/>
      <c r="E716" s="275"/>
      <c r="F716" s="275"/>
      <c r="G716" s="275"/>
      <c r="H716" s="275"/>
      <c r="I716" s="275"/>
      <c r="J716" s="275"/>
      <c r="K716" s="275"/>
      <c r="L716" s="275"/>
      <c r="M716" s="275"/>
      <c r="N716" s="275"/>
      <c r="O716" s="275"/>
      <c r="P716" s="272"/>
      <c r="Q716" s="272"/>
      <c r="R716" s="272"/>
      <c r="S716" s="272"/>
      <c r="T716" s="272"/>
      <c r="U716" s="272"/>
      <c r="V716" s="272"/>
      <c r="W716" s="272"/>
      <c r="X716" s="272"/>
      <c r="Y716" s="272"/>
      <c r="Z716" s="272"/>
      <c r="AA716" s="272"/>
      <c r="AB716" s="272"/>
      <c r="AC716" s="272"/>
      <c r="AD716" s="272"/>
      <c r="AE716" s="272"/>
      <c r="AF716" s="272"/>
      <c r="AG716" s="272"/>
    </row>
    <row r="717" spans="1:33">
      <c r="A717" s="272"/>
      <c r="B717" s="275"/>
      <c r="C717" s="275"/>
      <c r="D717" s="275"/>
      <c r="E717" s="275"/>
      <c r="F717" s="275"/>
      <c r="G717" s="275"/>
      <c r="H717" s="275"/>
      <c r="I717" s="275"/>
      <c r="J717" s="275"/>
      <c r="K717" s="275"/>
      <c r="L717" s="275"/>
      <c r="M717" s="275"/>
      <c r="N717" s="275"/>
      <c r="O717" s="275"/>
      <c r="P717" s="272"/>
      <c r="Q717" s="272"/>
      <c r="R717" s="272"/>
      <c r="S717" s="272"/>
      <c r="T717" s="272"/>
      <c r="U717" s="272"/>
      <c r="V717" s="272"/>
      <c r="W717" s="272"/>
      <c r="X717" s="272"/>
      <c r="Y717" s="272"/>
      <c r="Z717" s="272"/>
      <c r="AA717" s="272"/>
      <c r="AB717" s="272"/>
      <c r="AC717" s="272"/>
      <c r="AD717" s="272"/>
      <c r="AE717" s="272"/>
      <c r="AF717" s="272"/>
      <c r="AG717" s="272"/>
    </row>
    <row r="718" spans="1:33">
      <c r="A718" s="272"/>
      <c r="B718" s="275"/>
      <c r="C718" s="275"/>
      <c r="D718" s="275"/>
      <c r="E718" s="275"/>
      <c r="F718" s="275"/>
      <c r="G718" s="275"/>
      <c r="H718" s="275"/>
      <c r="I718" s="275"/>
      <c r="J718" s="275"/>
      <c r="K718" s="275"/>
      <c r="L718" s="275"/>
      <c r="M718" s="275"/>
      <c r="N718" s="275"/>
      <c r="O718" s="275"/>
      <c r="P718" s="272"/>
      <c r="Q718" s="272"/>
      <c r="R718" s="272"/>
      <c r="S718" s="272"/>
      <c r="T718" s="272"/>
      <c r="U718" s="272"/>
      <c r="V718" s="272"/>
      <c r="W718" s="272"/>
      <c r="X718" s="272"/>
      <c r="Y718" s="272"/>
      <c r="Z718" s="272"/>
      <c r="AA718" s="272"/>
      <c r="AB718" s="272"/>
      <c r="AC718" s="272"/>
      <c r="AD718" s="272"/>
      <c r="AE718" s="272"/>
      <c r="AF718" s="272"/>
      <c r="AG718" s="272"/>
    </row>
    <row r="719" spans="1:33">
      <c r="A719" s="272"/>
      <c r="B719" s="275"/>
      <c r="C719" s="275"/>
      <c r="D719" s="275"/>
      <c r="E719" s="275"/>
      <c r="F719" s="275"/>
      <c r="G719" s="275"/>
      <c r="H719" s="275"/>
      <c r="I719" s="275"/>
      <c r="J719" s="275"/>
      <c r="K719" s="275"/>
      <c r="L719" s="275"/>
      <c r="M719" s="275"/>
      <c r="N719" s="275"/>
      <c r="O719" s="275"/>
      <c r="P719" s="272"/>
      <c r="Q719" s="272"/>
      <c r="R719" s="272"/>
      <c r="S719" s="272"/>
      <c r="T719" s="272"/>
      <c r="U719" s="272"/>
      <c r="V719" s="272"/>
      <c r="W719" s="272"/>
      <c r="X719" s="272"/>
      <c r="Y719" s="272"/>
      <c r="Z719" s="272"/>
      <c r="AA719" s="272"/>
      <c r="AB719" s="272"/>
      <c r="AC719" s="272"/>
      <c r="AD719" s="272"/>
      <c r="AE719" s="272"/>
      <c r="AF719" s="272"/>
      <c r="AG719" s="272"/>
    </row>
    <row r="720" spans="1:33">
      <c r="A720" s="272"/>
      <c r="B720" s="275"/>
      <c r="C720" s="275"/>
      <c r="D720" s="275"/>
      <c r="E720" s="275"/>
      <c r="F720" s="275"/>
      <c r="G720" s="275"/>
      <c r="H720" s="275"/>
      <c r="I720" s="275"/>
      <c r="J720" s="275"/>
      <c r="K720" s="275"/>
      <c r="L720" s="275"/>
      <c r="M720" s="275"/>
      <c r="N720" s="275"/>
      <c r="O720" s="275"/>
      <c r="P720" s="272"/>
      <c r="Q720" s="272"/>
      <c r="R720" s="272"/>
      <c r="S720" s="272"/>
      <c r="T720" s="272"/>
      <c r="U720" s="272"/>
      <c r="V720" s="272"/>
      <c r="W720" s="272"/>
      <c r="X720" s="272"/>
      <c r="Y720" s="272"/>
      <c r="Z720" s="272"/>
      <c r="AA720" s="272"/>
      <c r="AB720" s="272"/>
      <c r="AC720" s="272"/>
      <c r="AD720" s="272"/>
      <c r="AE720" s="272"/>
      <c r="AF720" s="272"/>
      <c r="AG720" s="272"/>
    </row>
    <row r="721" spans="1:33">
      <c r="A721" s="272"/>
      <c r="B721" s="275"/>
      <c r="C721" s="275"/>
      <c r="D721" s="275"/>
      <c r="E721" s="275"/>
      <c r="F721" s="275"/>
      <c r="G721" s="275"/>
      <c r="H721" s="275"/>
      <c r="I721" s="275"/>
      <c r="J721" s="275"/>
      <c r="K721" s="275"/>
      <c r="L721" s="275"/>
      <c r="M721" s="275"/>
      <c r="N721" s="275"/>
      <c r="O721" s="275"/>
      <c r="P721" s="272"/>
      <c r="Q721" s="272"/>
      <c r="R721" s="272"/>
      <c r="S721" s="272"/>
      <c r="T721" s="272"/>
      <c r="U721" s="272"/>
      <c r="V721" s="272"/>
      <c r="W721" s="272"/>
      <c r="X721" s="272"/>
      <c r="Y721" s="272"/>
      <c r="Z721" s="272"/>
      <c r="AA721" s="272"/>
      <c r="AB721" s="272"/>
      <c r="AC721" s="272"/>
      <c r="AD721" s="272"/>
      <c r="AE721" s="272"/>
      <c r="AF721" s="272"/>
      <c r="AG721" s="272"/>
    </row>
    <row r="722" spans="1:33">
      <c r="A722" s="272"/>
      <c r="B722" s="275"/>
      <c r="C722" s="275"/>
      <c r="D722" s="275"/>
      <c r="E722" s="275"/>
      <c r="F722" s="275"/>
      <c r="G722" s="275"/>
      <c r="H722" s="275"/>
      <c r="I722" s="275"/>
      <c r="J722" s="275"/>
      <c r="K722" s="275"/>
      <c r="L722" s="275"/>
      <c r="M722" s="275"/>
      <c r="N722" s="275"/>
      <c r="O722" s="275"/>
      <c r="P722" s="272"/>
      <c r="Q722" s="272"/>
      <c r="R722" s="272"/>
      <c r="S722" s="272"/>
      <c r="T722" s="272"/>
      <c r="U722" s="272"/>
      <c r="V722" s="272"/>
      <c r="W722" s="272"/>
      <c r="X722" s="272"/>
      <c r="Y722" s="272"/>
      <c r="Z722" s="272"/>
      <c r="AA722" s="272"/>
      <c r="AB722" s="272"/>
      <c r="AC722" s="272"/>
      <c r="AD722" s="272"/>
      <c r="AE722" s="272"/>
      <c r="AF722" s="272"/>
      <c r="AG722" s="272"/>
    </row>
    <row r="723" spans="1:33">
      <c r="A723" s="272"/>
      <c r="B723" s="275"/>
      <c r="C723" s="275"/>
      <c r="D723" s="275"/>
      <c r="E723" s="275"/>
      <c r="F723" s="275"/>
      <c r="G723" s="275"/>
      <c r="H723" s="275"/>
      <c r="I723" s="275"/>
      <c r="J723" s="275"/>
      <c r="K723" s="275"/>
      <c r="L723" s="275"/>
      <c r="M723" s="275"/>
      <c r="N723" s="275"/>
      <c r="O723" s="275"/>
      <c r="P723" s="272"/>
      <c r="Q723" s="272"/>
      <c r="R723" s="272"/>
      <c r="S723" s="272"/>
      <c r="T723" s="272"/>
      <c r="U723" s="272"/>
      <c r="V723" s="272"/>
      <c r="W723" s="272"/>
      <c r="X723" s="272"/>
      <c r="Y723" s="272"/>
      <c r="Z723" s="272"/>
      <c r="AA723" s="272"/>
      <c r="AB723" s="272"/>
      <c r="AC723" s="272"/>
      <c r="AD723" s="272"/>
      <c r="AE723" s="272"/>
      <c r="AF723" s="272"/>
      <c r="AG723" s="272"/>
    </row>
    <row r="724" spans="1:33">
      <c r="A724" s="272"/>
      <c r="B724" s="275"/>
      <c r="C724" s="275"/>
      <c r="D724" s="275"/>
      <c r="E724" s="275"/>
      <c r="F724" s="275"/>
      <c r="G724" s="275"/>
      <c r="H724" s="275"/>
      <c r="I724" s="275"/>
      <c r="J724" s="275"/>
      <c r="K724" s="275"/>
      <c r="L724" s="275"/>
      <c r="M724" s="275"/>
      <c r="N724" s="275"/>
      <c r="O724" s="275"/>
      <c r="P724" s="272"/>
      <c r="Q724" s="272"/>
      <c r="R724" s="272"/>
      <c r="S724" s="272"/>
      <c r="T724" s="272"/>
      <c r="U724" s="272"/>
      <c r="V724" s="272"/>
      <c r="W724" s="272"/>
      <c r="X724" s="272"/>
      <c r="Y724" s="272"/>
      <c r="Z724" s="272"/>
      <c r="AA724" s="272"/>
      <c r="AB724" s="272"/>
      <c r="AC724" s="272"/>
      <c r="AD724" s="272"/>
      <c r="AE724" s="272"/>
      <c r="AF724" s="272"/>
      <c r="AG724" s="272"/>
    </row>
    <row r="725" spans="1:33">
      <c r="A725" s="272"/>
      <c r="B725" s="275"/>
      <c r="C725" s="275"/>
      <c r="D725" s="275"/>
      <c r="E725" s="275"/>
      <c r="F725" s="275"/>
      <c r="G725" s="275"/>
      <c r="H725" s="275"/>
      <c r="I725" s="275"/>
      <c r="J725" s="275"/>
      <c r="K725" s="275"/>
      <c r="L725" s="275"/>
      <c r="M725" s="275"/>
      <c r="N725" s="275"/>
      <c r="O725" s="275"/>
      <c r="P725" s="272"/>
      <c r="Q725" s="272"/>
      <c r="R725" s="272"/>
      <c r="S725" s="272"/>
      <c r="T725" s="272"/>
      <c r="U725" s="272"/>
      <c r="V725" s="272"/>
      <c r="W725" s="272"/>
      <c r="X725" s="272"/>
      <c r="Y725" s="272"/>
      <c r="Z725" s="272"/>
      <c r="AA725" s="272"/>
      <c r="AB725" s="272"/>
      <c r="AC725" s="272"/>
      <c r="AD725" s="272"/>
      <c r="AE725" s="272"/>
      <c r="AF725" s="272"/>
      <c r="AG725" s="272"/>
    </row>
    <row r="726" spans="1:33">
      <c r="A726" s="272"/>
      <c r="B726" s="275"/>
      <c r="C726" s="275"/>
      <c r="D726" s="275"/>
      <c r="E726" s="275"/>
      <c r="F726" s="275"/>
      <c r="G726" s="275"/>
      <c r="H726" s="275"/>
      <c r="I726" s="275"/>
      <c r="J726" s="275"/>
      <c r="K726" s="275"/>
      <c r="L726" s="275"/>
      <c r="M726" s="275"/>
      <c r="N726" s="275"/>
      <c r="O726" s="275"/>
      <c r="P726" s="272"/>
      <c r="Q726" s="272"/>
      <c r="R726" s="272"/>
      <c r="S726" s="272"/>
      <c r="T726" s="272"/>
      <c r="U726" s="272"/>
      <c r="V726" s="272"/>
      <c r="W726" s="272"/>
      <c r="X726" s="272"/>
      <c r="Y726" s="272"/>
      <c r="Z726" s="272"/>
      <c r="AA726" s="272"/>
      <c r="AB726" s="272"/>
      <c r="AC726" s="272"/>
      <c r="AD726" s="272"/>
      <c r="AE726" s="272"/>
      <c r="AF726" s="272"/>
      <c r="AG726" s="272"/>
    </row>
    <row r="727" spans="1:33">
      <c r="A727" s="272"/>
      <c r="B727" s="275"/>
      <c r="C727" s="275"/>
      <c r="D727" s="275"/>
      <c r="E727" s="275"/>
      <c r="F727" s="275"/>
      <c r="G727" s="275"/>
      <c r="H727" s="275"/>
      <c r="I727" s="275"/>
      <c r="J727" s="275"/>
      <c r="K727" s="275"/>
      <c r="L727" s="275"/>
      <c r="M727" s="275"/>
      <c r="N727" s="275"/>
      <c r="O727" s="275"/>
      <c r="P727" s="272"/>
      <c r="Q727" s="272"/>
      <c r="R727" s="272"/>
      <c r="S727" s="272"/>
      <c r="T727" s="272"/>
      <c r="U727" s="272"/>
      <c r="V727" s="272"/>
      <c r="W727" s="272"/>
      <c r="X727" s="272"/>
      <c r="Y727" s="272"/>
      <c r="Z727" s="272"/>
      <c r="AA727" s="272"/>
      <c r="AB727" s="272"/>
      <c r="AC727" s="272"/>
      <c r="AD727" s="272"/>
      <c r="AE727" s="272"/>
      <c r="AF727" s="272"/>
      <c r="AG727" s="272"/>
    </row>
    <row r="728" spans="1:33">
      <c r="A728" s="272"/>
      <c r="B728" s="275"/>
      <c r="C728" s="275"/>
      <c r="D728" s="275"/>
      <c r="E728" s="275"/>
      <c r="F728" s="275"/>
      <c r="G728" s="275"/>
      <c r="H728" s="275"/>
      <c r="I728" s="275"/>
      <c r="J728" s="275"/>
      <c r="K728" s="275"/>
      <c r="L728" s="275"/>
      <c r="M728" s="275"/>
      <c r="N728" s="275"/>
      <c r="O728" s="275"/>
      <c r="P728" s="272"/>
      <c r="Q728" s="272"/>
      <c r="R728" s="272"/>
      <c r="S728" s="272"/>
      <c r="T728" s="272"/>
      <c r="U728" s="272"/>
      <c r="V728" s="272"/>
      <c r="W728" s="272"/>
      <c r="X728" s="272"/>
      <c r="Y728" s="272"/>
      <c r="Z728" s="272"/>
      <c r="AA728" s="272"/>
      <c r="AB728" s="272"/>
      <c r="AC728" s="272"/>
      <c r="AD728" s="272"/>
      <c r="AE728" s="272"/>
      <c r="AF728" s="272"/>
      <c r="AG728" s="272"/>
    </row>
    <row r="729" spans="1:33">
      <c r="A729" s="272"/>
      <c r="B729" s="275"/>
      <c r="C729" s="275"/>
      <c r="D729" s="275"/>
      <c r="E729" s="275"/>
      <c r="F729" s="275"/>
      <c r="G729" s="275"/>
      <c r="H729" s="275"/>
      <c r="I729" s="275"/>
      <c r="J729" s="275"/>
      <c r="K729" s="275"/>
      <c r="L729" s="275"/>
      <c r="M729" s="275"/>
      <c r="N729" s="275"/>
      <c r="O729" s="275"/>
      <c r="P729" s="272"/>
      <c r="Q729" s="272"/>
      <c r="R729" s="272"/>
      <c r="S729" s="272"/>
      <c r="T729" s="272"/>
      <c r="U729" s="272"/>
      <c r="V729" s="272"/>
      <c r="W729" s="272"/>
      <c r="X729" s="272"/>
      <c r="Y729" s="272"/>
      <c r="Z729" s="272"/>
      <c r="AA729" s="272"/>
      <c r="AB729" s="272"/>
      <c r="AC729" s="272"/>
      <c r="AD729" s="272"/>
      <c r="AE729" s="272"/>
      <c r="AF729" s="272"/>
      <c r="AG729" s="272"/>
    </row>
    <row r="730" spans="1:33">
      <c r="A730" s="272"/>
      <c r="B730" s="275"/>
      <c r="C730" s="275"/>
      <c r="D730" s="275"/>
      <c r="E730" s="275"/>
      <c r="F730" s="275"/>
      <c r="G730" s="275"/>
      <c r="H730" s="275"/>
      <c r="I730" s="275"/>
      <c r="J730" s="275"/>
      <c r="K730" s="275"/>
      <c r="L730" s="275"/>
      <c r="M730" s="275"/>
      <c r="N730" s="275"/>
      <c r="O730" s="275"/>
      <c r="P730" s="272"/>
      <c r="Q730" s="272"/>
      <c r="R730" s="272"/>
      <c r="S730" s="272"/>
      <c r="T730" s="272"/>
      <c r="U730" s="272"/>
      <c r="V730" s="272"/>
      <c r="W730" s="272"/>
      <c r="X730" s="272"/>
      <c r="Y730" s="272"/>
      <c r="Z730" s="272"/>
      <c r="AA730" s="272"/>
      <c r="AB730" s="272"/>
      <c r="AC730" s="272"/>
      <c r="AD730" s="272"/>
      <c r="AE730" s="272"/>
      <c r="AF730" s="272"/>
      <c r="AG730" s="272"/>
    </row>
    <row r="731" spans="1:33">
      <c r="A731" s="272"/>
      <c r="B731" s="275"/>
      <c r="C731" s="275"/>
      <c r="D731" s="275"/>
      <c r="E731" s="275"/>
      <c r="F731" s="275"/>
      <c r="G731" s="275"/>
      <c r="H731" s="275"/>
      <c r="I731" s="275"/>
      <c r="J731" s="275"/>
      <c r="K731" s="275"/>
      <c r="L731" s="275"/>
      <c r="M731" s="275"/>
      <c r="N731" s="275"/>
      <c r="O731" s="275"/>
      <c r="P731" s="272"/>
      <c r="Q731" s="272"/>
      <c r="R731" s="272"/>
      <c r="S731" s="272"/>
      <c r="T731" s="272"/>
      <c r="U731" s="272"/>
      <c r="V731" s="272"/>
      <c r="W731" s="272"/>
      <c r="X731" s="272"/>
      <c r="Y731" s="272"/>
      <c r="Z731" s="272"/>
      <c r="AA731" s="272"/>
      <c r="AB731" s="272"/>
      <c r="AC731" s="272"/>
      <c r="AD731" s="272"/>
      <c r="AE731" s="272"/>
      <c r="AF731" s="272"/>
      <c r="AG731" s="272"/>
    </row>
    <row r="732" spans="1:33">
      <c r="A732" s="272"/>
      <c r="B732" s="275"/>
      <c r="C732" s="275"/>
      <c r="D732" s="275"/>
      <c r="E732" s="275"/>
      <c r="F732" s="275"/>
      <c r="G732" s="275"/>
      <c r="H732" s="275"/>
      <c r="I732" s="275"/>
      <c r="J732" s="275"/>
      <c r="K732" s="275"/>
      <c r="L732" s="275"/>
      <c r="M732" s="275"/>
      <c r="N732" s="275"/>
      <c r="O732" s="275"/>
      <c r="P732" s="272"/>
      <c r="Q732" s="272"/>
      <c r="R732" s="272"/>
      <c r="S732" s="272"/>
      <c r="T732" s="272"/>
      <c r="U732" s="272"/>
      <c r="V732" s="272"/>
      <c r="W732" s="272"/>
      <c r="X732" s="272"/>
      <c r="Y732" s="272"/>
      <c r="Z732" s="272"/>
      <c r="AA732" s="272"/>
      <c r="AB732" s="272"/>
      <c r="AC732" s="272"/>
      <c r="AD732" s="272"/>
      <c r="AE732" s="272"/>
      <c r="AF732" s="272"/>
      <c r="AG732" s="272"/>
    </row>
    <row r="733" spans="1:33">
      <c r="A733" s="272"/>
      <c r="B733" s="275"/>
      <c r="C733" s="275"/>
      <c r="D733" s="275"/>
      <c r="E733" s="275"/>
      <c r="F733" s="275"/>
      <c r="G733" s="275"/>
      <c r="H733" s="275"/>
      <c r="I733" s="275"/>
      <c r="J733" s="275"/>
      <c r="K733" s="275"/>
      <c r="L733" s="275"/>
      <c r="M733" s="275"/>
      <c r="N733" s="275"/>
      <c r="O733" s="275"/>
      <c r="P733" s="272"/>
      <c r="Q733" s="272"/>
      <c r="R733" s="272"/>
      <c r="S733" s="272"/>
      <c r="T733" s="272"/>
      <c r="U733" s="272"/>
      <c r="V733" s="272"/>
      <c r="W733" s="272"/>
      <c r="X733" s="272"/>
      <c r="Y733" s="272"/>
      <c r="Z733" s="272"/>
      <c r="AA733" s="272"/>
      <c r="AB733" s="272"/>
      <c r="AC733" s="272"/>
      <c r="AD733" s="272"/>
      <c r="AE733" s="272"/>
      <c r="AF733" s="272"/>
      <c r="AG733" s="272"/>
    </row>
    <row r="734" spans="1:33">
      <c r="A734" s="272"/>
      <c r="B734" s="275"/>
      <c r="C734" s="275"/>
      <c r="D734" s="275"/>
      <c r="E734" s="275"/>
      <c r="F734" s="275"/>
      <c r="G734" s="275"/>
      <c r="H734" s="275"/>
      <c r="I734" s="275"/>
      <c r="J734" s="275"/>
      <c r="K734" s="275"/>
      <c r="L734" s="275"/>
      <c r="M734" s="275"/>
      <c r="N734" s="275"/>
      <c r="O734" s="275"/>
      <c r="P734" s="272"/>
      <c r="Q734" s="272"/>
      <c r="R734" s="272"/>
      <c r="S734" s="272"/>
      <c r="T734" s="272"/>
      <c r="U734" s="272"/>
      <c r="V734" s="272"/>
      <c r="W734" s="272"/>
      <c r="X734" s="272"/>
      <c r="Y734" s="272"/>
      <c r="Z734" s="272"/>
      <c r="AA734" s="272"/>
      <c r="AB734" s="272"/>
      <c r="AC734" s="272"/>
      <c r="AD734" s="272"/>
      <c r="AE734" s="272"/>
      <c r="AF734" s="272"/>
      <c r="AG734" s="272"/>
    </row>
    <row r="735" spans="1:33">
      <c r="A735" s="272"/>
      <c r="B735" s="275"/>
      <c r="C735" s="275"/>
      <c r="D735" s="275"/>
      <c r="E735" s="275"/>
      <c r="F735" s="275"/>
      <c r="G735" s="275"/>
      <c r="H735" s="275"/>
      <c r="I735" s="275"/>
      <c r="J735" s="275"/>
      <c r="K735" s="275"/>
      <c r="L735" s="275"/>
      <c r="M735" s="275"/>
      <c r="N735" s="275"/>
      <c r="O735" s="275"/>
      <c r="P735" s="272"/>
      <c r="Q735" s="272"/>
      <c r="R735" s="272"/>
      <c r="S735" s="272"/>
      <c r="T735" s="272"/>
      <c r="U735" s="272"/>
      <c r="V735" s="272"/>
      <c r="W735" s="272"/>
      <c r="X735" s="272"/>
      <c r="Y735" s="272"/>
      <c r="Z735" s="272"/>
      <c r="AA735" s="272"/>
      <c r="AB735" s="272"/>
      <c r="AC735" s="272"/>
      <c r="AD735" s="272"/>
      <c r="AE735" s="272"/>
      <c r="AF735" s="272"/>
      <c r="AG735" s="272"/>
    </row>
    <row r="736" spans="1:33">
      <c r="A736" s="272"/>
      <c r="B736" s="275"/>
      <c r="C736" s="275"/>
      <c r="D736" s="275"/>
      <c r="E736" s="275"/>
      <c r="F736" s="275"/>
      <c r="G736" s="275"/>
      <c r="H736" s="275"/>
      <c r="I736" s="275"/>
      <c r="J736" s="275"/>
      <c r="K736" s="275"/>
      <c r="L736" s="275"/>
      <c r="M736" s="275"/>
      <c r="N736" s="275"/>
      <c r="O736" s="275"/>
      <c r="P736" s="272"/>
      <c r="Q736" s="272"/>
      <c r="R736" s="272"/>
      <c r="S736" s="272"/>
      <c r="T736" s="272"/>
      <c r="U736" s="272"/>
      <c r="V736" s="272"/>
      <c r="W736" s="272"/>
      <c r="X736" s="272"/>
      <c r="Y736" s="272"/>
      <c r="Z736" s="272"/>
      <c r="AA736" s="272"/>
      <c r="AB736" s="272"/>
      <c r="AC736" s="272"/>
      <c r="AD736" s="272"/>
      <c r="AE736" s="272"/>
      <c r="AF736" s="272"/>
      <c r="AG736" s="272"/>
    </row>
    <row r="737" spans="1:33">
      <c r="A737" s="272"/>
      <c r="B737" s="275"/>
      <c r="C737" s="275"/>
      <c r="D737" s="275"/>
      <c r="E737" s="275"/>
      <c r="F737" s="275"/>
      <c r="G737" s="275"/>
      <c r="H737" s="275"/>
      <c r="I737" s="275"/>
      <c r="J737" s="275"/>
      <c r="K737" s="275"/>
      <c r="L737" s="275"/>
      <c r="M737" s="275"/>
      <c r="N737" s="275"/>
      <c r="O737" s="275"/>
      <c r="P737" s="272"/>
      <c r="Q737" s="272"/>
      <c r="R737" s="272"/>
      <c r="S737" s="272"/>
      <c r="T737" s="272"/>
      <c r="U737" s="272"/>
      <c r="V737" s="272"/>
      <c r="W737" s="272"/>
      <c r="X737" s="272"/>
      <c r="Y737" s="272"/>
      <c r="Z737" s="272"/>
      <c r="AA737" s="272"/>
      <c r="AB737" s="272"/>
      <c r="AC737" s="272"/>
      <c r="AD737" s="272"/>
      <c r="AE737" s="272"/>
      <c r="AF737" s="272"/>
      <c r="AG737" s="272"/>
    </row>
    <row r="738" spans="1:33">
      <c r="A738" s="272"/>
      <c r="B738" s="275"/>
      <c r="C738" s="275"/>
      <c r="D738" s="275"/>
      <c r="E738" s="275"/>
      <c r="F738" s="275"/>
      <c r="G738" s="275"/>
      <c r="H738" s="275"/>
      <c r="I738" s="275"/>
      <c r="J738" s="275"/>
      <c r="K738" s="275"/>
      <c r="L738" s="275"/>
      <c r="M738" s="275"/>
      <c r="N738" s="275"/>
      <c r="O738" s="275"/>
      <c r="P738" s="272"/>
      <c r="Q738" s="272"/>
      <c r="R738" s="272"/>
      <c r="S738" s="272"/>
      <c r="T738" s="272"/>
      <c r="U738" s="272"/>
      <c r="V738" s="272"/>
      <c r="W738" s="272"/>
      <c r="X738" s="272"/>
      <c r="Y738" s="272"/>
      <c r="Z738" s="272"/>
      <c r="AA738" s="272"/>
      <c r="AB738" s="272"/>
      <c r="AC738" s="272"/>
      <c r="AD738" s="272"/>
      <c r="AE738" s="272"/>
      <c r="AF738" s="272"/>
      <c r="AG738" s="272"/>
    </row>
    <row r="739" spans="1:33">
      <c r="A739" s="272"/>
      <c r="B739" s="275"/>
      <c r="C739" s="275"/>
      <c r="D739" s="275"/>
      <c r="E739" s="275"/>
      <c r="F739" s="275"/>
      <c r="G739" s="275"/>
      <c r="H739" s="275"/>
      <c r="I739" s="275"/>
      <c r="J739" s="275"/>
      <c r="K739" s="275"/>
      <c r="L739" s="275"/>
      <c r="M739" s="275"/>
      <c r="N739" s="275"/>
      <c r="O739" s="275"/>
      <c r="P739" s="272"/>
      <c r="Q739" s="272"/>
      <c r="R739" s="272"/>
      <c r="S739" s="272"/>
      <c r="T739" s="272"/>
      <c r="U739" s="272"/>
      <c r="V739" s="272"/>
      <c r="W739" s="272"/>
      <c r="X739" s="272"/>
      <c r="Y739" s="272"/>
      <c r="Z739" s="272"/>
      <c r="AA739" s="272"/>
      <c r="AB739" s="272"/>
      <c r="AC739" s="272"/>
      <c r="AD739" s="272"/>
      <c r="AE739" s="272"/>
      <c r="AF739" s="272"/>
      <c r="AG739" s="272"/>
    </row>
    <row r="740" spans="1:33">
      <c r="A740" s="272"/>
      <c r="B740" s="275"/>
      <c r="C740" s="275"/>
      <c r="D740" s="275"/>
      <c r="E740" s="275"/>
      <c r="F740" s="275"/>
      <c r="G740" s="275"/>
      <c r="H740" s="275"/>
      <c r="I740" s="275"/>
      <c r="J740" s="275"/>
      <c r="K740" s="275"/>
      <c r="L740" s="275"/>
      <c r="M740" s="275"/>
      <c r="N740" s="275"/>
      <c r="O740" s="275"/>
      <c r="P740" s="272"/>
      <c r="Q740" s="272"/>
      <c r="R740" s="272"/>
      <c r="S740" s="272"/>
      <c r="T740" s="272"/>
      <c r="U740" s="272"/>
      <c r="V740" s="272"/>
      <c r="W740" s="272"/>
      <c r="X740" s="272"/>
      <c r="Y740" s="272"/>
      <c r="Z740" s="272"/>
      <c r="AA740" s="272"/>
      <c r="AB740" s="272"/>
      <c r="AC740" s="272"/>
      <c r="AD740" s="272"/>
      <c r="AE740" s="272"/>
      <c r="AF740" s="272"/>
      <c r="AG740" s="272"/>
    </row>
    <row r="741" spans="1:33">
      <c r="A741" s="272"/>
      <c r="B741" s="275"/>
      <c r="C741" s="275"/>
      <c r="D741" s="275"/>
      <c r="E741" s="275"/>
      <c r="F741" s="275"/>
      <c r="G741" s="275"/>
      <c r="H741" s="275"/>
      <c r="I741" s="275"/>
      <c r="J741" s="275"/>
      <c r="K741" s="275"/>
      <c r="L741" s="275"/>
      <c r="M741" s="275"/>
      <c r="N741" s="275"/>
      <c r="O741" s="275"/>
      <c r="P741" s="272"/>
      <c r="Q741" s="272"/>
      <c r="R741" s="272"/>
      <c r="S741" s="272"/>
      <c r="T741" s="272"/>
      <c r="U741" s="272"/>
      <c r="V741" s="272"/>
      <c r="W741" s="272"/>
      <c r="X741" s="272"/>
      <c r="Y741" s="272"/>
      <c r="Z741" s="272"/>
      <c r="AA741" s="272"/>
      <c r="AB741" s="272"/>
      <c r="AC741" s="272"/>
      <c r="AD741" s="272"/>
      <c r="AE741" s="272"/>
      <c r="AF741" s="272"/>
      <c r="AG741" s="272"/>
    </row>
    <row r="742" spans="1:33">
      <c r="A742" s="272"/>
      <c r="B742" s="275"/>
      <c r="C742" s="275"/>
      <c r="D742" s="275"/>
      <c r="E742" s="275"/>
      <c r="F742" s="275"/>
      <c r="G742" s="275"/>
      <c r="H742" s="275"/>
      <c r="I742" s="275"/>
      <c r="J742" s="275"/>
      <c r="K742" s="275"/>
      <c r="L742" s="275"/>
      <c r="M742" s="275"/>
      <c r="N742" s="275"/>
      <c r="O742" s="275"/>
      <c r="P742" s="272"/>
      <c r="Q742" s="272"/>
      <c r="R742" s="272"/>
      <c r="S742" s="272"/>
      <c r="T742" s="272"/>
      <c r="U742" s="272"/>
      <c r="V742" s="272"/>
      <c r="W742" s="272"/>
      <c r="X742" s="272"/>
      <c r="Y742" s="272"/>
      <c r="Z742" s="272"/>
      <c r="AA742" s="272"/>
      <c r="AB742" s="272"/>
      <c r="AC742" s="272"/>
      <c r="AD742" s="272"/>
      <c r="AE742" s="272"/>
      <c r="AF742" s="272"/>
      <c r="AG742" s="272"/>
    </row>
    <row r="743" spans="1:33">
      <c r="A743" s="272"/>
      <c r="B743" s="275"/>
      <c r="C743" s="275"/>
      <c r="D743" s="275"/>
      <c r="E743" s="275"/>
      <c r="F743" s="275"/>
      <c r="G743" s="275"/>
      <c r="H743" s="275"/>
      <c r="I743" s="275"/>
      <c r="J743" s="275"/>
      <c r="K743" s="275"/>
      <c r="L743" s="275"/>
      <c r="M743" s="275"/>
      <c r="N743" s="275"/>
      <c r="O743" s="275"/>
      <c r="P743" s="272"/>
      <c r="Q743" s="272"/>
      <c r="R743" s="272"/>
      <c r="S743" s="272"/>
      <c r="T743" s="272"/>
      <c r="U743" s="272"/>
      <c r="V743" s="272"/>
      <c r="W743" s="272"/>
      <c r="X743" s="272"/>
      <c r="Y743" s="272"/>
      <c r="Z743" s="272"/>
      <c r="AA743" s="272"/>
      <c r="AB743" s="272"/>
      <c r="AC743" s="272"/>
      <c r="AD743" s="272"/>
      <c r="AE743" s="272"/>
      <c r="AF743" s="272"/>
      <c r="AG743" s="272"/>
    </row>
    <row r="744" spans="1:33">
      <c r="A744" s="272"/>
      <c r="B744" s="275"/>
      <c r="C744" s="275"/>
      <c r="D744" s="275"/>
      <c r="E744" s="275"/>
      <c r="F744" s="275"/>
      <c r="G744" s="275"/>
      <c r="H744" s="275"/>
      <c r="I744" s="275"/>
      <c r="J744" s="275"/>
      <c r="K744" s="275"/>
      <c r="L744" s="275"/>
      <c r="M744" s="275"/>
      <c r="N744" s="275"/>
      <c r="O744" s="275"/>
      <c r="P744" s="272"/>
      <c r="Q744" s="272"/>
      <c r="R744" s="272"/>
      <c r="S744" s="272"/>
      <c r="T744" s="272"/>
      <c r="U744" s="272"/>
      <c r="V744" s="272"/>
      <c r="W744" s="272"/>
      <c r="X744" s="272"/>
      <c r="Y744" s="272"/>
      <c r="Z744" s="272"/>
      <c r="AA744" s="272"/>
      <c r="AB744" s="272"/>
      <c r="AC744" s="272"/>
      <c r="AD744" s="272"/>
      <c r="AE744" s="272"/>
      <c r="AF744" s="272"/>
      <c r="AG744" s="272"/>
    </row>
    <row r="745" spans="1:33">
      <c r="A745" s="272"/>
      <c r="B745" s="275"/>
      <c r="C745" s="275"/>
      <c r="D745" s="275"/>
      <c r="E745" s="275"/>
      <c r="F745" s="275"/>
      <c r="G745" s="275"/>
      <c r="H745" s="275"/>
      <c r="I745" s="275"/>
      <c r="J745" s="275"/>
      <c r="K745" s="275"/>
      <c r="L745" s="275"/>
      <c r="M745" s="275"/>
      <c r="N745" s="275"/>
      <c r="O745" s="275"/>
      <c r="P745" s="272"/>
      <c r="Q745" s="272"/>
      <c r="R745" s="272"/>
      <c r="S745" s="272"/>
      <c r="T745" s="272"/>
      <c r="U745" s="272"/>
      <c r="V745" s="272"/>
      <c r="W745" s="272"/>
      <c r="X745" s="272"/>
      <c r="Y745" s="272"/>
      <c r="Z745" s="272"/>
      <c r="AA745" s="272"/>
      <c r="AB745" s="272"/>
      <c r="AC745" s="272"/>
      <c r="AD745" s="272"/>
      <c r="AE745" s="272"/>
      <c r="AF745" s="272"/>
      <c r="AG745" s="272"/>
    </row>
    <row r="746" spans="1:33">
      <c r="A746" s="272"/>
      <c r="B746" s="275"/>
      <c r="C746" s="275"/>
      <c r="D746" s="275"/>
      <c r="E746" s="275"/>
      <c r="F746" s="275"/>
      <c r="G746" s="275"/>
      <c r="H746" s="275"/>
      <c r="I746" s="275"/>
      <c r="J746" s="275"/>
      <c r="K746" s="275"/>
      <c r="L746" s="275"/>
      <c r="M746" s="275"/>
      <c r="N746" s="275"/>
      <c r="O746" s="275"/>
      <c r="P746" s="272"/>
      <c r="Q746" s="272"/>
      <c r="R746" s="272"/>
      <c r="S746" s="272"/>
      <c r="T746" s="272"/>
      <c r="U746" s="272"/>
      <c r="V746" s="272"/>
      <c r="W746" s="272"/>
      <c r="X746" s="272"/>
      <c r="Y746" s="272"/>
      <c r="Z746" s="272"/>
      <c r="AA746" s="272"/>
      <c r="AB746" s="272"/>
      <c r="AC746" s="272"/>
      <c r="AD746" s="272"/>
      <c r="AE746" s="272"/>
      <c r="AF746" s="272"/>
      <c r="AG746" s="272"/>
    </row>
    <row r="747" spans="1:33">
      <c r="A747" s="272"/>
      <c r="B747" s="275"/>
      <c r="C747" s="275"/>
      <c r="D747" s="275"/>
      <c r="E747" s="275"/>
      <c r="F747" s="275"/>
      <c r="G747" s="275"/>
      <c r="H747" s="275"/>
      <c r="I747" s="275"/>
      <c r="J747" s="275"/>
      <c r="K747" s="275"/>
      <c r="L747" s="275"/>
      <c r="M747" s="275"/>
      <c r="N747" s="275"/>
      <c r="O747" s="275"/>
      <c r="P747" s="272"/>
      <c r="Q747" s="272"/>
      <c r="R747" s="272"/>
      <c r="S747" s="272"/>
      <c r="T747" s="272"/>
      <c r="U747" s="272"/>
      <c r="V747" s="272"/>
      <c r="W747" s="272"/>
      <c r="X747" s="272"/>
      <c r="Y747" s="272"/>
      <c r="Z747" s="272"/>
      <c r="AA747" s="272"/>
      <c r="AB747" s="272"/>
      <c r="AC747" s="272"/>
      <c r="AD747" s="272"/>
      <c r="AE747" s="272"/>
      <c r="AF747" s="272"/>
      <c r="AG747" s="272"/>
    </row>
    <row r="748" spans="1:33">
      <c r="A748" s="272"/>
      <c r="B748" s="275"/>
      <c r="C748" s="275"/>
      <c r="D748" s="275"/>
      <c r="E748" s="275"/>
      <c r="F748" s="275"/>
      <c r="G748" s="275"/>
      <c r="H748" s="275"/>
      <c r="I748" s="275"/>
      <c r="J748" s="275"/>
      <c r="K748" s="275"/>
      <c r="L748" s="275"/>
      <c r="M748" s="275"/>
      <c r="N748" s="275"/>
      <c r="O748" s="275"/>
      <c r="P748" s="272"/>
      <c r="Q748" s="272"/>
      <c r="R748" s="272"/>
      <c r="S748" s="272"/>
      <c r="T748" s="272"/>
      <c r="U748" s="272"/>
      <c r="V748" s="272"/>
      <c r="W748" s="272"/>
      <c r="X748" s="272"/>
      <c r="Y748" s="272"/>
      <c r="Z748" s="272"/>
      <c r="AA748" s="272"/>
      <c r="AB748" s="272"/>
      <c r="AC748" s="272"/>
      <c r="AD748" s="272"/>
      <c r="AE748" s="272"/>
      <c r="AF748" s="272"/>
      <c r="AG748" s="272"/>
    </row>
    <row r="749" spans="1:33">
      <c r="A749" s="272"/>
      <c r="B749" s="275"/>
      <c r="C749" s="275"/>
      <c r="D749" s="275"/>
      <c r="E749" s="275"/>
      <c r="F749" s="275"/>
      <c r="G749" s="275"/>
      <c r="H749" s="275"/>
      <c r="I749" s="275"/>
      <c r="J749" s="275"/>
      <c r="K749" s="275"/>
      <c r="L749" s="275"/>
      <c r="M749" s="275"/>
      <c r="N749" s="275"/>
      <c r="O749" s="275"/>
      <c r="P749" s="272"/>
      <c r="Q749" s="272"/>
      <c r="R749" s="272"/>
      <c r="S749" s="272"/>
      <c r="T749" s="272"/>
      <c r="U749" s="272"/>
      <c r="V749" s="272"/>
      <c r="W749" s="272"/>
      <c r="X749" s="272"/>
      <c r="Y749" s="272"/>
      <c r="Z749" s="272"/>
      <c r="AA749" s="272"/>
      <c r="AB749" s="272"/>
      <c r="AC749" s="272"/>
      <c r="AD749" s="272"/>
      <c r="AE749" s="272"/>
      <c r="AF749" s="272"/>
      <c r="AG749" s="272"/>
    </row>
    <row r="750" spans="1:33">
      <c r="A750" s="272"/>
      <c r="B750" s="275"/>
      <c r="C750" s="275"/>
      <c r="D750" s="275"/>
      <c r="E750" s="275"/>
      <c r="F750" s="275"/>
      <c r="G750" s="275"/>
      <c r="H750" s="275"/>
      <c r="I750" s="275"/>
      <c r="J750" s="275"/>
      <c r="K750" s="275"/>
      <c r="L750" s="275"/>
      <c r="M750" s="275"/>
      <c r="N750" s="275"/>
      <c r="O750" s="275"/>
      <c r="P750" s="272"/>
      <c r="Q750" s="272"/>
      <c r="R750" s="272"/>
      <c r="S750" s="272"/>
      <c r="T750" s="272"/>
      <c r="U750" s="272"/>
      <c r="V750" s="272"/>
      <c r="W750" s="272"/>
      <c r="X750" s="272"/>
      <c r="Y750" s="272"/>
      <c r="Z750" s="272"/>
      <c r="AA750" s="272"/>
      <c r="AB750" s="272"/>
      <c r="AC750" s="272"/>
      <c r="AD750" s="272"/>
      <c r="AE750" s="272"/>
      <c r="AF750" s="272"/>
      <c r="AG750" s="272"/>
    </row>
    <row r="751" spans="1:33">
      <c r="A751" s="272"/>
      <c r="B751" s="275"/>
      <c r="C751" s="275"/>
      <c r="D751" s="275"/>
      <c r="E751" s="275"/>
      <c r="F751" s="275"/>
      <c r="G751" s="275"/>
      <c r="H751" s="275"/>
      <c r="I751" s="275"/>
      <c r="J751" s="275"/>
      <c r="K751" s="275"/>
      <c r="L751" s="275"/>
      <c r="M751" s="275"/>
      <c r="N751" s="275"/>
      <c r="O751" s="275"/>
      <c r="P751" s="272"/>
      <c r="Q751" s="272"/>
      <c r="R751" s="272"/>
      <c r="S751" s="272"/>
      <c r="T751" s="272"/>
      <c r="U751" s="272"/>
      <c r="V751" s="272"/>
      <c r="W751" s="272"/>
      <c r="X751" s="272"/>
      <c r="Y751" s="272"/>
      <c r="Z751" s="272"/>
      <c r="AA751" s="272"/>
      <c r="AB751" s="272"/>
      <c r="AC751" s="272"/>
      <c r="AD751" s="272"/>
      <c r="AE751" s="272"/>
      <c r="AF751" s="272"/>
      <c r="AG751" s="272"/>
    </row>
    <row r="752" spans="1:33">
      <c r="A752" s="272"/>
      <c r="B752" s="275"/>
      <c r="C752" s="275"/>
      <c r="D752" s="275"/>
      <c r="E752" s="275"/>
      <c r="F752" s="275"/>
      <c r="G752" s="275"/>
      <c r="H752" s="275"/>
      <c r="I752" s="275"/>
      <c r="J752" s="275"/>
      <c r="K752" s="275"/>
      <c r="L752" s="275"/>
      <c r="M752" s="275"/>
      <c r="N752" s="275"/>
      <c r="O752" s="275"/>
      <c r="P752" s="272"/>
      <c r="Q752" s="272"/>
      <c r="R752" s="272"/>
      <c r="S752" s="272"/>
      <c r="T752" s="272"/>
      <c r="U752" s="272"/>
      <c r="V752" s="272"/>
      <c r="W752" s="272"/>
      <c r="X752" s="272"/>
      <c r="Y752" s="272"/>
      <c r="Z752" s="272"/>
      <c r="AA752" s="272"/>
      <c r="AB752" s="272"/>
      <c r="AC752" s="272"/>
      <c r="AD752" s="272"/>
      <c r="AE752" s="272"/>
      <c r="AF752" s="272"/>
      <c r="AG752" s="272"/>
    </row>
    <row r="753" spans="1:33">
      <c r="A753" s="272"/>
      <c r="B753" s="275"/>
      <c r="C753" s="275"/>
      <c r="D753" s="275"/>
      <c r="E753" s="275"/>
      <c r="F753" s="275"/>
      <c r="G753" s="275"/>
      <c r="H753" s="275"/>
      <c r="I753" s="275"/>
      <c r="J753" s="275"/>
      <c r="K753" s="275"/>
      <c r="L753" s="275"/>
      <c r="M753" s="275"/>
      <c r="N753" s="275"/>
      <c r="O753" s="275"/>
      <c r="P753" s="272"/>
      <c r="Q753" s="272"/>
      <c r="R753" s="272"/>
      <c r="S753" s="272"/>
      <c r="T753" s="272"/>
      <c r="U753" s="272"/>
      <c r="V753" s="272"/>
      <c r="W753" s="272"/>
      <c r="X753" s="272"/>
      <c r="Y753" s="272"/>
      <c r="Z753" s="272"/>
      <c r="AA753" s="272"/>
      <c r="AB753" s="272"/>
      <c r="AC753" s="272"/>
      <c r="AD753" s="272"/>
      <c r="AE753" s="272"/>
      <c r="AF753" s="272"/>
      <c r="AG753" s="272"/>
    </row>
    <row r="754" spans="1:33">
      <c r="A754" s="272"/>
      <c r="B754" s="275"/>
      <c r="C754" s="275"/>
      <c r="D754" s="275"/>
      <c r="E754" s="275"/>
      <c r="F754" s="275"/>
      <c r="G754" s="275"/>
      <c r="H754" s="275"/>
      <c r="I754" s="275"/>
      <c r="J754" s="275"/>
      <c r="K754" s="275"/>
      <c r="L754" s="275"/>
      <c r="M754" s="275"/>
      <c r="N754" s="275"/>
      <c r="O754" s="275"/>
      <c r="P754" s="272"/>
      <c r="Q754" s="272"/>
      <c r="R754" s="272"/>
      <c r="S754" s="272"/>
      <c r="T754" s="272"/>
      <c r="U754" s="272"/>
      <c r="V754" s="272"/>
      <c r="W754" s="272"/>
      <c r="X754" s="272"/>
      <c r="Y754" s="272"/>
      <c r="Z754" s="272"/>
      <c r="AA754" s="272"/>
      <c r="AB754" s="272"/>
      <c r="AC754" s="272"/>
      <c r="AD754" s="272"/>
      <c r="AE754" s="272"/>
      <c r="AF754" s="272"/>
      <c r="AG754" s="272"/>
    </row>
    <row r="755" spans="1:33">
      <c r="A755" s="272"/>
      <c r="B755" s="275"/>
      <c r="C755" s="275"/>
      <c r="D755" s="275"/>
      <c r="E755" s="275"/>
      <c r="F755" s="275"/>
      <c r="G755" s="275"/>
      <c r="H755" s="275"/>
      <c r="I755" s="275"/>
      <c r="J755" s="275"/>
      <c r="K755" s="275"/>
      <c r="L755" s="275"/>
      <c r="M755" s="275"/>
      <c r="N755" s="275"/>
      <c r="O755" s="275"/>
      <c r="P755" s="272"/>
      <c r="Q755" s="272"/>
      <c r="R755" s="272"/>
      <c r="S755" s="272"/>
      <c r="T755" s="272"/>
      <c r="U755" s="272"/>
      <c r="V755" s="272"/>
      <c r="W755" s="272"/>
      <c r="X755" s="272"/>
      <c r="Y755" s="272"/>
      <c r="Z755" s="272"/>
      <c r="AA755" s="272"/>
      <c r="AB755" s="272"/>
      <c r="AC755" s="272"/>
      <c r="AD755" s="272"/>
      <c r="AE755" s="272"/>
      <c r="AF755" s="272"/>
      <c r="AG755" s="272"/>
    </row>
    <row r="756" spans="1:33">
      <c r="A756" s="272"/>
      <c r="B756" s="275"/>
      <c r="C756" s="275"/>
      <c r="D756" s="275"/>
      <c r="E756" s="275"/>
      <c r="F756" s="275"/>
      <c r="G756" s="275"/>
      <c r="H756" s="275"/>
      <c r="I756" s="275"/>
      <c r="J756" s="275"/>
      <c r="K756" s="275"/>
      <c r="L756" s="275"/>
      <c r="M756" s="275"/>
      <c r="N756" s="275"/>
      <c r="O756" s="275"/>
      <c r="P756" s="272"/>
      <c r="Q756" s="272"/>
      <c r="R756" s="272"/>
      <c r="S756" s="272"/>
      <c r="T756" s="272"/>
      <c r="U756" s="272"/>
      <c r="V756" s="272"/>
      <c r="W756" s="272"/>
      <c r="X756" s="272"/>
      <c r="Y756" s="272"/>
      <c r="Z756" s="272"/>
      <c r="AA756" s="272"/>
      <c r="AB756" s="272"/>
      <c r="AC756" s="272"/>
      <c r="AD756" s="272"/>
      <c r="AE756" s="272"/>
      <c r="AF756" s="272"/>
      <c r="AG756" s="272"/>
    </row>
    <row r="757" spans="1:33">
      <c r="A757" s="272"/>
      <c r="B757" s="275"/>
      <c r="C757" s="275"/>
      <c r="D757" s="275"/>
      <c r="E757" s="275"/>
      <c r="F757" s="275"/>
      <c r="G757" s="275"/>
      <c r="H757" s="275"/>
      <c r="I757" s="275"/>
      <c r="J757" s="275"/>
      <c r="K757" s="275"/>
      <c r="L757" s="275"/>
      <c r="M757" s="275"/>
      <c r="N757" s="275"/>
      <c r="O757" s="275"/>
      <c r="P757" s="272"/>
      <c r="Q757" s="272"/>
      <c r="R757" s="272"/>
      <c r="S757" s="272"/>
      <c r="T757" s="272"/>
      <c r="U757" s="272"/>
      <c r="V757" s="272"/>
      <c r="W757" s="272"/>
      <c r="X757" s="272"/>
      <c r="Y757" s="272"/>
      <c r="Z757" s="272"/>
      <c r="AA757" s="272"/>
      <c r="AB757" s="272"/>
      <c r="AC757" s="272"/>
      <c r="AD757" s="272"/>
      <c r="AE757" s="272"/>
      <c r="AF757" s="272"/>
      <c r="AG757" s="272"/>
    </row>
    <row r="758" spans="1:33">
      <c r="A758" s="272"/>
      <c r="B758" s="275"/>
      <c r="C758" s="275"/>
      <c r="D758" s="275"/>
      <c r="E758" s="275"/>
      <c r="F758" s="275"/>
      <c r="G758" s="275"/>
      <c r="H758" s="275"/>
      <c r="I758" s="275"/>
      <c r="J758" s="275"/>
      <c r="K758" s="275"/>
      <c r="L758" s="275"/>
      <c r="M758" s="275"/>
      <c r="N758" s="275"/>
      <c r="O758" s="275"/>
      <c r="P758" s="272"/>
      <c r="Q758" s="272"/>
      <c r="R758" s="272"/>
      <c r="S758" s="272"/>
      <c r="T758" s="272"/>
      <c r="U758" s="272"/>
      <c r="V758" s="272"/>
      <c r="W758" s="272"/>
      <c r="X758" s="272"/>
      <c r="Y758" s="272"/>
      <c r="Z758" s="272"/>
      <c r="AA758" s="272"/>
      <c r="AB758" s="272"/>
      <c r="AC758" s="272"/>
      <c r="AD758" s="272"/>
      <c r="AE758" s="272"/>
      <c r="AF758" s="272"/>
      <c r="AG758" s="272"/>
    </row>
    <row r="759" spans="1:33">
      <c r="A759" s="272"/>
      <c r="B759" s="275"/>
      <c r="C759" s="275"/>
      <c r="D759" s="275"/>
      <c r="E759" s="275"/>
      <c r="F759" s="275"/>
      <c r="G759" s="275"/>
      <c r="H759" s="275"/>
      <c r="I759" s="275"/>
      <c r="J759" s="275"/>
      <c r="K759" s="275"/>
      <c r="L759" s="275"/>
      <c r="M759" s="275"/>
      <c r="N759" s="275"/>
      <c r="O759" s="275"/>
      <c r="P759" s="272"/>
      <c r="Q759" s="272"/>
      <c r="R759" s="272"/>
      <c r="S759" s="272"/>
      <c r="T759" s="272"/>
      <c r="U759" s="272"/>
      <c r="V759" s="272"/>
      <c r="W759" s="272"/>
      <c r="X759" s="272"/>
      <c r="Y759" s="272"/>
      <c r="Z759" s="272"/>
      <c r="AA759" s="272"/>
      <c r="AB759" s="272"/>
      <c r="AC759" s="272"/>
      <c r="AD759" s="272"/>
      <c r="AE759" s="272"/>
      <c r="AF759" s="272"/>
      <c r="AG759" s="272"/>
    </row>
    <row r="760" spans="1:33">
      <c r="A760" s="272"/>
      <c r="B760" s="275"/>
      <c r="C760" s="275"/>
      <c r="D760" s="275"/>
      <c r="E760" s="275"/>
      <c r="F760" s="275"/>
      <c r="G760" s="275"/>
      <c r="H760" s="275"/>
      <c r="I760" s="275"/>
      <c r="J760" s="275"/>
      <c r="K760" s="275"/>
      <c r="L760" s="275"/>
      <c r="M760" s="275"/>
      <c r="N760" s="275"/>
      <c r="O760" s="275"/>
      <c r="P760" s="272"/>
      <c r="Q760" s="272"/>
      <c r="R760" s="272"/>
      <c r="S760" s="272"/>
      <c r="T760" s="272"/>
      <c r="U760" s="272"/>
      <c r="V760" s="272"/>
      <c r="W760" s="272"/>
      <c r="X760" s="272"/>
      <c r="Y760" s="272"/>
      <c r="Z760" s="272"/>
      <c r="AA760" s="272"/>
      <c r="AB760" s="272"/>
      <c r="AC760" s="272"/>
      <c r="AD760" s="272"/>
      <c r="AE760" s="272"/>
      <c r="AF760" s="272"/>
      <c r="AG760" s="272"/>
    </row>
    <row r="761" spans="1:33">
      <c r="A761" s="272"/>
      <c r="B761" s="275"/>
      <c r="C761" s="275"/>
      <c r="D761" s="275"/>
      <c r="E761" s="275"/>
      <c r="F761" s="275"/>
      <c r="G761" s="275"/>
      <c r="H761" s="275"/>
      <c r="I761" s="275"/>
      <c r="J761" s="275"/>
      <c r="K761" s="275"/>
      <c r="L761" s="275"/>
      <c r="M761" s="275"/>
      <c r="N761" s="275"/>
      <c r="O761" s="275"/>
      <c r="P761" s="272"/>
      <c r="Q761" s="272"/>
      <c r="R761" s="272"/>
      <c r="S761" s="272"/>
      <c r="T761" s="272"/>
      <c r="U761" s="272"/>
      <c r="V761" s="272"/>
      <c r="W761" s="272"/>
      <c r="X761" s="272"/>
      <c r="Y761" s="272"/>
      <c r="Z761" s="272"/>
      <c r="AA761" s="272"/>
      <c r="AB761" s="272"/>
      <c r="AC761" s="272"/>
      <c r="AD761" s="272"/>
      <c r="AE761" s="272"/>
      <c r="AF761" s="272"/>
      <c r="AG761" s="272"/>
    </row>
    <row r="762" spans="1:33">
      <c r="A762" s="272"/>
      <c r="B762" s="275"/>
      <c r="C762" s="275"/>
      <c r="D762" s="275"/>
      <c r="E762" s="275"/>
      <c r="F762" s="275"/>
      <c r="G762" s="275"/>
      <c r="H762" s="275"/>
      <c r="I762" s="275"/>
      <c r="J762" s="275"/>
      <c r="K762" s="275"/>
      <c r="L762" s="275"/>
      <c r="M762" s="275"/>
      <c r="N762" s="275"/>
      <c r="O762" s="275"/>
      <c r="P762" s="272"/>
      <c r="Q762" s="272"/>
      <c r="R762" s="272"/>
      <c r="S762" s="272"/>
      <c r="T762" s="272"/>
      <c r="U762" s="272"/>
      <c r="V762" s="272"/>
      <c r="W762" s="272"/>
      <c r="X762" s="272"/>
      <c r="Y762" s="272"/>
      <c r="Z762" s="272"/>
      <c r="AA762" s="272"/>
      <c r="AB762" s="272"/>
      <c r="AC762" s="272"/>
      <c r="AD762" s="272"/>
      <c r="AE762" s="272"/>
      <c r="AF762" s="272"/>
      <c r="AG762" s="272"/>
    </row>
    <row r="763" spans="1:33">
      <c r="A763" s="272"/>
      <c r="B763" s="275"/>
      <c r="C763" s="275"/>
      <c r="D763" s="275"/>
      <c r="E763" s="275"/>
      <c r="F763" s="275"/>
      <c r="G763" s="275"/>
      <c r="H763" s="275"/>
      <c r="I763" s="275"/>
      <c r="J763" s="275"/>
      <c r="K763" s="275"/>
      <c r="L763" s="275"/>
      <c r="M763" s="275"/>
      <c r="N763" s="275"/>
      <c r="O763" s="275"/>
      <c r="P763" s="272"/>
      <c r="Q763" s="272"/>
      <c r="R763" s="272"/>
      <c r="S763" s="272"/>
      <c r="T763" s="272"/>
      <c r="U763" s="272"/>
      <c r="V763" s="272"/>
      <c r="W763" s="272"/>
      <c r="X763" s="272"/>
      <c r="Y763" s="272"/>
      <c r="Z763" s="272"/>
      <c r="AA763" s="272"/>
      <c r="AB763" s="272"/>
      <c r="AC763" s="272"/>
      <c r="AD763" s="272"/>
      <c r="AE763" s="272"/>
      <c r="AF763" s="272"/>
      <c r="AG763" s="272"/>
    </row>
    <row r="764" spans="1:33">
      <c r="A764" s="272"/>
      <c r="B764" s="275"/>
      <c r="C764" s="275"/>
      <c r="D764" s="275"/>
      <c r="E764" s="275"/>
      <c r="F764" s="275"/>
      <c r="G764" s="275"/>
      <c r="H764" s="275"/>
      <c r="I764" s="275"/>
      <c r="J764" s="275"/>
      <c r="K764" s="275"/>
      <c r="L764" s="275"/>
      <c r="M764" s="275"/>
      <c r="N764" s="275"/>
      <c r="O764" s="275"/>
      <c r="P764" s="272"/>
      <c r="Q764" s="272"/>
      <c r="R764" s="272"/>
      <c r="S764" s="272"/>
      <c r="T764" s="272"/>
      <c r="U764" s="272"/>
      <c r="V764" s="272"/>
      <c r="W764" s="272"/>
      <c r="X764" s="272"/>
      <c r="Y764" s="272"/>
      <c r="Z764" s="272"/>
      <c r="AA764" s="272"/>
      <c r="AB764" s="272"/>
      <c r="AC764" s="272"/>
      <c r="AD764" s="272"/>
      <c r="AE764" s="272"/>
      <c r="AF764" s="272"/>
      <c r="AG764" s="272"/>
    </row>
    <row r="765" spans="1:33">
      <c r="A765" s="272"/>
      <c r="B765" s="275"/>
      <c r="C765" s="275"/>
      <c r="D765" s="275"/>
      <c r="E765" s="275"/>
      <c r="F765" s="275"/>
      <c r="G765" s="275"/>
      <c r="H765" s="275"/>
      <c r="I765" s="275"/>
      <c r="J765" s="275"/>
      <c r="K765" s="275"/>
      <c r="L765" s="275"/>
      <c r="M765" s="275"/>
      <c r="N765" s="275"/>
      <c r="O765" s="275"/>
      <c r="P765" s="272"/>
      <c r="Q765" s="272"/>
      <c r="R765" s="272"/>
      <c r="S765" s="272"/>
      <c r="T765" s="272"/>
      <c r="U765" s="272"/>
      <c r="V765" s="272"/>
      <c r="W765" s="272"/>
      <c r="X765" s="272"/>
      <c r="Y765" s="272"/>
      <c r="Z765" s="272"/>
      <c r="AA765" s="272"/>
      <c r="AB765" s="272"/>
      <c r="AC765" s="272"/>
      <c r="AD765" s="272"/>
      <c r="AE765" s="272"/>
      <c r="AF765" s="272"/>
      <c r="AG765" s="272"/>
    </row>
    <row r="766" spans="1:33">
      <c r="A766" s="272"/>
      <c r="B766" s="275"/>
      <c r="C766" s="275"/>
      <c r="D766" s="275"/>
      <c r="E766" s="275"/>
      <c r="F766" s="275"/>
      <c r="G766" s="275"/>
      <c r="H766" s="275"/>
      <c r="I766" s="275"/>
      <c r="J766" s="275"/>
      <c r="K766" s="275"/>
      <c r="L766" s="275"/>
      <c r="M766" s="275"/>
      <c r="N766" s="275"/>
      <c r="O766" s="275"/>
      <c r="P766" s="272"/>
      <c r="Q766" s="272"/>
      <c r="R766" s="272"/>
      <c r="S766" s="272"/>
      <c r="T766" s="272"/>
      <c r="U766" s="272"/>
      <c r="V766" s="272"/>
      <c r="W766" s="272"/>
      <c r="X766" s="272"/>
      <c r="Y766" s="272"/>
      <c r="Z766" s="272"/>
      <c r="AA766" s="272"/>
      <c r="AB766" s="272"/>
      <c r="AC766" s="272"/>
      <c r="AD766" s="272"/>
      <c r="AE766" s="272"/>
      <c r="AF766" s="272"/>
      <c r="AG766" s="272"/>
    </row>
    <row r="767" spans="1:33">
      <c r="A767" s="272"/>
      <c r="B767" s="275"/>
      <c r="C767" s="275"/>
      <c r="D767" s="275"/>
      <c r="E767" s="275"/>
      <c r="F767" s="275"/>
      <c r="G767" s="275"/>
      <c r="H767" s="275"/>
      <c r="I767" s="275"/>
      <c r="J767" s="275"/>
      <c r="K767" s="275"/>
      <c r="L767" s="275"/>
      <c r="M767" s="275"/>
      <c r="N767" s="275"/>
      <c r="O767" s="275"/>
      <c r="P767" s="272"/>
      <c r="Q767" s="272"/>
      <c r="R767" s="272"/>
      <c r="S767" s="272"/>
      <c r="T767" s="272"/>
      <c r="U767" s="272"/>
      <c r="V767" s="272"/>
      <c r="W767" s="272"/>
      <c r="X767" s="272"/>
      <c r="Y767" s="272"/>
      <c r="Z767" s="272"/>
      <c r="AA767" s="272"/>
      <c r="AB767" s="272"/>
      <c r="AC767" s="272"/>
      <c r="AD767" s="272"/>
      <c r="AE767" s="272"/>
      <c r="AF767" s="272"/>
      <c r="AG767" s="272"/>
    </row>
    <row r="768" spans="1:33">
      <c r="A768" s="272"/>
      <c r="B768" s="275"/>
      <c r="C768" s="275"/>
      <c r="D768" s="275"/>
      <c r="E768" s="275"/>
      <c r="F768" s="275"/>
      <c r="G768" s="275"/>
      <c r="H768" s="275"/>
      <c r="I768" s="275"/>
      <c r="J768" s="275"/>
      <c r="K768" s="275"/>
      <c r="L768" s="275"/>
      <c r="M768" s="275"/>
      <c r="N768" s="275"/>
      <c r="O768" s="275"/>
      <c r="P768" s="272"/>
      <c r="Q768" s="272"/>
      <c r="R768" s="272"/>
      <c r="S768" s="272"/>
      <c r="T768" s="272"/>
      <c r="U768" s="272"/>
      <c r="V768" s="272"/>
      <c r="W768" s="272"/>
      <c r="X768" s="272"/>
      <c r="Y768" s="272"/>
      <c r="Z768" s="272"/>
      <c r="AA768" s="272"/>
      <c r="AB768" s="272"/>
      <c r="AC768" s="272"/>
      <c r="AD768" s="272"/>
      <c r="AE768" s="272"/>
      <c r="AF768" s="272"/>
      <c r="AG768" s="272"/>
    </row>
    <row r="769" spans="1:33">
      <c r="A769" s="272"/>
      <c r="B769" s="275"/>
      <c r="C769" s="275"/>
      <c r="D769" s="275"/>
      <c r="E769" s="275"/>
      <c r="F769" s="275"/>
      <c r="G769" s="275"/>
      <c r="H769" s="275"/>
      <c r="I769" s="275"/>
      <c r="J769" s="275"/>
      <c r="K769" s="275"/>
      <c r="L769" s="275"/>
      <c r="M769" s="275"/>
      <c r="N769" s="275"/>
      <c r="O769" s="275"/>
      <c r="P769" s="272"/>
      <c r="Q769" s="272"/>
      <c r="R769" s="272"/>
      <c r="S769" s="272"/>
      <c r="T769" s="272"/>
      <c r="U769" s="272"/>
      <c r="V769" s="272"/>
      <c r="W769" s="272"/>
      <c r="X769" s="272"/>
      <c r="Y769" s="272"/>
      <c r="Z769" s="272"/>
      <c r="AA769" s="272"/>
      <c r="AB769" s="272"/>
      <c r="AC769" s="272"/>
      <c r="AD769" s="272"/>
      <c r="AE769" s="272"/>
      <c r="AF769" s="272"/>
      <c r="AG769" s="272"/>
    </row>
    <row r="770" spans="1:33">
      <c r="A770" s="272"/>
      <c r="B770" s="275"/>
      <c r="C770" s="275"/>
      <c r="D770" s="275"/>
      <c r="E770" s="275"/>
      <c r="F770" s="275"/>
      <c r="G770" s="275"/>
      <c r="H770" s="275"/>
      <c r="I770" s="275"/>
      <c r="J770" s="275"/>
      <c r="K770" s="275"/>
      <c r="L770" s="275"/>
      <c r="M770" s="275"/>
      <c r="N770" s="275"/>
      <c r="O770" s="275"/>
      <c r="P770" s="272"/>
      <c r="Q770" s="272"/>
      <c r="R770" s="272"/>
      <c r="S770" s="272"/>
      <c r="T770" s="272"/>
      <c r="U770" s="272"/>
      <c r="V770" s="272"/>
      <c r="W770" s="272"/>
      <c r="X770" s="272"/>
      <c r="Y770" s="272"/>
      <c r="Z770" s="272"/>
      <c r="AA770" s="272"/>
      <c r="AB770" s="272"/>
      <c r="AC770" s="272"/>
      <c r="AD770" s="272"/>
      <c r="AE770" s="272"/>
      <c r="AF770" s="272"/>
      <c r="AG770" s="272"/>
    </row>
    <row r="771" spans="1:33">
      <c r="A771" s="272"/>
      <c r="B771" s="275"/>
      <c r="C771" s="275"/>
      <c r="D771" s="275"/>
      <c r="E771" s="275"/>
      <c r="F771" s="275"/>
      <c r="G771" s="275"/>
      <c r="H771" s="275"/>
      <c r="I771" s="275"/>
      <c r="J771" s="275"/>
      <c r="K771" s="275"/>
      <c r="L771" s="275"/>
      <c r="M771" s="275"/>
      <c r="N771" s="275"/>
      <c r="O771" s="275"/>
      <c r="P771" s="272"/>
      <c r="Q771" s="272"/>
      <c r="R771" s="272"/>
      <c r="S771" s="272"/>
      <c r="T771" s="272"/>
      <c r="U771" s="272"/>
      <c r="V771" s="272"/>
      <c r="W771" s="272"/>
      <c r="X771" s="272"/>
      <c r="Y771" s="272"/>
      <c r="Z771" s="272"/>
      <c r="AA771" s="272"/>
      <c r="AB771" s="272"/>
      <c r="AC771" s="272"/>
      <c r="AD771" s="272"/>
      <c r="AE771" s="272"/>
      <c r="AF771" s="272"/>
      <c r="AG771" s="272"/>
    </row>
    <row r="772" spans="1:33">
      <c r="A772" s="272"/>
      <c r="B772" s="275"/>
      <c r="C772" s="275"/>
      <c r="D772" s="275"/>
      <c r="E772" s="275"/>
      <c r="F772" s="275"/>
      <c r="G772" s="275"/>
      <c r="H772" s="275"/>
      <c r="I772" s="275"/>
      <c r="J772" s="275"/>
      <c r="K772" s="275"/>
      <c r="L772" s="275"/>
      <c r="M772" s="275"/>
      <c r="N772" s="275"/>
      <c r="O772" s="275"/>
      <c r="P772" s="272"/>
      <c r="Q772" s="272"/>
      <c r="R772" s="272"/>
      <c r="S772" s="272"/>
      <c r="T772" s="272"/>
      <c r="U772" s="272"/>
      <c r="V772" s="272"/>
      <c r="W772" s="272"/>
      <c r="X772" s="272"/>
      <c r="Y772" s="272"/>
      <c r="Z772" s="272"/>
      <c r="AA772" s="272"/>
      <c r="AB772" s="272"/>
      <c r="AC772" s="272"/>
      <c r="AD772" s="272"/>
      <c r="AE772" s="272"/>
      <c r="AF772" s="272"/>
      <c r="AG772" s="272"/>
    </row>
    <row r="773" spans="1:33">
      <c r="A773" s="272"/>
      <c r="B773" s="275"/>
      <c r="C773" s="275"/>
      <c r="D773" s="275"/>
      <c r="E773" s="275"/>
      <c r="F773" s="275"/>
      <c r="G773" s="275"/>
      <c r="H773" s="275"/>
      <c r="I773" s="275"/>
      <c r="J773" s="275"/>
      <c r="K773" s="275"/>
      <c r="L773" s="275"/>
      <c r="M773" s="275"/>
      <c r="N773" s="275"/>
      <c r="O773" s="275"/>
      <c r="P773" s="272"/>
      <c r="Q773" s="272"/>
      <c r="R773" s="272"/>
      <c r="S773" s="272"/>
      <c r="T773" s="272"/>
      <c r="U773" s="272"/>
      <c r="V773" s="272"/>
      <c r="W773" s="272"/>
      <c r="X773" s="272"/>
      <c r="Y773" s="272"/>
      <c r="Z773" s="272"/>
      <c r="AA773" s="272"/>
      <c r="AB773" s="272"/>
      <c r="AC773" s="272"/>
      <c r="AD773" s="272"/>
      <c r="AE773" s="272"/>
      <c r="AF773" s="272"/>
      <c r="AG773" s="272"/>
    </row>
    <row r="774" spans="1:33">
      <c r="A774" s="272"/>
      <c r="B774" s="275"/>
      <c r="C774" s="275"/>
      <c r="D774" s="275"/>
      <c r="E774" s="275"/>
      <c r="F774" s="275"/>
      <c r="G774" s="275"/>
      <c r="H774" s="275"/>
      <c r="I774" s="275"/>
      <c r="J774" s="275"/>
      <c r="K774" s="275"/>
      <c r="L774" s="275"/>
      <c r="M774" s="275"/>
      <c r="N774" s="275"/>
      <c r="O774" s="275"/>
      <c r="P774" s="272"/>
      <c r="Q774" s="272"/>
      <c r="R774" s="272"/>
      <c r="S774" s="272"/>
      <c r="T774" s="272"/>
      <c r="U774" s="272"/>
      <c r="V774" s="272"/>
      <c r="W774" s="272"/>
      <c r="X774" s="272"/>
      <c r="Y774" s="272"/>
      <c r="Z774" s="272"/>
      <c r="AA774" s="272"/>
      <c r="AB774" s="272"/>
      <c r="AC774" s="272"/>
      <c r="AD774" s="272"/>
      <c r="AE774" s="272"/>
      <c r="AF774" s="272"/>
      <c r="AG774" s="272"/>
    </row>
    <row r="775" spans="1:33">
      <c r="A775" s="272"/>
      <c r="B775" s="275"/>
      <c r="C775" s="275"/>
      <c r="D775" s="275"/>
      <c r="E775" s="275"/>
      <c r="F775" s="275"/>
      <c r="G775" s="275"/>
      <c r="H775" s="275"/>
      <c r="I775" s="275"/>
      <c r="J775" s="275"/>
      <c r="K775" s="275"/>
      <c r="L775" s="275"/>
      <c r="M775" s="275"/>
      <c r="N775" s="275"/>
      <c r="O775" s="275"/>
      <c r="P775" s="272"/>
      <c r="Q775" s="272"/>
      <c r="R775" s="272"/>
      <c r="S775" s="272"/>
      <c r="T775" s="272"/>
      <c r="U775" s="272"/>
      <c r="V775" s="272"/>
      <c r="W775" s="272"/>
      <c r="X775" s="272"/>
      <c r="Y775" s="272"/>
      <c r="Z775" s="272"/>
      <c r="AA775" s="272"/>
      <c r="AB775" s="272"/>
      <c r="AC775" s="272"/>
      <c r="AD775" s="272"/>
      <c r="AE775" s="272"/>
      <c r="AF775" s="272"/>
      <c r="AG775" s="272"/>
    </row>
    <row r="776" spans="1:33">
      <c r="A776" s="272"/>
      <c r="B776" s="275"/>
      <c r="C776" s="275"/>
      <c r="D776" s="275"/>
      <c r="E776" s="275"/>
      <c r="F776" s="275"/>
      <c r="G776" s="275"/>
      <c r="H776" s="275"/>
      <c r="I776" s="275"/>
      <c r="J776" s="275"/>
      <c r="K776" s="275"/>
      <c r="L776" s="275"/>
      <c r="M776" s="275"/>
      <c r="N776" s="275"/>
      <c r="O776" s="275"/>
      <c r="P776" s="272"/>
      <c r="Q776" s="272"/>
      <c r="R776" s="272"/>
      <c r="S776" s="272"/>
      <c r="T776" s="272"/>
      <c r="U776" s="272"/>
      <c r="V776" s="272"/>
      <c r="W776" s="272"/>
      <c r="X776" s="272"/>
      <c r="Y776" s="272"/>
      <c r="Z776" s="272"/>
      <c r="AA776" s="272"/>
      <c r="AB776" s="272"/>
      <c r="AC776" s="272"/>
      <c r="AD776" s="272"/>
      <c r="AE776" s="272"/>
      <c r="AF776" s="272"/>
      <c r="AG776" s="272"/>
    </row>
    <row r="777" spans="1:33">
      <c r="A777" s="272"/>
      <c r="B777" s="275"/>
      <c r="C777" s="275"/>
      <c r="D777" s="275"/>
      <c r="E777" s="275"/>
      <c r="F777" s="275"/>
      <c r="G777" s="275"/>
      <c r="H777" s="275"/>
      <c r="I777" s="275"/>
      <c r="J777" s="275"/>
      <c r="K777" s="275"/>
      <c r="L777" s="275"/>
      <c r="M777" s="275"/>
      <c r="N777" s="275"/>
      <c r="O777" s="275"/>
      <c r="P777" s="272"/>
      <c r="Q777" s="272"/>
      <c r="R777" s="272"/>
      <c r="S777" s="272"/>
      <c r="T777" s="272"/>
      <c r="U777" s="272"/>
      <c r="V777" s="272"/>
      <c r="W777" s="272"/>
      <c r="X777" s="272"/>
      <c r="Y777" s="272"/>
      <c r="Z777" s="272"/>
      <c r="AA777" s="272"/>
      <c r="AB777" s="272"/>
      <c r="AC777" s="272"/>
      <c r="AD777" s="272"/>
      <c r="AE777" s="272"/>
      <c r="AF777" s="272"/>
      <c r="AG777" s="272"/>
    </row>
    <row r="778" spans="1:33">
      <c r="A778" s="272"/>
      <c r="B778" s="275"/>
      <c r="C778" s="275"/>
      <c r="D778" s="275"/>
      <c r="E778" s="275"/>
      <c r="F778" s="275"/>
      <c r="G778" s="275"/>
      <c r="H778" s="275"/>
      <c r="I778" s="275"/>
      <c r="J778" s="275"/>
      <c r="K778" s="275"/>
      <c r="L778" s="275"/>
      <c r="M778" s="275"/>
      <c r="N778" s="275"/>
      <c r="O778" s="275"/>
      <c r="P778" s="272"/>
      <c r="Q778" s="272"/>
      <c r="R778" s="272"/>
      <c r="S778" s="272"/>
      <c r="T778" s="272"/>
      <c r="U778" s="272"/>
      <c r="V778" s="272"/>
      <c r="W778" s="272"/>
      <c r="X778" s="272"/>
      <c r="Y778" s="272"/>
      <c r="Z778" s="272"/>
      <c r="AA778" s="272"/>
      <c r="AB778" s="272"/>
      <c r="AC778" s="272"/>
      <c r="AD778" s="272"/>
      <c r="AE778" s="272"/>
      <c r="AF778" s="272"/>
      <c r="AG778" s="272"/>
    </row>
    <row r="779" spans="1:33">
      <c r="A779" s="272"/>
      <c r="B779" s="275"/>
      <c r="C779" s="275"/>
      <c r="D779" s="275"/>
      <c r="E779" s="275"/>
      <c r="F779" s="275"/>
      <c r="G779" s="275"/>
      <c r="H779" s="275"/>
      <c r="I779" s="275"/>
      <c r="J779" s="275"/>
      <c r="K779" s="275"/>
      <c r="L779" s="275"/>
      <c r="M779" s="275"/>
      <c r="N779" s="275"/>
      <c r="O779" s="275"/>
      <c r="P779" s="272"/>
      <c r="Q779" s="272"/>
      <c r="R779" s="272"/>
      <c r="S779" s="272"/>
      <c r="T779" s="272"/>
      <c r="U779" s="272"/>
      <c r="V779" s="272"/>
      <c r="W779" s="272"/>
      <c r="X779" s="272"/>
      <c r="Y779" s="272"/>
      <c r="Z779" s="272"/>
      <c r="AA779" s="272"/>
      <c r="AB779" s="272"/>
      <c r="AC779" s="272"/>
      <c r="AD779" s="272"/>
      <c r="AE779" s="272"/>
      <c r="AF779" s="272"/>
      <c r="AG779" s="272"/>
    </row>
    <row r="780" spans="1:33">
      <c r="A780" s="272"/>
      <c r="B780" s="275"/>
      <c r="C780" s="275"/>
      <c r="D780" s="275"/>
      <c r="E780" s="275"/>
      <c r="F780" s="275"/>
      <c r="G780" s="275"/>
      <c r="H780" s="275"/>
      <c r="I780" s="275"/>
      <c r="J780" s="275"/>
      <c r="K780" s="275"/>
      <c r="L780" s="275"/>
      <c r="M780" s="275"/>
      <c r="N780" s="275"/>
      <c r="O780" s="275"/>
      <c r="P780" s="272"/>
      <c r="Q780" s="272"/>
      <c r="R780" s="272"/>
      <c r="S780" s="272"/>
      <c r="T780" s="272"/>
      <c r="U780" s="272"/>
      <c r="V780" s="272"/>
      <c r="W780" s="272"/>
      <c r="X780" s="272"/>
      <c r="Y780" s="272"/>
      <c r="Z780" s="272"/>
      <c r="AA780" s="272"/>
      <c r="AB780" s="272"/>
      <c r="AC780" s="272"/>
      <c r="AD780" s="272"/>
      <c r="AE780" s="272"/>
      <c r="AF780" s="272"/>
      <c r="AG780" s="272"/>
    </row>
    <row r="781" spans="1:33">
      <c r="A781" s="272"/>
      <c r="B781" s="275"/>
      <c r="C781" s="275"/>
      <c r="D781" s="275"/>
      <c r="E781" s="275"/>
      <c r="F781" s="275"/>
      <c r="G781" s="275"/>
      <c r="H781" s="275"/>
      <c r="I781" s="275"/>
      <c r="J781" s="275"/>
      <c r="K781" s="275"/>
      <c r="L781" s="275"/>
      <c r="M781" s="275"/>
      <c r="N781" s="275"/>
      <c r="O781" s="275"/>
      <c r="P781" s="272"/>
      <c r="Q781" s="272"/>
      <c r="R781" s="272"/>
      <c r="S781" s="272"/>
      <c r="T781" s="272"/>
      <c r="U781" s="272"/>
      <c r="V781" s="272"/>
      <c r="W781" s="272"/>
      <c r="X781" s="272"/>
      <c r="Y781" s="272"/>
      <c r="Z781" s="272"/>
      <c r="AA781" s="272"/>
      <c r="AB781" s="272"/>
      <c r="AC781" s="272"/>
      <c r="AD781" s="272"/>
      <c r="AE781" s="272"/>
      <c r="AF781" s="272"/>
      <c r="AG781" s="272"/>
    </row>
    <row r="782" spans="1:33">
      <c r="A782" s="272"/>
      <c r="B782" s="275"/>
      <c r="C782" s="275"/>
      <c r="D782" s="275"/>
      <c r="E782" s="275"/>
      <c r="F782" s="275"/>
      <c r="G782" s="275"/>
      <c r="H782" s="275"/>
      <c r="I782" s="275"/>
      <c r="J782" s="275"/>
      <c r="K782" s="275"/>
      <c r="L782" s="275"/>
      <c r="M782" s="275"/>
      <c r="N782" s="275"/>
      <c r="O782" s="275"/>
      <c r="P782" s="272"/>
      <c r="Q782" s="272"/>
      <c r="R782" s="272"/>
      <c r="S782" s="272"/>
      <c r="T782" s="272"/>
      <c r="U782" s="272"/>
      <c r="V782" s="272"/>
      <c r="W782" s="272"/>
      <c r="X782" s="272"/>
      <c r="Y782" s="272"/>
      <c r="Z782" s="272"/>
      <c r="AA782" s="272"/>
      <c r="AB782" s="272"/>
      <c r="AC782" s="272"/>
      <c r="AD782" s="272"/>
      <c r="AE782" s="272"/>
      <c r="AF782" s="272"/>
      <c r="AG782" s="272"/>
    </row>
    <row r="783" spans="1:33">
      <c r="A783" s="272"/>
      <c r="B783" s="275"/>
      <c r="C783" s="275"/>
      <c r="D783" s="275"/>
      <c r="E783" s="275"/>
      <c r="F783" s="275"/>
      <c r="G783" s="275"/>
      <c r="H783" s="275"/>
      <c r="I783" s="275"/>
      <c r="J783" s="275"/>
      <c r="K783" s="275"/>
      <c r="L783" s="275"/>
      <c r="M783" s="275"/>
      <c r="N783" s="275"/>
      <c r="O783" s="275"/>
      <c r="P783" s="272"/>
      <c r="Q783" s="272"/>
      <c r="R783" s="272"/>
      <c r="S783" s="272"/>
      <c r="T783" s="272"/>
      <c r="U783" s="272"/>
      <c r="V783" s="272"/>
      <c r="W783" s="272"/>
      <c r="X783" s="272"/>
      <c r="Y783" s="272"/>
      <c r="Z783" s="272"/>
      <c r="AA783" s="272"/>
      <c r="AB783" s="272"/>
      <c r="AC783" s="272"/>
      <c r="AD783" s="272"/>
      <c r="AE783" s="272"/>
      <c r="AF783" s="272"/>
      <c r="AG783" s="272"/>
    </row>
    <row r="784" spans="1:33">
      <c r="A784" s="272"/>
      <c r="B784" s="275"/>
      <c r="C784" s="275"/>
      <c r="D784" s="275"/>
      <c r="E784" s="275"/>
      <c r="F784" s="275"/>
      <c r="G784" s="275"/>
      <c r="H784" s="275"/>
      <c r="I784" s="275"/>
      <c r="J784" s="275"/>
      <c r="K784" s="275"/>
      <c r="L784" s="275"/>
      <c r="M784" s="275"/>
      <c r="N784" s="275"/>
      <c r="O784" s="275"/>
      <c r="P784" s="272"/>
      <c r="Q784" s="272"/>
      <c r="R784" s="272"/>
      <c r="S784" s="272"/>
      <c r="T784" s="272"/>
      <c r="U784" s="272"/>
      <c r="V784" s="272"/>
      <c r="W784" s="272"/>
      <c r="X784" s="272"/>
      <c r="Y784" s="272"/>
      <c r="Z784" s="272"/>
      <c r="AA784" s="272"/>
      <c r="AB784" s="272"/>
      <c r="AC784" s="272"/>
      <c r="AD784" s="272"/>
      <c r="AE784" s="272"/>
      <c r="AF784" s="272"/>
      <c r="AG784" s="272"/>
    </row>
    <row r="785" spans="1:33">
      <c r="A785" s="272"/>
      <c r="B785" s="275"/>
      <c r="C785" s="275"/>
      <c r="D785" s="275"/>
      <c r="E785" s="275"/>
      <c r="F785" s="275"/>
      <c r="G785" s="275"/>
      <c r="H785" s="275"/>
      <c r="I785" s="275"/>
      <c r="J785" s="275"/>
      <c r="K785" s="275"/>
      <c r="L785" s="275"/>
      <c r="M785" s="275"/>
      <c r="N785" s="275"/>
      <c r="O785" s="275"/>
      <c r="P785" s="272"/>
      <c r="Q785" s="272"/>
      <c r="R785" s="272"/>
      <c r="S785" s="272"/>
      <c r="T785" s="272"/>
      <c r="U785" s="272"/>
      <c r="V785" s="272"/>
      <c r="W785" s="272"/>
      <c r="X785" s="272"/>
      <c r="Y785" s="272"/>
      <c r="Z785" s="272"/>
      <c r="AA785" s="272"/>
      <c r="AB785" s="272"/>
      <c r="AC785" s="272"/>
      <c r="AD785" s="272"/>
      <c r="AE785" s="272"/>
      <c r="AF785" s="272"/>
      <c r="AG785" s="272"/>
    </row>
    <row r="786" spans="1:33">
      <c r="A786" s="272"/>
      <c r="B786" s="275"/>
      <c r="C786" s="275"/>
      <c r="D786" s="275"/>
      <c r="E786" s="275"/>
      <c r="F786" s="275"/>
      <c r="G786" s="275"/>
      <c r="H786" s="275"/>
      <c r="I786" s="275"/>
      <c r="J786" s="275"/>
      <c r="K786" s="275"/>
      <c r="L786" s="275"/>
      <c r="M786" s="275"/>
      <c r="N786" s="275"/>
      <c r="O786" s="275"/>
      <c r="P786" s="272"/>
      <c r="Q786" s="272"/>
      <c r="R786" s="272"/>
      <c r="S786" s="272"/>
      <c r="T786" s="272"/>
      <c r="U786" s="272"/>
      <c r="V786" s="272"/>
      <c r="W786" s="272"/>
      <c r="X786" s="272"/>
      <c r="Y786" s="272"/>
      <c r="Z786" s="272"/>
      <c r="AA786" s="272"/>
      <c r="AB786" s="272"/>
      <c r="AC786" s="272"/>
      <c r="AD786" s="272"/>
      <c r="AE786" s="272"/>
      <c r="AF786" s="272"/>
      <c r="AG786" s="272"/>
    </row>
    <row r="787" spans="1:33">
      <c r="A787" s="272"/>
      <c r="B787" s="275"/>
      <c r="C787" s="275"/>
      <c r="D787" s="275"/>
      <c r="E787" s="275"/>
      <c r="F787" s="275"/>
      <c r="G787" s="275"/>
      <c r="H787" s="275"/>
      <c r="I787" s="275"/>
      <c r="J787" s="275"/>
      <c r="K787" s="275"/>
      <c r="L787" s="275"/>
      <c r="M787" s="275"/>
      <c r="N787" s="275"/>
      <c r="O787" s="275"/>
      <c r="P787" s="272"/>
      <c r="Q787" s="272"/>
      <c r="R787" s="272"/>
      <c r="S787" s="272"/>
      <c r="T787" s="272"/>
      <c r="U787" s="272"/>
      <c r="V787" s="272"/>
      <c r="W787" s="272"/>
      <c r="X787" s="272"/>
      <c r="Y787" s="272"/>
      <c r="Z787" s="272"/>
      <c r="AA787" s="272"/>
      <c r="AB787" s="272"/>
      <c r="AC787" s="272"/>
      <c r="AD787" s="272"/>
      <c r="AE787" s="272"/>
      <c r="AF787" s="272"/>
      <c r="AG787" s="272"/>
    </row>
    <row r="788" spans="1:33">
      <c r="A788" s="272"/>
      <c r="B788" s="275"/>
      <c r="C788" s="275"/>
      <c r="D788" s="275"/>
      <c r="E788" s="275"/>
      <c r="F788" s="275"/>
      <c r="G788" s="275"/>
      <c r="H788" s="275"/>
      <c r="I788" s="275"/>
      <c r="J788" s="275"/>
      <c r="K788" s="275"/>
      <c r="L788" s="275"/>
      <c r="M788" s="275"/>
      <c r="N788" s="275"/>
      <c r="O788" s="275"/>
      <c r="P788" s="272"/>
      <c r="Q788" s="272"/>
      <c r="R788" s="272"/>
      <c r="S788" s="272"/>
      <c r="T788" s="272"/>
      <c r="U788" s="272"/>
      <c r="V788" s="272"/>
      <c r="W788" s="272"/>
      <c r="X788" s="272"/>
      <c r="Y788" s="272"/>
      <c r="Z788" s="272"/>
      <c r="AA788" s="272"/>
      <c r="AB788" s="272"/>
      <c r="AC788" s="272"/>
      <c r="AD788" s="272"/>
      <c r="AE788" s="272"/>
      <c r="AF788" s="272"/>
      <c r="AG788" s="272"/>
    </row>
    <row r="789" spans="1:33">
      <c r="A789" s="272"/>
      <c r="B789" s="275"/>
      <c r="C789" s="275"/>
      <c r="D789" s="275"/>
      <c r="E789" s="275"/>
      <c r="F789" s="275"/>
      <c r="G789" s="275"/>
      <c r="H789" s="275"/>
      <c r="I789" s="275"/>
      <c r="J789" s="275"/>
      <c r="K789" s="275"/>
      <c r="L789" s="275"/>
      <c r="M789" s="275"/>
      <c r="N789" s="275"/>
      <c r="O789" s="275"/>
      <c r="P789" s="272"/>
      <c r="Q789" s="272"/>
      <c r="R789" s="272"/>
      <c r="S789" s="272"/>
      <c r="T789" s="272"/>
      <c r="U789" s="272"/>
      <c r="V789" s="272"/>
      <c r="W789" s="272"/>
      <c r="X789" s="272"/>
      <c r="Y789" s="272"/>
      <c r="Z789" s="272"/>
      <c r="AA789" s="272"/>
      <c r="AB789" s="272"/>
      <c r="AC789" s="272"/>
      <c r="AD789" s="272"/>
      <c r="AE789" s="272"/>
      <c r="AF789" s="272"/>
      <c r="AG789" s="272"/>
    </row>
    <row r="790" spans="1:33">
      <c r="A790" s="272"/>
      <c r="B790" s="275"/>
      <c r="C790" s="275"/>
      <c r="D790" s="275"/>
      <c r="E790" s="275"/>
      <c r="F790" s="275"/>
      <c r="G790" s="275"/>
      <c r="H790" s="275"/>
      <c r="I790" s="275"/>
      <c r="J790" s="275"/>
      <c r="K790" s="275"/>
      <c r="L790" s="275"/>
      <c r="M790" s="275"/>
      <c r="N790" s="275"/>
      <c r="O790" s="275"/>
      <c r="P790" s="272"/>
      <c r="Q790" s="272"/>
      <c r="R790" s="272"/>
      <c r="S790" s="272"/>
      <c r="T790" s="272"/>
      <c r="U790" s="272"/>
      <c r="V790" s="272"/>
      <c r="W790" s="272"/>
      <c r="X790" s="272"/>
      <c r="Y790" s="272"/>
      <c r="Z790" s="272"/>
      <c r="AA790" s="272"/>
      <c r="AB790" s="272"/>
      <c r="AC790" s="272"/>
      <c r="AD790" s="272"/>
      <c r="AE790" s="272"/>
      <c r="AF790" s="272"/>
      <c r="AG790" s="272"/>
    </row>
    <row r="791" spans="1:33">
      <c r="A791" s="272"/>
      <c r="B791" s="275"/>
      <c r="C791" s="275"/>
      <c r="D791" s="275"/>
      <c r="E791" s="275"/>
      <c r="F791" s="275"/>
      <c r="G791" s="275"/>
      <c r="H791" s="275"/>
      <c r="I791" s="275"/>
      <c r="J791" s="275"/>
      <c r="K791" s="275"/>
      <c r="L791" s="275"/>
      <c r="M791" s="275"/>
      <c r="N791" s="275"/>
      <c r="O791" s="275"/>
      <c r="P791" s="272"/>
      <c r="Q791" s="272"/>
      <c r="R791" s="272"/>
      <c r="S791" s="272"/>
      <c r="T791" s="272"/>
      <c r="U791" s="272"/>
      <c r="V791" s="272"/>
      <c r="W791" s="272"/>
      <c r="X791" s="272"/>
      <c r="Y791" s="272"/>
      <c r="Z791" s="272"/>
      <c r="AA791" s="272"/>
      <c r="AB791" s="272"/>
      <c r="AC791" s="272"/>
      <c r="AD791" s="272"/>
      <c r="AE791" s="272"/>
      <c r="AF791" s="272"/>
      <c r="AG791" s="272"/>
    </row>
    <row r="792" spans="1:33">
      <c r="A792" s="272"/>
      <c r="B792" s="275"/>
      <c r="C792" s="275"/>
      <c r="D792" s="275"/>
      <c r="E792" s="275"/>
      <c r="F792" s="275"/>
      <c r="G792" s="275"/>
      <c r="H792" s="275"/>
      <c r="I792" s="275"/>
      <c r="J792" s="275"/>
      <c r="K792" s="275"/>
      <c r="L792" s="275"/>
      <c r="M792" s="275"/>
      <c r="N792" s="275"/>
      <c r="O792" s="275"/>
      <c r="P792" s="272"/>
      <c r="Q792" s="272"/>
      <c r="R792" s="272"/>
      <c r="S792" s="272"/>
      <c r="T792" s="272"/>
      <c r="U792" s="272"/>
      <c r="V792" s="272"/>
      <c r="W792" s="272"/>
      <c r="X792" s="272"/>
      <c r="Y792" s="272"/>
      <c r="Z792" s="272"/>
      <c r="AA792" s="272"/>
      <c r="AB792" s="272"/>
      <c r="AC792" s="272"/>
      <c r="AD792" s="272"/>
      <c r="AE792" s="272"/>
      <c r="AF792" s="272"/>
      <c r="AG792" s="272"/>
    </row>
    <row r="793" spans="1:33">
      <c r="A793" s="272"/>
      <c r="B793" s="275"/>
      <c r="C793" s="275"/>
      <c r="D793" s="275"/>
      <c r="E793" s="275"/>
      <c r="F793" s="275"/>
      <c r="G793" s="275"/>
      <c r="H793" s="275"/>
      <c r="I793" s="275"/>
      <c r="J793" s="275"/>
      <c r="K793" s="275"/>
      <c r="L793" s="275"/>
      <c r="M793" s="275"/>
      <c r="N793" s="275"/>
      <c r="O793" s="275"/>
      <c r="P793" s="272"/>
      <c r="Q793" s="272"/>
      <c r="R793" s="272"/>
      <c r="S793" s="272"/>
      <c r="T793" s="272"/>
      <c r="U793" s="272"/>
      <c r="V793" s="272"/>
      <c r="W793" s="272"/>
      <c r="X793" s="272"/>
      <c r="Y793" s="272"/>
      <c r="Z793" s="272"/>
      <c r="AA793" s="272"/>
      <c r="AB793" s="272"/>
      <c r="AC793" s="272"/>
      <c r="AD793" s="272"/>
      <c r="AE793" s="272"/>
      <c r="AF793" s="272"/>
      <c r="AG793" s="272"/>
    </row>
    <row r="794" spans="1:33">
      <c r="A794" s="272"/>
      <c r="B794" s="275"/>
      <c r="C794" s="275"/>
      <c r="D794" s="275"/>
      <c r="E794" s="275"/>
      <c r="F794" s="275"/>
      <c r="G794" s="275"/>
      <c r="H794" s="275"/>
      <c r="I794" s="275"/>
      <c r="J794" s="275"/>
      <c r="K794" s="275"/>
      <c r="L794" s="275"/>
      <c r="M794" s="275"/>
      <c r="N794" s="275"/>
      <c r="O794" s="275"/>
      <c r="P794" s="272"/>
      <c r="Q794" s="272"/>
      <c r="R794" s="272"/>
      <c r="S794" s="272"/>
      <c r="T794" s="272"/>
      <c r="U794" s="272"/>
      <c r="V794" s="272"/>
      <c r="W794" s="272"/>
      <c r="X794" s="272"/>
      <c r="Y794" s="272"/>
      <c r="Z794" s="272"/>
      <c r="AA794" s="272"/>
      <c r="AB794" s="272"/>
      <c r="AC794" s="272"/>
      <c r="AD794" s="272"/>
      <c r="AE794" s="272"/>
      <c r="AF794" s="272"/>
      <c r="AG794" s="272"/>
    </row>
    <row r="795" spans="1:33">
      <c r="A795" s="272"/>
      <c r="B795" s="275"/>
      <c r="C795" s="275"/>
      <c r="D795" s="275"/>
      <c r="E795" s="275"/>
      <c r="F795" s="275"/>
      <c r="G795" s="275"/>
      <c r="H795" s="275"/>
      <c r="I795" s="275"/>
      <c r="J795" s="275"/>
      <c r="K795" s="275"/>
      <c r="L795" s="275"/>
      <c r="M795" s="275"/>
      <c r="N795" s="275"/>
      <c r="O795" s="275"/>
      <c r="P795" s="272"/>
      <c r="Q795" s="272"/>
      <c r="R795" s="272"/>
      <c r="S795" s="272"/>
      <c r="T795" s="272"/>
      <c r="U795" s="272"/>
      <c r="V795" s="272"/>
      <c r="W795" s="272"/>
      <c r="X795" s="272"/>
      <c r="Y795" s="272"/>
      <c r="Z795" s="272"/>
      <c r="AA795" s="272"/>
      <c r="AB795" s="272"/>
      <c r="AC795" s="272"/>
      <c r="AD795" s="272"/>
      <c r="AE795" s="272"/>
      <c r="AF795" s="272"/>
      <c r="AG795" s="272"/>
    </row>
    <row r="796" spans="1:33">
      <c r="A796" s="272"/>
      <c r="B796" s="275"/>
      <c r="C796" s="275"/>
      <c r="D796" s="275"/>
      <c r="E796" s="275"/>
      <c r="F796" s="275"/>
      <c r="G796" s="275"/>
      <c r="H796" s="275"/>
      <c r="I796" s="275"/>
      <c r="J796" s="275"/>
      <c r="K796" s="275"/>
      <c r="L796" s="275"/>
      <c r="M796" s="275"/>
      <c r="N796" s="275"/>
      <c r="O796" s="275"/>
      <c r="P796" s="272"/>
      <c r="Q796" s="272"/>
      <c r="R796" s="272"/>
      <c r="S796" s="272"/>
      <c r="T796" s="272"/>
      <c r="U796" s="272"/>
      <c r="V796" s="272"/>
      <c r="W796" s="272"/>
      <c r="X796" s="272"/>
      <c r="Y796" s="272"/>
      <c r="Z796" s="272"/>
      <c r="AA796" s="272"/>
      <c r="AB796" s="272"/>
      <c r="AC796" s="272"/>
      <c r="AD796" s="272"/>
      <c r="AE796" s="272"/>
      <c r="AF796" s="272"/>
      <c r="AG796" s="272"/>
    </row>
    <row r="797" spans="1:33">
      <c r="A797" s="272"/>
      <c r="B797" s="275"/>
      <c r="C797" s="275"/>
      <c r="D797" s="275"/>
      <c r="E797" s="275"/>
      <c r="F797" s="275"/>
      <c r="G797" s="275"/>
      <c r="H797" s="275"/>
      <c r="I797" s="275"/>
      <c r="J797" s="275"/>
      <c r="K797" s="275"/>
      <c r="L797" s="275"/>
      <c r="M797" s="275"/>
      <c r="N797" s="275"/>
      <c r="O797" s="275"/>
      <c r="P797" s="272"/>
      <c r="Q797" s="272"/>
      <c r="R797" s="272"/>
      <c r="S797" s="272"/>
      <c r="T797" s="272"/>
      <c r="U797" s="272"/>
      <c r="V797" s="272"/>
      <c r="W797" s="272"/>
      <c r="X797" s="272"/>
      <c r="Y797" s="272"/>
      <c r="Z797" s="272"/>
      <c r="AA797" s="272"/>
      <c r="AB797" s="272"/>
      <c r="AC797" s="272"/>
      <c r="AD797" s="272"/>
      <c r="AE797" s="272"/>
      <c r="AF797" s="272"/>
      <c r="AG797" s="272"/>
    </row>
    <row r="798" spans="1:33">
      <c r="A798" s="272"/>
      <c r="B798" s="275"/>
      <c r="C798" s="275"/>
      <c r="D798" s="275"/>
      <c r="E798" s="275"/>
      <c r="F798" s="275"/>
      <c r="G798" s="275"/>
      <c r="H798" s="275"/>
      <c r="I798" s="275"/>
      <c r="J798" s="275"/>
      <c r="K798" s="275"/>
      <c r="L798" s="275"/>
      <c r="M798" s="275"/>
      <c r="N798" s="275"/>
      <c r="O798" s="275"/>
      <c r="P798" s="272"/>
      <c r="Q798" s="272"/>
      <c r="R798" s="272"/>
      <c r="S798" s="272"/>
      <c r="T798" s="272"/>
      <c r="U798" s="272"/>
      <c r="V798" s="272"/>
      <c r="W798" s="272"/>
      <c r="X798" s="272"/>
      <c r="Y798" s="272"/>
      <c r="Z798" s="272"/>
      <c r="AA798" s="272"/>
      <c r="AB798" s="272"/>
      <c r="AC798" s="272"/>
      <c r="AD798" s="272"/>
      <c r="AE798" s="272"/>
      <c r="AF798" s="272"/>
      <c r="AG798" s="272"/>
    </row>
    <row r="799" spans="1:33">
      <c r="A799" s="272"/>
      <c r="B799" s="275"/>
      <c r="C799" s="275"/>
      <c r="D799" s="275"/>
      <c r="E799" s="275"/>
      <c r="F799" s="275"/>
      <c r="G799" s="275"/>
      <c r="H799" s="275"/>
      <c r="I799" s="275"/>
      <c r="J799" s="275"/>
      <c r="K799" s="275"/>
      <c r="L799" s="275"/>
      <c r="M799" s="275"/>
      <c r="N799" s="275"/>
      <c r="O799" s="275"/>
      <c r="P799" s="272"/>
      <c r="Q799" s="272"/>
      <c r="R799" s="272"/>
      <c r="S799" s="272"/>
      <c r="T799" s="272"/>
      <c r="U799" s="272"/>
      <c r="V799" s="272"/>
      <c r="W799" s="272"/>
      <c r="X799" s="272"/>
      <c r="Y799" s="272"/>
      <c r="Z799" s="272"/>
      <c r="AA799" s="272"/>
      <c r="AB799" s="272"/>
      <c r="AC799" s="272"/>
      <c r="AD799" s="272"/>
      <c r="AE799" s="272"/>
      <c r="AF799" s="272"/>
      <c r="AG799" s="272"/>
    </row>
    <row r="800" spans="1:33">
      <c r="A800" s="272"/>
      <c r="B800" s="275"/>
      <c r="C800" s="275"/>
      <c r="D800" s="275"/>
      <c r="E800" s="275"/>
      <c r="F800" s="275"/>
      <c r="G800" s="275"/>
      <c r="H800" s="275"/>
      <c r="I800" s="275"/>
      <c r="J800" s="275"/>
      <c r="K800" s="275"/>
      <c r="L800" s="275"/>
      <c r="M800" s="275"/>
      <c r="N800" s="275"/>
      <c r="O800" s="275"/>
      <c r="P800" s="272"/>
      <c r="Q800" s="272"/>
      <c r="R800" s="272"/>
      <c r="S800" s="272"/>
      <c r="T800" s="272"/>
      <c r="U800" s="272"/>
      <c r="V800" s="272"/>
      <c r="W800" s="272"/>
      <c r="X800" s="272"/>
      <c r="Y800" s="272"/>
      <c r="Z800" s="272"/>
      <c r="AA800" s="272"/>
      <c r="AB800" s="272"/>
      <c r="AC800" s="272"/>
      <c r="AD800" s="272"/>
      <c r="AE800" s="272"/>
      <c r="AF800" s="272"/>
      <c r="AG800" s="272"/>
    </row>
    <row r="801" spans="1:33">
      <c r="A801" s="272"/>
      <c r="B801" s="275"/>
      <c r="C801" s="275"/>
      <c r="D801" s="275"/>
      <c r="E801" s="275"/>
      <c r="F801" s="275"/>
      <c r="G801" s="275"/>
      <c r="H801" s="275"/>
      <c r="I801" s="275"/>
      <c r="J801" s="275"/>
      <c r="K801" s="275"/>
      <c r="L801" s="275"/>
      <c r="M801" s="275"/>
      <c r="N801" s="275"/>
      <c r="O801" s="275"/>
      <c r="P801" s="272"/>
      <c r="Q801" s="272"/>
      <c r="R801" s="272"/>
      <c r="S801" s="272"/>
      <c r="T801" s="272"/>
      <c r="U801" s="272"/>
      <c r="V801" s="272"/>
      <c r="W801" s="272"/>
      <c r="X801" s="272"/>
      <c r="Y801" s="272"/>
      <c r="Z801" s="272"/>
      <c r="AA801" s="272"/>
      <c r="AB801" s="272"/>
      <c r="AC801" s="272"/>
      <c r="AD801" s="272"/>
      <c r="AE801" s="272"/>
      <c r="AF801" s="272"/>
      <c r="AG801" s="272"/>
    </row>
    <row r="802" spans="1:33">
      <c r="A802" s="272"/>
      <c r="B802" s="275"/>
      <c r="C802" s="275"/>
      <c r="D802" s="275"/>
      <c r="E802" s="275"/>
      <c r="F802" s="275"/>
      <c r="G802" s="275"/>
      <c r="H802" s="275"/>
      <c r="I802" s="275"/>
      <c r="J802" s="275"/>
      <c r="K802" s="275"/>
      <c r="L802" s="275"/>
      <c r="M802" s="275"/>
      <c r="N802" s="275"/>
      <c r="O802" s="275"/>
      <c r="P802" s="272"/>
      <c r="Q802" s="272"/>
      <c r="R802" s="272"/>
      <c r="S802" s="272"/>
      <c r="T802" s="272"/>
      <c r="U802" s="272"/>
      <c r="V802" s="272"/>
      <c r="W802" s="272"/>
      <c r="X802" s="272"/>
      <c r="Y802" s="272"/>
      <c r="Z802" s="272"/>
      <c r="AA802" s="272"/>
      <c r="AB802" s="272"/>
      <c r="AC802" s="272"/>
      <c r="AD802" s="272"/>
      <c r="AE802" s="272"/>
      <c r="AF802" s="272"/>
      <c r="AG802" s="272"/>
    </row>
    <row r="803" spans="1:33">
      <c r="A803" s="272"/>
      <c r="B803" s="275"/>
      <c r="C803" s="275"/>
      <c r="D803" s="275"/>
      <c r="E803" s="275"/>
      <c r="F803" s="275"/>
      <c r="G803" s="275"/>
      <c r="H803" s="275"/>
      <c r="I803" s="275"/>
      <c r="J803" s="275"/>
      <c r="K803" s="275"/>
      <c r="L803" s="275"/>
      <c r="M803" s="275"/>
      <c r="N803" s="275"/>
      <c r="O803" s="275"/>
      <c r="P803" s="272"/>
      <c r="Q803" s="272"/>
      <c r="R803" s="272"/>
      <c r="S803" s="272"/>
      <c r="T803" s="272"/>
      <c r="U803" s="272"/>
      <c r="V803" s="272"/>
      <c r="W803" s="272"/>
      <c r="X803" s="272"/>
      <c r="Y803" s="272"/>
      <c r="Z803" s="272"/>
      <c r="AA803" s="272"/>
      <c r="AB803" s="272"/>
      <c r="AC803" s="272"/>
      <c r="AD803" s="272"/>
      <c r="AE803" s="272"/>
      <c r="AF803" s="272"/>
      <c r="AG803" s="272"/>
    </row>
    <row r="804" spans="1:33">
      <c r="A804" s="272"/>
      <c r="B804" s="275"/>
      <c r="C804" s="275"/>
      <c r="D804" s="275"/>
      <c r="E804" s="275"/>
      <c r="F804" s="275"/>
      <c r="G804" s="275"/>
      <c r="H804" s="275"/>
      <c r="I804" s="275"/>
      <c r="J804" s="275"/>
      <c r="K804" s="275"/>
      <c r="L804" s="275"/>
      <c r="M804" s="275"/>
      <c r="N804" s="275"/>
      <c r="O804" s="275"/>
      <c r="P804" s="272"/>
      <c r="Q804" s="272"/>
      <c r="R804" s="272"/>
      <c r="S804" s="272"/>
      <c r="T804" s="272"/>
      <c r="U804" s="272"/>
      <c r="V804" s="272"/>
      <c r="W804" s="272"/>
      <c r="X804" s="272"/>
      <c r="Y804" s="272"/>
      <c r="Z804" s="272"/>
      <c r="AA804" s="272"/>
      <c r="AB804" s="272"/>
      <c r="AC804" s="272"/>
      <c r="AD804" s="272"/>
      <c r="AE804" s="272"/>
      <c r="AF804" s="272"/>
      <c r="AG804" s="272"/>
    </row>
    <row r="805" spans="1:33">
      <c r="A805" s="272"/>
      <c r="B805" s="275"/>
      <c r="C805" s="275"/>
      <c r="D805" s="275"/>
      <c r="E805" s="275"/>
      <c r="F805" s="275"/>
      <c r="G805" s="275"/>
      <c r="H805" s="275"/>
      <c r="I805" s="275"/>
      <c r="J805" s="275"/>
      <c r="K805" s="275"/>
      <c r="L805" s="275"/>
      <c r="M805" s="275"/>
      <c r="N805" s="275"/>
      <c r="O805" s="275"/>
      <c r="P805" s="272"/>
      <c r="Q805" s="272"/>
      <c r="R805" s="272"/>
      <c r="S805" s="272"/>
      <c r="T805" s="272"/>
      <c r="U805" s="272"/>
      <c r="V805" s="272"/>
      <c r="W805" s="272"/>
      <c r="X805" s="272"/>
      <c r="Y805" s="272"/>
      <c r="Z805" s="272"/>
      <c r="AA805" s="272"/>
      <c r="AB805" s="272"/>
      <c r="AC805" s="272"/>
      <c r="AD805" s="272"/>
      <c r="AE805" s="272"/>
      <c r="AF805" s="272"/>
      <c r="AG805" s="272"/>
    </row>
    <row r="806" spans="1:33">
      <c r="A806" s="272"/>
      <c r="B806" s="275"/>
      <c r="C806" s="275"/>
      <c r="D806" s="275"/>
      <c r="E806" s="275"/>
      <c r="F806" s="275"/>
      <c r="G806" s="275"/>
      <c r="H806" s="275"/>
      <c r="I806" s="275"/>
      <c r="J806" s="275"/>
      <c r="K806" s="275"/>
      <c r="L806" s="275"/>
      <c r="M806" s="275"/>
      <c r="N806" s="275"/>
      <c r="O806" s="275"/>
      <c r="P806" s="272"/>
      <c r="Q806" s="272"/>
      <c r="R806" s="272"/>
      <c r="S806" s="272"/>
      <c r="T806" s="272"/>
      <c r="U806" s="272"/>
      <c r="V806" s="272"/>
      <c r="W806" s="272"/>
      <c r="X806" s="272"/>
      <c r="Y806" s="272"/>
      <c r="Z806" s="272"/>
      <c r="AA806" s="272"/>
      <c r="AB806" s="272"/>
      <c r="AC806" s="272"/>
      <c r="AD806" s="272"/>
      <c r="AE806" s="272"/>
      <c r="AF806" s="272"/>
      <c r="AG806" s="272"/>
    </row>
    <row r="807" spans="1:33">
      <c r="A807" s="272"/>
      <c r="B807" s="275"/>
      <c r="C807" s="275"/>
      <c r="D807" s="275"/>
      <c r="E807" s="275"/>
      <c r="F807" s="275"/>
      <c r="G807" s="275"/>
      <c r="H807" s="275"/>
      <c r="I807" s="275"/>
      <c r="J807" s="275"/>
      <c r="K807" s="275"/>
      <c r="L807" s="275"/>
      <c r="M807" s="275"/>
      <c r="N807" s="275"/>
      <c r="O807" s="275"/>
      <c r="P807" s="272"/>
      <c r="Q807" s="272"/>
      <c r="R807" s="272"/>
      <c r="S807" s="272"/>
      <c r="T807" s="272"/>
      <c r="U807" s="272"/>
      <c r="V807" s="272"/>
      <c r="W807" s="272"/>
      <c r="X807" s="272"/>
      <c r="Y807" s="272"/>
      <c r="Z807" s="272"/>
      <c r="AA807" s="272"/>
      <c r="AB807" s="272"/>
      <c r="AC807" s="272"/>
      <c r="AD807" s="272"/>
      <c r="AE807" s="272"/>
      <c r="AF807" s="272"/>
      <c r="AG807" s="272"/>
    </row>
    <row r="808" spans="1:33">
      <c r="A808" s="272"/>
      <c r="B808" s="275"/>
      <c r="C808" s="275"/>
      <c r="D808" s="275"/>
      <c r="E808" s="275"/>
      <c r="F808" s="275"/>
      <c r="G808" s="275"/>
      <c r="H808" s="275"/>
      <c r="I808" s="275"/>
      <c r="J808" s="275"/>
      <c r="K808" s="275"/>
      <c r="L808" s="275"/>
      <c r="M808" s="275"/>
      <c r="N808" s="275"/>
      <c r="O808" s="275"/>
      <c r="P808" s="272"/>
      <c r="Q808" s="272"/>
      <c r="R808" s="272"/>
      <c r="S808" s="272"/>
      <c r="T808" s="272"/>
      <c r="U808" s="272"/>
      <c r="V808" s="272"/>
      <c r="W808" s="272"/>
      <c r="X808" s="272"/>
      <c r="Y808" s="272"/>
      <c r="Z808" s="272"/>
      <c r="AA808" s="272"/>
      <c r="AB808" s="272"/>
      <c r="AC808" s="272"/>
      <c r="AD808" s="272"/>
      <c r="AE808" s="272"/>
      <c r="AF808" s="272"/>
      <c r="AG808" s="272"/>
    </row>
    <row r="809" spans="1:33">
      <c r="A809" s="272"/>
      <c r="B809" s="275"/>
      <c r="C809" s="275"/>
      <c r="D809" s="275"/>
      <c r="E809" s="275"/>
      <c r="F809" s="275"/>
      <c r="G809" s="275"/>
      <c r="H809" s="275"/>
      <c r="I809" s="275"/>
      <c r="J809" s="275"/>
      <c r="K809" s="275"/>
      <c r="L809" s="275"/>
      <c r="M809" s="275"/>
      <c r="N809" s="275"/>
      <c r="O809" s="275"/>
      <c r="P809" s="272"/>
      <c r="Q809" s="272"/>
      <c r="R809" s="272"/>
      <c r="S809" s="272"/>
      <c r="T809" s="272"/>
      <c r="U809" s="272"/>
      <c r="V809" s="272"/>
      <c r="W809" s="272"/>
      <c r="X809" s="272"/>
      <c r="Y809" s="272"/>
      <c r="Z809" s="272"/>
      <c r="AA809" s="272"/>
      <c r="AB809" s="272"/>
      <c r="AC809" s="272"/>
      <c r="AD809" s="272"/>
      <c r="AE809" s="272"/>
      <c r="AF809" s="272"/>
      <c r="AG809" s="272"/>
    </row>
    <row r="810" spans="1:33">
      <c r="A810" s="272"/>
      <c r="B810" s="275"/>
      <c r="C810" s="275"/>
      <c r="D810" s="275"/>
      <c r="E810" s="275"/>
      <c r="F810" s="275"/>
      <c r="G810" s="275"/>
      <c r="H810" s="275"/>
      <c r="I810" s="275"/>
      <c r="J810" s="275"/>
      <c r="K810" s="275"/>
      <c r="L810" s="275"/>
      <c r="M810" s="275"/>
      <c r="N810" s="275"/>
      <c r="O810" s="275"/>
      <c r="P810" s="272"/>
      <c r="Q810" s="272"/>
      <c r="R810" s="272"/>
      <c r="S810" s="272"/>
      <c r="T810" s="272"/>
      <c r="U810" s="272"/>
      <c r="V810" s="272"/>
      <c r="W810" s="272"/>
      <c r="X810" s="272"/>
      <c r="Y810" s="272"/>
      <c r="Z810" s="272"/>
      <c r="AA810" s="272"/>
      <c r="AB810" s="272"/>
      <c r="AC810" s="272"/>
      <c r="AD810" s="272"/>
      <c r="AE810" s="272"/>
      <c r="AF810" s="272"/>
      <c r="AG810" s="272"/>
    </row>
    <row r="811" spans="1:33">
      <c r="A811" s="272"/>
      <c r="B811" s="275"/>
      <c r="C811" s="275"/>
      <c r="D811" s="275"/>
      <c r="E811" s="275"/>
      <c r="F811" s="275"/>
      <c r="G811" s="275"/>
      <c r="H811" s="275"/>
      <c r="I811" s="275"/>
      <c r="J811" s="275"/>
      <c r="K811" s="275"/>
      <c r="L811" s="275"/>
      <c r="M811" s="275"/>
      <c r="N811" s="275"/>
      <c r="O811" s="275"/>
      <c r="P811" s="272"/>
      <c r="Q811" s="272"/>
      <c r="R811" s="272"/>
      <c r="S811" s="272"/>
      <c r="T811" s="272"/>
      <c r="U811" s="272"/>
      <c r="V811" s="272"/>
      <c r="W811" s="272"/>
      <c r="X811" s="272"/>
      <c r="Y811" s="272"/>
      <c r="Z811" s="272"/>
      <c r="AA811" s="272"/>
      <c r="AB811" s="272"/>
      <c r="AC811" s="272"/>
      <c r="AD811" s="272"/>
      <c r="AE811" s="272"/>
      <c r="AF811" s="272"/>
      <c r="AG811" s="272"/>
    </row>
    <row r="812" spans="1:33">
      <c r="A812" s="272"/>
      <c r="B812" s="275"/>
      <c r="C812" s="275"/>
      <c r="D812" s="275"/>
      <c r="E812" s="275"/>
      <c r="F812" s="275"/>
      <c r="G812" s="275"/>
      <c r="H812" s="275"/>
      <c r="I812" s="275"/>
      <c r="J812" s="275"/>
      <c r="K812" s="275"/>
      <c r="L812" s="275"/>
      <c r="M812" s="275"/>
      <c r="N812" s="275"/>
      <c r="O812" s="275"/>
      <c r="P812" s="272"/>
      <c r="Q812" s="272"/>
      <c r="R812" s="272"/>
      <c r="S812" s="272"/>
      <c r="T812" s="272"/>
      <c r="U812" s="272"/>
      <c r="V812" s="272"/>
      <c r="W812" s="272"/>
      <c r="X812" s="272"/>
      <c r="Y812" s="272"/>
      <c r="Z812" s="272"/>
      <c r="AA812" s="272"/>
      <c r="AB812" s="272"/>
      <c r="AC812" s="272"/>
      <c r="AD812" s="272"/>
      <c r="AE812" s="272"/>
      <c r="AF812" s="272"/>
      <c r="AG812" s="272"/>
    </row>
    <row r="813" spans="1:33">
      <c r="A813" s="272"/>
      <c r="B813" s="275"/>
      <c r="C813" s="275"/>
      <c r="D813" s="275"/>
      <c r="E813" s="275"/>
      <c r="F813" s="275"/>
      <c r="G813" s="275"/>
      <c r="H813" s="275"/>
      <c r="I813" s="275"/>
      <c r="J813" s="275"/>
      <c r="K813" s="275"/>
      <c r="L813" s="275"/>
      <c r="M813" s="275"/>
      <c r="N813" s="275"/>
      <c r="O813" s="275"/>
      <c r="P813" s="272"/>
      <c r="Q813" s="272"/>
      <c r="R813" s="272"/>
      <c r="S813" s="272"/>
      <c r="T813" s="272"/>
      <c r="U813" s="272"/>
      <c r="V813" s="272"/>
      <c r="W813" s="272"/>
      <c r="X813" s="272"/>
      <c r="Y813" s="272"/>
      <c r="Z813" s="272"/>
      <c r="AA813" s="272"/>
      <c r="AB813" s="272"/>
      <c r="AC813" s="272"/>
      <c r="AD813" s="272"/>
      <c r="AE813" s="272"/>
      <c r="AF813" s="272"/>
      <c r="AG813" s="272"/>
    </row>
    <row r="814" spans="1:33">
      <c r="A814" s="272"/>
      <c r="B814" s="275"/>
      <c r="C814" s="275"/>
      <c r="D814" s="275"/>
      <c r="E814" s="275"/>
      <c r="F814" s="275"/>
      <c r="G814" s="275"/>
      <c r="H814" s="275"/>
      <c r="I814" s="275"/>
      <c r="J814" s="275"/>
      <c r="K814" s="275"/>
      <c r="L814" s="275"/>
      <c r="M814" s="275"/>
      <c r="N814" s="275"/>
      <c r="O814" s="275"/>
      <c r="P814" s="272"/>
      <c r="Q814" s="272"/>
      <c r="R814" s="272"/>
      <c r="S814" s="272"/>
      <c r="T814" s="272"/>
      <c r="U814" s="272"/>
      <c r="V814" s="272"/>
      <c r="W814" s="272"/>
      <c r="X814" s="272"/>
      <c r="Y814" s="272"/>
      <c r="Z814" s="272"/>
      <c r="AA814" s="272"/>
      <c r="AB814" s="272"/>
      <c r="AC814" s="272"/>
      <c r="AD814" s="272"/>
      <c r="AE814" s="272"/>
      <c r="AF814" s="272"/>
      <c r="AG814" s="272"/>
    </row>
    <row r="815" spans="1:33">
      <c r="A815" s="272"/>
      <c r="B815" s="275"/>
      <c r="C815" s="275"/>
      <c r="D815" s="275"/>
      <c r="E815" s="275"/>
      <c r="F815" s="275"/>
      <c r="G815" s="275"/>
      <c r="H815" s="275"/>
      <c r="I815" s="275"/>
      <c r="J815" s="275"/>
      <c r="K815" s="275"/>
      <c r="L815" s="275"/>
      <c r="M815" s="275"/>
      <c r="N815" s="275"/>
      <c r="O815" s="275"/>
      <c r="P815" s="272"/>
      <c r="Q815" s="272"/>
      <c r="R815" s="272"/>
      <c r="S815" s="272"/>
      <c r="T815" s="272"/>
      <c r="U815" s="272"/>
      <c r="V815" s="272"/>
      <c r="W815" s="272"/>
      <c r="X815" s="272"/>
      <c r="Y815" s="272"/>
      <c r="Z815" s="272"/>
      <c r="AA815" s="272"/>
      <c r="AB815" s="272"/>
      <c r="AC815" s="272"/>
      <c r="AD815" s="272"/>
      <c r="AE815" s="272"/>
      <c r="AF815" s="272"/>
      <c r="AG815" s="272"/>
    </row>
    <row r="816" spans="1:33">
      <c r="A816" s="272"/>
      <c r="B816" s="275"/>
      <c r="C816" s="275"/>
      <c r="D816" s="275"/>
      <c r="E816" s="275"/>
      <c r="F816" s="275"/>
      <c r="G816" s="275"/>
      <c r="H816" s="275"/>
      <c r="I816" s="275"/>
      <c r="J816" s="275"/>
      <c r="K816" s="275"/>
      <c r="L816" s="275"/>
      <c r="M816" s="275"/>
      <c r="N816" s="275"/>
      <c r="O816" s="275"/>
      <c r="P816" s="272"/>
      <c r="Q816" s="272"/>
      <c r="R816" s="272"/>
      <c r="S816" s="272"/>
      <c r="T816" s="272"/>
      <c r="U816" s="272"/>
      <c r="V816" s="272"/>
      <c r="W816" s="272"/>
      <c r="X816" s="272"/>
      <c r="Y816" s="272"/>
      <c r="Z816" s="272"/>
      <c r="AA816" s="272"/>
      <c r="AB816" s="272"/>
      <c r="AC816" s="272"/>
      <c r="AD816" s="272"/>
      <c r="AE816" s="272"/>
      <c r="AF816" s="272"/>
      <c r="AG816" s="272"/>
    </row>
    <row r="817" spans="1:33">
      <c r="A817" s="272"/>
      <c r="B817" s="275"/>
      <c r="C817" s="275"/>
      <c r="D817" s="275"/>
      <c r="E817" s="275"/>
      <c r="F817" s="275"/>
      <c r="G817" s="275"/>
      <c r="H817" s="275"/>
      <c r="I817" s="275"/>
      <c r="J817" s="275"/>
      <c r="K817" s="275"/>
      <c r="L817" s="275"/>
      <c r="M817" s="275"/>
      <c r="N817" s="275"/>
      <c r="O817" s="275"/>
      <c r="P817" s="272"/>
      <c r="Q817" s="272"/>
      <c r="R817" s="272"/>
      <c r="S817" s="272"/>
      <c r="T817" s="272"/>
      <c r="U817" s="272"/>
      <c r="V817" s="272"/>
      <c r="W817" s="272"/>
      <c r="X817" s="272"/>
      <c r="Y817" s="272"/>
      <c r="Z817" s="272"/>
      <c r="AA817" s="272"/>
      <c r="AB817" s="272"/>
      <c r="AC817" s="272"/>
      <c r="AD817" s="272"/>
      <c r="AE817" s="272"/>
      <c r="AF817" s="272"/>
      <c r="AG817" s="272"/>
    </row>
    <row r="818" spans="1:33">
      <c r="A818" s="272"/>
      <c r="B818" s="275"/>
      <c r="C818" s="275"/>
      <c r="D818" s="275"/>
      <c r="E818" s="275"/>
      <c r="F818" s="275"/>
      <c r="G818" s="275"/>
      <c r="H818" s="275"/>
      <c r="I818" s="275"/>
      <c r="J818" s="275"/>
      <c r="K818" s="275"/>
      <c r="L818" s="275"/>
      <c r="M818" s="275"/>
      <c r="N818" s="275"/>
      <c r="O818" s="275"/>
      <c r="P818" s="272"/>
      <c r="Q818" s="272"/>
      <c r="R818" s="272"/>
      <c r="S818" s="272"/>
      <c r="T818" s="272"/>
      <c r="U818" s="272"/>
      <c r="V818" s="272"/>
      <c r="W818" s="272"/>
      <c r="X818" s="272"/>
      <c r="Y818" s="272"/>
      <c r="Z818" s="272"/>
      <c r="AA818" s="272"/>
      <c r="AB818" s="272"/>
      <c r="AC818" s="272"/>
      <c r="AD818" s="272"/>
      <c r="AE818" s="272"/>
      <c r="AF818" s="272"/>
      <c r="AG818" s="272"/>
    </row>
    <row r="819" spans="1:33">
      <c r="A819" s="272"/>
      <c r="B819" s="275"/>
      <c r="C819" s="275"/>
      <c r="D819" s="275"/>
      <c r="E819" s="275"/>
      <c r="F819" s="275"/>
      <c r="G819" s="275"/>
      <c r="H819" s="275"/>
      <c r="I819" s="275"/>
      <c r="J819" s="275"/>
      <c r="K819" s="275"/>
      <c r="L819" s="275"/>
      <c r="M819" s="275"/>
      <c r="N819" s="275"/>
      <c r="O819" s="275"/>
      <c r="P819" s="272"/>
      <c r="Q819" s="272"/>
      <c r="R819" s="272"/>
      <c r="S819" s="272"/>
      <c r="T819" s="272"/>
      <c r="U819" s="272"/>
      <c r="V819" s="272"/>
      <c r="W819" s="272"/>
      <c r="X819" s="272"/>
      <c r="Y819" s="272"/>
      <c r="Z819" s="272"/>
      <c r="AA819" s="272"/>
      <c r="AB819" s="272"/>
      <c r="AC819" s="272"/>
      <c r="AD819" s="272"/>
      <c r="AE819" s="272"/>
      <c r="AF819" s="272"/>
      <c r="AG819" s="272"/>
    </row>
    <row r="820" spans="1:33">
      <c r="A820" s="272"/>
      <c r="B820" s="275"/>
      <c r="C820" s="275"/>
      <c r="D820" s="275"/>
      <c r="E820" s="275"/>
      <c r="F820" s="275"/>
      <c r="G820" s="275"/>
      <c r="H820" s="275"/>
      <c r="I820" s="275"/>
      <c r="J820" s="275"/>
      <c r="K820" s="275"/>
      <c r="L820" s="275"/>
      <c r="M820" s="275"/>
      <c r="N820" s="275"/>
      <c r="O820" s="275"/>
      <c r="P820" s="272"/>
      <c r="Q820" s="272"/>
      <c r="R820" s="272"/>
      <c r="S820" s="272"/>
      <c r="T820" s="272"/>
      <c r="U820" s="272"/>
      <c r="V820" s="272"/>
      <c r="W820" s="272"/>
      <c r="X820" s="272"/>
      <c r="Y820" s="272"/>
      <c r="Z820" s="272"/>
      <c r="AA820" s="272"/>
      <c r="AB820" s="272"/>
      <c r="AC820" s="272"/>
      <c r="AD820" s="272"/>
      <c r="AE820" s="272"/>
      <c r="AF820" s="272"/>
      <c r="AG820" s="272"/>
    </row>
    <row r="821" spans="1:33">
      <c r="A821" s="272"/>
      <c r="B821" s="275"/>
      <c r="C821" s="275"/>
      <c r="D821" s="275"/>
      <c r="E821" s="275"/>
      <c r="F821" s="275"/>
      <c r="G821" s="275"/>
      <c r="H821" s="275"/>
      <c r="I821" s="275"/>
      <c r="J821" s="275"/>
      <c r="K821" s="275"/>
      <c r="L821" s="275"/>
      <c r="M821" s="275"/>
      <c r="N821" s="275"/>
      <c r="O821" s="275"/>
      <c r="P821" s="272"/>
      <c r="Q821" s="272"/>
      <c r="R821" s="272"/>
      <c r="S821" s="272"/>
      <c r="T821" s="272"/>
      <c r="U821" s="272"/>
      <c r="V821" s="272"/>
      <c r="W821" s="272"/>
      <c r="X821" s="272"/>
      <c r="Y821" s="272"/>
      <c r="Z821" s="272"/>
      <c r="AA821" s="272"/>
      <c r="AB821" s="272"/>
      <c r="AC821" s="272"/>
      <c r="AD821" s="272"/>
      <c r="AE821" s="272"/>
      <c r="AF821" s="272"/>
      <c r="AG821" s="272"/>
    </row>
    <row r="822" spans="1:33">
      <c r="A822" s="272"/>
      <c r="B822" s="275"/>
      <c r="C822" s="275"/>
      <c r="D822" s="275"/>
      <c r="E822" s="275"/>
      <c r="F822" s="275"/>
      <c r="G822" s="275"/>
      <c r="H822" s="275"/>
      <c r="I822" s="275"/>
      <c r="J822" s="275"/>
      <c r="K822" s="275"/>
      <c r="L822" s="275"/>
      <c r="M822" s="275"/>
      <c r="N822" s="275"/>
      <c r="O822" s="275"/>
      <c r="P822" s="272"/>
      <c r="Q822" s="272"/>
      <c r="R822" s="272"/>
      <c r="S822" s="272"/>
      <c r="T822" s="272"/>
      <c r="U822" s="272"/>
      <c r="V822" s="272"/>
      <c r="W822" s="272"/>
      <c r="X822" s="272"/>
      <c r="Y822" s="272"/>
      <c r="Z822" s="272"/>
      <c r="AA822" s="272"/>
      <c r="AB822" s="272"/>
      <c r="AC822" s="272"/>
      <c r="AD822" s="272"/>
      <c r="AE822" s="272"/>
      <c r="AF822" s="272"/>
      <c r="AG822" s="272"/>
    </row>
    <row r="823" spans="1:33">
      <c r="A823" s="272"/>
      <c r="B823" s="275"/>
      <c r="C823" s="275"/>
      <c r="D823" s="275"/>
      <c r="E823" s="275"/>
      <c r="F823" s="275"/>
      <c r="G823" s="275"/>
      <c r="H823" s="275"/>
      <c r="I823" s="275"/>
      <c r="J823" s="275"/>
      <c r="K823" s="275"/>
      <c r="L823" s="275"/>
      <c r="M823" s="275"/>
      <c r="N823" s="275"/>
      <c r="O823" s="275"/>
      <c r="P823" s="272"/>
      <c r="Q823" s="272"/>
      <c r="R823" s="272"/>
      <c r="S823" s="272"/>
      <c r="T823" s="272"/>
      <c r="U823" s="272"/>
      <c r="V823" s="272"/>
      <c r="W823" s="272"/>
      <c r="X823" s="272"/>
      <c r="Y823" s="272"/>
      <c r="Z823" s="272"/>
      <c r="AA823" s="272"/>
      <c r="AB823" s="272"/>
      <c r="AC823" s="272"/>
      <c r="AD823" s="272"/>
      <c r="AE823" s="272"/>
      <c r="AF823" s="272"/>
      <c r="AG823" s="272"/>
    </row>
    <row r="824" spans="1:33">
      <c r="A824" s="272"/>
      <c r="B824" s="275"/>
      <c r="C824" s="275"/>
      <c r="D824" s="275"/>
      <c r="E824" s="275"/>
      <c r="F824" s="275"/>
      <c r="G824" s="275"/>
      <c r="H824" s="275"/>
      <c r="I824" s="275"/>
      <c r="J824" s="275"/>
      <c r="K824" s="275"/>
      <c r="L824" s="275"/>
      <c r="M824" s="275"/>
      <c r="N824" s="275"/>
      <c r="O824" s="275"/>
      <c r="P824" s="272"/>
      <c r="Q824" s="272"/>
      <c r="R824" s="272"/>
      <c r="S824" s="272"/>
      <c r="T824" s="272"/>
      <c r="U824" s="272"/>
      <c r="V824" s="272"/>
      <c r="W824" s="272"/>
      <c r="X824" s="272"/>
      <c r="Y824" s="272"/>
      <c r="Z824" s="272"/>
      <c r="AA824" s="272"/>
      <c r="AB824" s="272"/>
      <c r="AC824" s="272"/>
      <c r="AD824" s="272"/>
      <c r="AE824" s="272"/>
      <c r="AF824" s="272"/>
      <c r="AG824" s="272"/>
    </row>
    <row r="825" spans="1:33">
      <c r="A825" s="272"/>
      <c r="B825" s="275"/>
      <c r="C825" s="275"/>
      <c r="D825" s="275"/>
      <c r="E825" s="275"/>
      <c r="F825" s="275"/>
      <c r="G825" s="275"/>
      <c r="H825" s="275"/>
      <c r="I825" s="275"/>
      <c r="J825" s="275"/>
      <c r="K825" s="275"/>
      <c r="L825" s="275"/>
      <c r="M825" s="275"/>
      <c r="N825" s="275"/>
      <c r="O825" s="275"/>
      <c r="P825" s="272"/>
      <c r="Q825" s="272"/>
      <c r="R825" s="272"/>
      <c r="S825" s="272"/>
      <c r="T825" s="272"/>
      <c r="U825" s="272"/>
      <c r="V825" s="272"/>
      <c r="W825" s="272"/>
      <c r="X825" s="272"/>
      <c r="Y825" s="272"/>
      <c r="Z825" s="272"/>
      <c r="AA825" s="272"/>
      <c r="AB825" s="272"/>
      <c r="AC825" s="272"/>
      <c r="AD825" s="272"/>
      <c r="AE825" s="272"/>
      <c r="AF825" s="272"/>
      <c r="AG825" s="272"/>
    </row>
    <row r="826" spans="1:33">
      <c r="A826" s="272"/>
      <c r="B826" s="275"/>
      <c r="C826" s="275"/>
      <c r="D826" s="275"/>
      <c r="E826" s="275"/>
      <c r="F826" s="275"/>
      <c r="G826" s="275"/>
      <c r="H826" s="275"/>
      <c r="I826" s="275"/>
      <c r="J826" s="275"/>
      <c r="K826" s="275"/>
      <c r="L826" s="275"/>
      <c r="M826" s="275"/>
      <c r="N826" s="275"/>
      <c r="O826" s="275"/>
      <c r="P826" s="272"/>
      <c r="Q826" s="272"/>
      <c r="R826" s="272"/>
      <c r="S826" s="272"/>
      <c r="T826" s="272"/>
      <c r="U826" s="272"/>
      <c r="V826" s="272"/>
      <c r="W826" s="272"/>
      <c r="X826" s="272"/>
      <c r="Y826" s="272"/>
      <c r="Z826" s="272"/>
      <c r="AA826" s="272"/>
      <c r="AB826" s="272"/>
      <c r="AC826" s="272"/>
      <c r="AD826" s="272"/>
      <c r="AE826" s="272"/>
      <c r="AF826" s="272"/>
      <c r="AG826" s="272"/>
    </row>
    <row r="827" spans="1:33">
      <c r="A827" s="272"/>
      <c r="B827" s="275"/>
      <c r="C827" s="275"/>
      <c r="D827" s="275"/>
      <c r="E827" s="275"/>
      <c r="F827" s="275"/>
      <c r="G827" s="275"/>
      <c r="H827" s="275"/>
      <c r="I827" s="275"/>
      <c r="J827" s="275"/>
      <c r="K827" s="275"/>
      <c r="L827" s="275"/>
      <c r="M827" s="275"/>
      <c r="N827" s="275"/>
      <c r="O827" s="275"/>
      <c r="P827" s="272"/>
      <c r="Q827" s="272"/>
      <c r="R827" s="272"/>
      <c r="S827" s="272"/>
      <c r="T827" s="272"/>
      <c r="U827" s="272"/>
      <c r="V827" s="272"/>
      <c r="W827" s="272"/>
      <c r="X827" s="272"/>
      <c r="Y827" s="272"/>
      <c r="Z827" s="272"/>
      <c r="AA827" s="272"/>
      <c r="AB827" s="272"/>
      <c r="AC827" s="272"/>
      <c r="AD827" s="272"/>
      <c r="AE827" s="272"/>
      <c r="AF827" s="272"/>
      <c r="AG827" s="272"/>
    </row>
    <row r="828" spans="1:33">
      <c r="A828" s="272"/>
      <c r="B828" s="275"/>
      <c r="C828" s="275"/>
      <c r="D828" s="275"/>
      <c r="E828" s="275"/>
      <c r="F828" s="275"/>
      <c r="G828" s="275"/>
      <c r="H828" s="275"/>
      <c r="I828" s="275"/>
      <c r="J828" s="275"/>
      <c r="K828" s="275"/>
      <c r="L828" s="275"/>
      <c r="M828" s="275"/>
      <c r="N828" s="275"/>
      <c r="O828" s="275"/>
      <c r="P828" s="272"/>
      <c r="Q828" s="272"/>
      <c r="R828" s="272"/>
      <c r="S828" s="272"/>
      <c r="T828" s="272"/>
      <c r="U828" s="272"/>
      <c r="V828" s="272"/>
      <c r="W828" s="272"/>
      <c r="X828" s="272"/>
      <c r="Y828" s="272"/>
      <c r="Z828" s="272"/>
      <c r="AA828" s="272"/>
      <c r="AB828" s="272"/>
      <c r="AC828" s="272"/>
      <c r="AD828" s="272"/>
      <c r="AE828" s="272"/>
      <c r="AF828" s="272"/>
      <c r="AG828" s="272"/>
    </row>
    <row r="829" spans="1:33">
      <c r="A829" s="272"/>
      <c r="B829" s="275"/>
      <c r="C829" s="275"/>
      <c r="D829" s="275"/>
      <c r="E829" s="275"/>
      <c r="F829" s="275"/>
      <c r="G829" s="275"/>
      <c r="H829" s="275"/>
      <c r="I829" s="275"/>
      <c r="J829" s="275"/>
      <c r="K829" s="275"/>
      <c r="L829" s="275"/>
      <c r="M829" s="275"/>
      <c r="N829" s="275"/>
      <c r="O829" s="275"/>
      <c r="P829" s="272"/>
      <c r="Q829" s="272"/>
      <c r="R829" s="272"/>
      <c r="S829" s="272"/>
      <c r="T829" s="272"/>
      <c r="U829" s="272"/>
      <c r="V829" s="272"/>
      <c r="W829" s="272"/>
      <c r="X829" s="272"/>
      <c r="Y829" s="272"/>
      <c r="Z829" s="272"/>
      <c r="AA829" s="272"/>
      <c r="AB829" s="272"/>
      <c r="AC829" s="272"/>
      <c r="AD829" s="272"/>
      <c r="AE829" s="272"/>
      <c r="AF829" s="272"/>
      <c r="AG829" s="272"/>
    </row>
    <row r="830" spans="1:33">
      <c r="A830" s="272"/>
      <c r="B830" s="275"/>
      <c r="C830" s="275"/>
      <c r="D830" s="275"/>
      <c r="E830" s="275"/>
      <c r="F830" s="275"/>
      <c r="G830" s="275"/>
      <c r="H830" s="275"/>
      <c r="I830" s="275"/>
      <c r="J830" s="275"/>
      <c r="K830" s="275"/>
      <c r="L830" s="275"/>
      <c r="M830" s="275"/>
      <c r="N830" s="275"/>
      <c r="O830" s="275"/>
      <c r="P830" s="272"/>
      <c r="Q830" s="272"/>
      <c r="R830" s="272"/>
      <c r="S830" s="272"/>
      <c r="T830" s="272"/>
      <c r="U830" s="272"/>
      <c r="V830" s="272"/>
      <c r="W830" s="272"/>
      <c r="X830" s="272"/>
      <c r="Y830" s="272"/>
      <c r="Z830" s="272"/>
      <c r="AA830" s="272"/>
      <c r="AB830" s="272"/>
      <c r="AC830" s="272"/>
      <c r="AD830" s="272"/>
      <c r="AE830" s="272"/>
      <c r="AF830" s="272"/>
      <c r="AG830" s="272"/>
    </row>
    <row r="831" spans="1:33">
      <c r="A831" s="272"/>
      <c r="B831" s="275"/>
      <c r="C831" s="275"/>
      <c r="D831" s="275"/>
      <c r="E831" s="275"/>
      <c r="F831" s="275"/>
      <c r="G831" s="275"/>
      <c r="H831" s="275"/>
      <c r="I831" s="275"/>
      <c r="J831" s="275"/>
      <c r="K831" s="275"/>
      <c r="L831" s="275"/>
      <c r="M831" s="275"/>
      <c r="N831" s="275"/>
      <c r="O831" s="275"/>
      <c r="P831" s="272"/>
      <c r="Q831" s="272"/>
      <c r="R831" s="272"/>
      <c r="S831" s="272"/>
      <c r="T831" s="272"/>
      <c r="U831" s="272"/>
      <c r="V831" s="272"/>
      <c r="W831" s="272"/>
      <c r="X831" s="272"/>
      <c r="Y831" s="272"/>
      <c r="Z831" s="272"/>
      <c r="AA831" s="272"/>
      <c r="AB831" s="272"/>
      <c r="AC831" s="272"/>
      <c r="AD831" s="272"/>
      <c r="AE831" s="272"/>
      <c r="AF831" s="272"/>
      <c r="AG831" s="272"/>
    </row>
    <row r="832" spans="1:33">
      <c r="A832" s="272"/>
      <c r="B832" s="275"/>
      <c r="C832" s="275"/>
      <c r="D832" s="275"/>
      <c r="E832" s="275"/>
      <c r="F832" s="275"/>
      <c r="G832" s="275"/>
      <c r="H832" s="275"/>
      <c r="I832" s="275"/>
      <c r="J832" s="275"/>
      <c r="K832" s="275"/>
      <c r="L832" s="275"/>
      <c r="M832" s="275"/>
      <c r="N832" s="275"/>
      <c r="O832" s="275"/>
      <c r="P832" s="272"/>
      <c r="Q832" s="272"/>
      <c r="R832" s="272"/>
      <c r="S832" s="272"/>
      <c r="T832" s="272"/>
      <c r="U832" s="272"/>
      <c r="V832" s="272"/>
      <c r="W832" s="272"/>
      <c r="X832" s="272"/>
      <c r="Y832" s="272"/>
      <c r="Z832" s="272"/>
      <c r="AA832" s="272"/>
      <c r="AB832" s="272"/>
      <c r="AC832" s="272"/>
      <c r="AD832" s="272"/>
      <c r="AE832" s="272"/>
      <c r="AF832" s="272"/>
      <c r="AG832" s="272"/>
    </row>
    <row r="833" spans="1:33">
      <c r="A833" s="272"/>
      <c r="B833" s="275"/>
      <c r="C833" s="275"/>
      <c r="D833" s="275"/>
      <c r="E833" s="275"/>
      <c r="F833" s="275"/>
      <c r="G833" s="275"/>
      <c r="H833" s="275"/>
      <c r="I833" s="275"/>
      <c r="J833" s="275"/>
      <c r="K833" s="275"/>
      <c r="L833" s="275"/>
      <c r="M833" s="275"/>
      <c r="N833" s="275"/>
      <c r="O833" s="275"/>
      <c r="P833" s="272"/>
      <c r="Q833" s="272"/>
      <c r="R833" s="272"/>
      <c r="S833" s="272"/>
      <c r="T833" s="272"/>
      <c r="U833" s="272"/>
      <c r="V833" s="272"/>
      <c r="W833" s="272"/>
      <c r="X833" s="272"/>
      <c r="Y833" s="272"/>
      <c r="Z833" s="272"/>
      <c r="AA833" s="272"/>
      <c r="AB833" s="272"/>
      <c r="AC833" s="272"/>
      <c r="AD833" s="272"/>
      <c r="AE833" s="272"/>
      <c r="AF833" s="272"/>
      <c r="AG833" s="272"/>
    </row>
    <row r="834" spans="1:33">
      <c r="A834" s="272"/>
      <c r="B834" s="275"/>
      <c r="C834" s="275"/>
      <c r="D834" s="275"/>
      <c r="E834" s="275"/>
      <c r="F834" s="275"/>
      <c r="G834" s="275"/>
      <c r="H834" s="275"/>
      <c r="I834" s="275"/>
      <c r="J834" s="275"/>
      <c r="K834" s="275"/>
      <c r="L834" s="275"/>
      <c r="M834" s="275"/>
      <c r="N834" s="275"/>
      <c r="O834" s="275"/>
      <c r="P834" s="272"/>
      <c r="Q834" s="272"/>
      <c r="R834" s="272"/>
      <c r="S834" s="272"/>
      <c r="T834" s="272"/>
      <c r="U834" s="272"/>
      <c r="V834" s="272"/>
      <c r="W834" s="272"/>
      <c r="X834" s="272"/>
      <c r="Y834" s="272"/>
      <c r="Z834" s="272"/>
      <c r="AA834" s="272"/>
      <c r="AB834" s="272"/>
      <c r="AC834" s="272"/>
      <c r="AD834" s="272"/>
      <c r="AE834" s="272"/>
      <c r="AF834" s="272"/>
      <c r="AG834" s="272"/>
    </row>
    <row r="835" spans="1:33">
      <c r="A835" s="272"/>
      <c r="B835" s="275"/>
      <c r="C835" s="275"/>
      <c r="D835" s="275"/>
      <c r="E835" s="275"/>
      <c r="F835" s="275"/>
      <c r="G835" s="275"/>
      <c r="H835" s="275"/>
      <c r="I835" s="275"/>
      <c r="J835" s="275"/>
      <c r="K835" s="275"/>
      <c r="L835" s="275"/>
      <c r="M835" s="275"/>
      <c r="N835" s="275"/>
      <c r="O835" s="275"/>
      <c r="P835" s="272"/>
      <c r="Q835" s="272"/>
      <c r="R835" s="272"/>
      <c r="S835" s="272"/>
      <c r="T835" s="272"/>
      <c r="U835" s="272"/>
      <c r="V835" s="272"/>
      <c r="W835" s="272"/>
      <c r="X835" s="272"/>
      <c r="Y835" s="272"/>
      <c r="Z835" s="272"/>
      <c r="AA835" s="272"/>
      <c r="AB835" s="272"/>
      <c r="AC835" s="272"/>
      <c r="AD835" s="272"/>
      <c r="AE835" s="272"/>
      <c r="AF835" s="272"/>
      <c r="AG835" s="272"/>
    </row>
    <row r="836" spans="1:33">
      <c r="A836" s="272"/>
      <c r="B836" s="275"/>
      <c r="C836" s="275"/>
      <c r="D836" s="275"/>
      <c r="E836" s="275"/>
      <c r="F836" s="275"/>
      <c r="G836" s="275"/>
      <c r="H836" s="275"/>
      <c r="I836" s="275"/>
      <c r="J836" s="275"/>
      <c r="K836" s="275"/>
      <c r="L836" s="275"/>
      <c r="M836" s="275"/>
      <c r="N836" s="275"/>
      <c r="O836" s="275"/>
      <c r="P836" s="272"/>
      <c r="Q836" s="272"/>
      <c r="R836" s="272"/>
      <c r="S836" s="272"/>
      <c r="T836" s="272"/>
      <c r="U836" s="272"/>
      <c r="V836" s="272"/>
      <c r="W836" s="272"/>
      <c r="X836" s="272"/>
      <c r="Y836" s="272"/>
      <c r="Z836" s="272"/>
      <c r="AA836" s="272"/>
      <c r="AB836" s="272"/>
      <c r="AC836" s="272"/>
      <c r="AD836" s="272"/>
      <c r="AE836" s="272"/>
      <c r="AF836" s="272"/>
      <c r="AG836" s="272"/>
    </row>
    <row r="837" spans="1:33">
      <c r="A837" s="272"/>
      <c r="B837" s="275"/>
      <c r="C837" s="275"/>
      <c r="D837" s="275"/>
      <c r="E837" s="275"/>
      <c r="F837" s="275"/>
      <c r="G837" s="275"/>
      <c r="H837" s="275"/>
      <c r="I837" s="275"/>
      <c r="J837" s="275"/>
      <c r="K837" s="275"/>
      <c r="L837" s="275"/>
      <c r="M837" s="275"/>
      <c r="N837" s="275"/>
      <c r="O837" s="275"/>
      <c r="P837" s="272"/>
      <c r="Q837" s="272"/>
      <c r="R837" s="272"/>
      <c r="S837" s="272"/>
      <c r="T837" s="272"/>
      <c r="U837" s="272"/>
      <c r="V837" s="272"/>
      <c r="W837" s="272"/>
      <c r="X837" s="272"/>
      <c r="Y837" s="272"/>
      <c r="Z837" s="272"/>
      <c r="AA837" s="272"/>
      <c r="AB837" s="272"/>
      <c r="AC837" s="272"/>
      <c r="AD837" s="272"/>
      <c r="AE837" s="272"/>
      <c r="AF837" s="272"/>
      <c r="AG837" s="272"/>
    </row>
    <row r="838" spans="1:33">
      <c r="A838" s="272"/>
      <c r="B838" s="275"/>
      <c r="C838" s="275"/>
      <c r="D838" s="275"/>
      <c r="E838" s="275"/>
      <c r="F838" s="275"/>
      <c r="G838" s="275"/>
      <c r="H838" s="275"/>
      <c r="I838" s="275"/>
      <c r="J838" s="275"/>
      <c r="K838" s="275"/>
      <c r="L838" s="275"/>
      <c r="M838" s="275"/>
      <c r="N838" s="275"/>
      <c r="O838" s="275"/>
      <c r="P838" s="272"/>
      <c r="Q838" s="272"/>
      <c r="R838" s="272"/>
      <c r="S838" s="272"/>
      <c r="T838" s="272"/>
      <c r="U838" s="272"/>
      <c r="V838" s="272"/>
      <c r="W838" s="272"/>
      <c r="X838" s="272"/>
      <c r="Y838" s="272"/>
      <c r="Z838" s="272"/>
      <c r="AA838" s="272"/>
      <c r="AB838" s="272"/>
      <c r="AC838" s="272"/>
      <c r="AD838" s="272"/>
      <c r="AE838" s="272"/>
      <c r="AF838" s="272"/>
      <c r="AG838" s="272"/>
    </row>
    <row r="839" spans="1:33">
      <c r="A839" s="272"/>
      <c r="B839" s="275"/>
      <c r="C839" s="275"/>
      <c r="D839" s="275"/>
      <c r="E839" s="275"/>
      <c r="F839" s="275"/>
      <c r="G839" s="275"/>
      <c r="H839" s="275"/>
      <c r="I839" s="275"/>
      <c r="J839" s="275"/>
      <c r="K839" s="275"/>
      <c r="L839" s="275"/>
      <c r="M839" s="275"/>
      <c r="N839" s="275"/>
      <c r="O839" s="275"/>
      <c r="P839" s="272"/>
      <c r="Q839" s="272"/>
      <c r="R839" s="272"/>
      <c r="S839" s="272"/>
      <c r="T839" s="272"/>
      <c r="U839" s="272"/>
      <c r="V839" s="272"/>
      <c r="W839" s="272"/>
      <c r="X839" s="272"/>
      <c r="Y839" s="272"/>
      <c r="Z839" s="272"/>
      <c r="AA839" s="272"/>
      <c r="AB839" s="272"/>
      <c r="AC839" s="272"/>
      <c r="AD839" s="272"/>
      <c r="AE839" s="272"/>
      <c r="AF839" s="272"/>
      <c r="AG839" s="272"/>
    </row>
    <row r="840" spans="1:33">
      <c r="A840" s="272"/>
      <c r="B840" s="275"/>
      <c r="C840" s="275"/>
      <c r="D840" s="275"/>
      <c r="E840" s="275"/>
      <c r="F840" s="275"/>
      <c r="G840" s="275"/>
      <c r="H840" s="275"/>
      <c r="I840" s="275"/>
      <c r="J840" s="275"/>
      <c r="K840" s="275"/>
      <c r="L840" s="275"/>
      <c r="M840" s="275"/>
      <c r="N840" s="275"/>
      <c r="O840" s="275"/>
      <c r="P840" s="272"/>
      <c r="Q840" s="272"/>
      <c r="R840" s="272"/>
      <c r="S840" s="272"/>
      <c r="T840" s="272"/>
      <c r="U840" s="272"/>
      <c r="V840" s="272"/>
      <c r="W840" s="272"/>
      <c r="X840" s="272"/>
      <c r="Y840" s="272"/>
      <c r="Z840" s="272"/>
      <c r="AA840" s="272"/>
      <c r="AB840" s="272"/>
      <c r="AC840" s="272"/>
      <c r="AD840" s="272"/>
      <c r="AE840" s="272"/>
      <c r="AF840" s="272"/>
      <c r="AG840" s="272"/>
    </row>
    <row r="841" spans="1:33">
      <c r="A841" s="272"/>
      <c r="B841" s="275"/>
      <c r="C841" s="275"/>
      <c r="D841" s="275"/>
      <c r="E841" s="275"/>
      <c r="F841" s="275"/>
      <c r="G841" s="275"/>
      <c r="H841" s="275"/>
      <c r="I841" s="275"/>
      <c r="J841" s="275"/>
      <c r="K841" s="275"/>
      <c r="L841" s="275"/>
      <c r="M841" s="275"/>
      <c r="N841" s="275"/>
      <c r="O841" s="275"/>
      <c r="P841" s="272"/>
      <c r="Q841" s="272"/>
      <c r="R841" s="272"/>
      <c r="S841" s="272"/>
      <c r="T841" s="272"/>
      <c r="U841" s="272"/>
      <c r="V841" s="272"/>
      <c r="W841" s="272"/>
      <c r="X841" s="272"/>
      <c r="Y841" s="272"/>
      <c r="Z841" s="272"/>
      <c r="AA841" s="272"/>
      <c r="AB841" s="272"/>
      <c r="AC841" s="272"/>
      <c r="AD841" s="272"/>
      <c r="AE841" s="272"/>
      <c r="AF841" s="272"/>
      <c r="AG841" s="272"/>
    </row>
    <row r="842" spans="1:33">
      <c r="A842" s="272"/>
      <c r="B842" s="275"/>
      <c r="C842" s="275"/>
      <c r="D842" s="275"/>
      <c r="E842" s="275"/>
      <c r="F842" s="275"/>
      <c r="G842" s="275"/>
      <c r="H842" s="275"/>
      <c r="I842" s="275"/>
      <c r="J842" s="275"/>
      <c r="K842" s="275"/>
      <c r="L842" s="275"/>
      <c r="M842" s="275"/>
      <c r="N842" s="275"/>
      <c r="O842" s="275"/>
      <c r="P842" s="272"/>
      <c r="Q842" s="272"/>
      <c r="R842" s="272"/>
      <c r="S842" s="272"/>
      <c r="T842" s="272"/>
      <c r="U842" s="272"/>
      <c r="V842" s="272"/>
      <c r="W842" s="272"/>
      <c r="X842" s="272"/>
      <c r="Y842" s="272"/>
      <c r="Z842" s="272"/>
      <c r="AA842" s="272"/>
      <c r="AB842" s="272"/>
      <c r="AC842" s="272"/>
      <c r="AD842" s="272"/>
      <c r="AE842" s="272"/>
      <c r="AF842" s="272"/>
      <c r="AG842" s="272"/>
    </row>
    <row r="843" spans="1:33">
      <c r="A843" s="272"/>
      <c r="B843" s="275"/>
      <c r="C843" s="275"/>
      <c r="D843" s="275"/>
      <c r="E843" s="275"/>
      <c r="F843" s="275"/>
      <c r="G843" s="275"/>
      <c r="H843" s="275"/>
      <c r="I843" s="275"/>
      <c r="J843" s="275"/>
      <c r="K843" s="275"/>
      <c r="L843" s="275"/>
      <c r="M843" s="275"/>
      <c r="N843" s="275"/>
      <c r="O843" s="275"/>
      <c r="P843" s="272"/>
      <c r="Q843" s="272"/>
      <c r="R843" s="272"/>
      <c r="S843" s="272"/>
      <c r="T843" s="272"/>
      <c r="U843" s="272"/>
      <c r="V843" s="272"/>
      <c r="W843" s="272"/>
      <c r="X843" s="272"/>
      <c r="Y843" s="272"/>
      <c r="Z843" s="272"/>
      <c r="AA843" s="272"/>
      <c r="AB843" s="272"/>
      <c r="AC843" s="272"/>
      <c r="AD843" s="272"/>
      <c r="AE843" s="272"/>
      <c r="AF843" s="272"/>
      <c r="AG843" s="272"/>
    </row>
    <row r="844" spans="1:33">
      <c r="A844" s="272"/>
      <c r="B844" s="275"/>
      <c r="C844" s="275"/>
      <c r="D844" s="275"/>
      <c r="E844" s="275"/>
      <c r="F844" s="275"/>
      <c r="G844" s="275"/>
      <c r="H844" s="275"/>
      <c r="I844" s="275"/>
      <c r="J844" s="275"/>
      <c r="K844" s="275"/>
      <c r="L844" s="275"/>
      <c r="M844" s="275"/>
      <c r="N844" s="275"/>
      <c r="O844" s="275"/>
      <c r="P844" s="272"/>
      <c r="Q844" s="272"/>
      <c r="R844" s="272"/>
      <c r="S844" s="272"/>
      <c r="T844" s="272"/>
      <c r="U844" s="272"/>
      <c r="V844" s="272"/>
      <c r="W844" s="272"/>
      <c r="X844" s="272"/>
      <c r="Y844" s="272"/>
      <c r="Z844" s="272"/>
      <c r="AA844" s="272"/>
      <c r="AB844" s="272"/>
      <c r="AC844" s="272"/>
      <c r="AD844" s="272"/>
      <c r="AE844" s="272"/>
      <c r="AF844" s="272"/>
      <c r="AG844" s="272"/>
    </row>
    <row r="845" spans="1:33">
      <c r="A845" s="272"/>
      <c r="B845" s="275"/>
      <c r="C845" s="275"/>
      <c r="D845" s="275"/>
      <c r="E845" s="275"/>
      <c r="F845" s="275"/>
      <c r="G845" s="275"/>
      <c r="H845" s="275"/>
      <c r="I845" s="275"/>
      <c r="J845" s="275"/>
      <c r="K845" s="275"/>
      <c r="L845" s="275"/>
      <c r="M845" s="275"/>
      <c r="N845" s="275"/>
      <c r="O845" s="275"/>
      <c r="P845" s="272"/>
      <c r="Q845" s="272"/>
      <c r="R845" s="272"/>
      <c r="S845" s="272"/>
      <c r="T845" s="272"/>
      <c r="U845" s="272"/>
      <c r="V845" s="272"/>
      <c r="W845" s="272"/>
      <c r="X845" s="272"/>
      <c r="Y845" s="272"/>
      <c r="Z845" s="272"/>
      <c r="AA845" s="272"/>
      <c r="AB845" s="272"/>
      <c r="AC845" s="272"/>
      <c r="AD845" s="272"/>
      <c r="AE845" s="272"/>
      <c r="AF845" s="272"/>
      <c r="AG845" s="272"/>
    </row>
    <row r="846" spans="1:33">
      <c r="A846" s="272"/>
      <c r="B846" s="275"/>
      <c r="C846" s="275"/>
      <c r="D846" s="275"/>
      <c r="E846" s="275"/>
      <c r="F846" s="275"/>
      <c r="G846" s="275"/>
      <c r="H846" s="275"/>
      <c r="I846" s="275"/>
      <c r="J846" s="275"/>
      <c r="K846" s="275"/>
      <c r="L846" s="275"/>
      <c r="M846" s="275"/>
      <c r="N846" s="275"/>
      <c r="O846" s="275"/>
      <c r="P846" s="272"/>
      <c r="Q846" s="272"/>
      <c r="R846" s="272"/>
      <c r="S846" s="272"/>
      <c r="T846" s="272"/>
      <c r="U846" s="272"/>
      <c r="V846" s="272"/>
      <c r="W846" s="272"/>
      <c r="X846" s="272"/>
      <c r="Y846" s="272"/>
      <c r="Z846" s="272"/>
      <c r="AA846" s="272"/>
      <c r="AB846" s="272"/>
      <c r="AC846" s="272"/>
      <c r="AD846" s="272"/>
      <c r="AE846" s="272"/>
      <c r="AF846" s="272"/>
      <c r="AG846" s="272"/>
    </row>
    <row r="847" spans="1:33">
      <c r="A847" s="272"/>
      <c r="B847" s="275"/>
      <c r="C847" s="275"/>
      <c r="D847" s="275"/>
      <c r="E847" s="275"/>
      <c r="F847" s="275"/>
      <c r="G847" s="275"/>
      <c r="H847" s="275"/>
      <c r="I847" s="275"/>
      <c r="J847" s="275"/>
      <c r="K847" s="275"/>
      <c r="L847" s="275"/>
      <c r="M847" s="275"/>
      <c r="N847" s="275"/>
      <c r="O847" s="275"/>
      <c r="P847" s="272"/>
      <c r="Q847" s="272"/>
      <c r="R847" s="272"/>
      <c r="S847" s="272"/>
      <c r="T847" s="272"/>
      <c r="U847" s="272"/>
      <c r="V847" s="272"/>
      <c r="W847" s="272"/>
      <c r="X847" s="272"/>
      <c r="Y847" s="272"/>
      <c r="Z847" s="272"/>
      <c r="AA847" s="272"/>
      <c r="AB847" s="272"/>
      <c r="AC847" s="272"/>
      <c r="AD847" s="272"/>
      <c r="AE847" s="272"/>
      <c r="AF847" s="272"/>
      <c r="AG847" s="272"/>
    </row>
    <row r="848" spans="1:33">
      <c r="A848" s="272"/>
      <c r="B848" s="275"/>
      <c r="C848" s="275"/>
      <c r="D848" s="275"/>
      <c r="E848" s="275"/>
      <c r="F848" s="275"/>
      <c r="G848" s="275"/>
      <c r="H848" s="275"/>
      <c r="I848" s="275"/>
      <c r="J848" s="275"/>
      <c r="K848" s="275"/>
      <c r="L848" s="275"/>
      <c r="M848" s="275"/>
      <c r="N848" s="275"/>
      <c r="O848" s="275"/>
      <c r="P848" s="272"/>
      <c r="Q848" s="272"/>
      <c r="R848" s="272"/>
      <c r="S848" s="272"/>
      <c r="T848" s="272"/>
      <c r="U848" s="272"/>
      <c r="V848" s="272"/>
      <c r="W848" s="272"/>
      <c r="X848" s="272"/>
      <c r="Y848" s="272"/>
      <c r="Z848" s="272"/>
      <c r="AA848" s="272"/>
      <c r="AB848" s="272"/>
      <c r="AC848" s="272"/>
      <c r="AD848" s="272"/>
      <c r="AE848" s="272"/>
      <c r="AF848" s="272"/>
      <c r="AG848" s="272"/>
    </row>
    <row r="849" spans="1:33">
      <c r="A849" s="272"/>
      <c r="B849" s="275"/>
      <c r="C849" s="275"/>
      <c r="D849" s="275"/>
      <c r="E849" s="275"/>
      <c r="F849" s="275"/>
      <c r="G849" s="275"/>
      <c r="H849" s="275"/>
      <c r="I849" s="275"/>
      <c r="J849" s="275"/>
      <c r="K849" s="275"/>
      <c r="L849" s="275"/>
      <c r="M849" s="275"/>
      <c r="N849" s="275"/>
      <c r="O849" s="275"/>
      <c r="P849" s="272"/>
      <c r="Q849" s="272"/>
      <c r="R849" s="272"/>
      <c r="S849" s="272"/>
      <c r="T849" s="272"/>
      <c r="U849" s="272"/>
      <c r="V849" s="272"/>
      <c r="W849" s="272"/>
      <c r="X849" s="272"/>
      <c r="Y849" s="272"/>
      <c r="Z849" s="272"/>
      <c r="AA849" s="272"/>
      <c r="AB849" s="272"/>
      <c r="AC849" s="272"/>
      <c r="AD849" s="272"/>
      <c r="AE849" s="272"/>
      <c r="AF849" s="272"/>
      <c r="AG849" s="272"/>
    </row>
    <row r="850" spans="1:33">
      <c r="A850" s="272"/>
      <c r="B850" s="275"/>
      <c r="C850" s="275"/>
      <c r="D850" s="275"/>
      <c r="E850" s="275"/>
      <c r="F850" s="275"/>
      <c r="G850" s="275"/>
      <c r="H850" s="275"/>
      <c r="I850" s="275"/>
      <c r="J850" s="275"/>
      <c r="K850" s="275"/>
      <c r="L850" s="275"/>
      <c r="M850" s="275"/>
      <c r="N850" s="275"/>
      <c r="O850" s="275"/>
      <c r="P850" s="272"/>
      <c r="Q850" s="272"/>
      <c r="R850" s="272"/>
      <c r="S850" s="272"/>
      <c r="T850" s="272"/>
      <c r="U850" s="272"/>
      <c r="V850" s="272"/>
      <c r="W850" s="272"/>
      <c r="X850" s="272"/>
      <c r="Y850" s="272"/>
      <c r="Z850" s="272"/>
      <c r="AA850" s="272"/>
      <c r="AB850" s="272"/>
      <c r="AC850" s="272"/>
      <c r="AD850" s="272"/>
      <c r="AE850" s="272"/>
      <c r="AF850" s="272"/>
      <c r="AG850" s="272"/>
    </row>
    <row r="851" spans="1:33">
      <c r="A851" s="272"/>
      <c r="B851" s="275"/>
      <c r="C851" s="275"/>
      <c r="D851" s="275"/>
      <c r="E851" s="275"/>
      <c r="F851" s="275"/>
      <c r="G851" s="275"/>
      <c r="H851" s="275"/>
      <c r="I851" s="275"/>
      <c r="J851" s="275"/>
      <c r="K851" s="275"/>
      <c r="L851" s="275"/>
      <c r="M851" s="275"/>
      <c r="N851" s="275"/>
      <c r="O851" s="275"/>
      <c r="P851" s="272"/>
      <c r="Q851" s="272"/>
      <c r="R851" s="272"/>
      <c r="S851" s="272"/>
      <c r="T851" s="272"/>
      <c r="U851" s="272"/>
      <c r="V851" s="272"/>
      <c r="W851" s="272"/>
      <c r="X851" s="272"/>
      <c r="Y851" s="272"/>
      <c r="Z851" s="272"/>
      <c r="AA851" s="272"/>
      <c r="AB851" s="272"/>
      <c r="AC851" s="272"/>
      <c r="AD851" s="272"/>
      <c r="AE851" s="272"/>
      <c r="AF851" s="272"/>
      <c r="AG851" s="272"/>
    </row>
    <row r="852" spans="1:33">
      <c r="A852" s="272"/>
      <c r="B852" s="275"/>
      <c r="C852" s="275"/>
      <c r="D852" s="275"/>
      <c r="E852" s="275"/>
      <c r="F852" s="275"/>
      <c r="G852" s="275"/>
      <c r="H852" s="275"/>
      <c r="I852" s="275"/>
      <c r="J852" s="275"/>
      <c r="K852" s="275"/>
      <c r="L852" s="275"/>
      <c r="M852" s="275"/>
      <c r="N852" s="275"/>
      <c r="O852" s="275"/>
      <c r="P852" s="272"/>
      <c r="Q852" s="272"/>
      <c r="R852" s="272"/>
      <c r="S852" s="272"/>
      <c r="T852" s="272"/>
      <c r="U852" s="272"/>
      <c r="V852" s="272"/>
      <c r="W852" s="272"/>
      <c r="X852" s="272"/>
      <c r="Y852" s="272"/>
      <c r="Z852" s="272"/>
      <c r="AA852" s="272"/>
      <c r="AB852" s="272"/>
      <c r="AC852" s="272"/>
      <c r="AD852" s="272"/>
      <c r="AE852" s="272"/>
      <c r="AF852" s="272"/>
      <c r="AG852" s="272"/>
    </row>
    <row r="853" spans="1:33">
      <c r="A853" s="272"/>
      <c r="B853" s="275"/>
      <c r="C853" s="275"/>
      <c r="D853" s="275"/>
      <c r="E853" s="275"/>
      <c r="F853" s="275"/>
      <c r="G853" s="275"/>
      <c r="H853" s="275"/>
      <c r="I853" s="275"/>
      <c r="J853" s="275"/>
      <c r="K853" s="275"/>
      <c r="L853" s="275"/>
      <c r="M853" s="275"/>
      <c r="N853" s="275"/>
      <c r="O853" s="275"/>
      <c r="P853" s="272"/>
      <c r="Q853" s="272"/>
      <c r="R853" s="272"/>
      <c r="S853" s="272"/>
      <c r="T853" s="272"/>
      <c r="U853" s="272"/>
      <c r="V853" s="272"/>
      <c r="W853" s="272"/>
      <c r="X853" s="272"/>
      <c r="Y853" s="272"/>
      <c r="Z853" s="272"/>
      <c r="AA853" s="272"/>
      <c r="AB853" s="272"/>
      <c r="AC853" s="272"/>
      <c r="AD853" s="272"/>
      <c r="AE853" s="272"/>
      <c r="AF853" s="272"/>
      <c r="AG853" s="272"/>
    </row>
    <row r="854" spans="1:33">
      <c r="A854" s="272"/>
      <c r="B854" s="275"/>
      <c r="C854" s="275"/>
      <c r="D854" s="275"/>
      <c r="E854" s="275"/>
      <c r="F854" s="275"/>
      <c r="G854" s="275"/>
      <c r="H854" s="275"/>
      <c r="I854" s="275"/>
      <c r="J854" s="275"/>
      <c r="K854" s="275"/>
      <c r="L854" s="275"/>
      <c r="M854" s="275"/>
      <c r="N854" s="275"/>
      <c r="O854" s="275"/>
      <c r="P854" s="272"/>
      <c r="Q854" s="272"/>
      <c r="R854" s="272"/>
      <c r="S854" s="272"/>
      <c r="T854" s="272"/>
      <c r="U854" s="272"/>
      <c r="V854" s="272"/>
      <c r="W854" s="272"/>
      <c r="X854" s="272"/>
      <c r="Y854" s="272"/>
      <c r="Z854" s="272"/>
      <c r="AA854" s="272"/>
      <c r="AB854" s="272"/>
      <c r="AC854" s="272"/>
      <c r="AD854" s="272"/>
      <c r="AE854" s="272"/>
      <c r="AF854" s="272"/>
      <c r="AG854" s="272"/>
    </row>
    <row r="855" spans="1:33">
      <c r="A855" s="272"/>
      <c r="B855" s="275"/>
      <c r="C855" s="275"/>
      <c r="D855" s="275"/>
      <c r="E855" s="275"/>
      <c r="F855" s="275"/>
      <c r="G855" s="275"/>
      <c r="H855" s="275"/>
      <c r="I855" s="275"/>
      <c r="J855" s="275"/>
      <c r="K855" s="275"/>
      <c r="L855" s="275"/>
      <c r="M855" s="275"/>
      <c r="N855" s="275"/>
      <c r="O855" s="275"/>
      <c r="P855" s="272"/>
      <c r="Q855" s="272"/>
      <c r="R855" s="272"/>
      <c r="S855" s="272"/>
      <c r="T855" s="272"/>
      <c r="U855" s="272"/>
      <c r="V855" s="272"/>
      <c r="W855" s="272"/>
      <c r="X855" s="272"/>
      <c r="Y855" s="272"/>
      <c r="Z855" s="272"/>
      <c r="AA855" s="272"/>
      <c r="AB855" s="272"/>
      <c r="AC855" s="272"/>
      <c r="AD855" s="272"/>
      <c r="AE855" s="272"/>
      <c r="AF855" s="272"/>
      <c r="AG855" s="272"/>
    </row>
    <row r="856" spans="1:33">
      <c r="A856" s="272"/>
      <c r="B856" s="275"/>
      <c r="C856" s="275"/>
      <c r="D856" s="275"/>
      <c r="E856" s="275"/>
      <c r="F856" s="275"/>
      <c r="G856" s="275"/>
      <c r="H856" s="275"/>
      <c r="I856" s="275"/>
      <c r="J856" s="275"/>
      <c r="K856" s="275"/>
      <c r="L856" s="275"/>
      <c r="M856" s="275"/>
      <c r="N856" s="275"/>
      <c r="O856" s="275"/>
      <c r="P856" s="272"/>
      <c r="Q856" s="272"/>
      <c r="R856" s="272"/>
      <c r="S856" s="272"/>
      <c r="T856" s="272"/>
      <c r="U856" s="272"/>
      <c r="V856" s="272"/>
      <c r="W856" s="272"/>
      <c r="X856" s="272"/>
      <c r="Y856" s="272"/>
      <c r="Z856" s="272"/>
      <c r="AA856" s="272"/>
      <c r="AB856" s="272"/>
      <c r="AC856" s="272"/>
      <c r="AD856" s="272"/>
      <c r="AE856" s="272"/>
      <c r="AF856" s="272"/>
      <c r="AG856" s="272"/>
    </row>
    <row r="857" spans="1:33">
      <c r="A857" s="272"/>
      <c r="B857" s="275"/>
      <c r="C857" s="275"/>
      <c r="D857" s="275"/>
      <c r="E857" s="275"/>
      <c r="F857" s="275"/>
      <c r="G857" s="275"/>
      <c r="H857" s="275"/>
      <c r="I857" s="275"/>
      <c r="J857" s="275"/>
      <c r="K857" s="275"/>
      <c r="L857" s="275"/>
      <c r="M857" s="275"/>
      <c r="N857" s="275"/>
      <c r="O857" s="275"/>
      <c r="P857" s="272"/>
      <c r="Q857" s="272"/>
      <c r="R857" s="272"/>
      <c r="S857" s="272"/>
      <c r="T857" s="272"/>
      <c r="U857" s="272"/>
      <c r="V857" s="272"/>
      <c r="W857" s="272"/>
      <c r="X857" s="272"/>
      <c r="Y857" s="272"/>
      <c r="Z857" s="272"/>
      <c r="AA857" s="272"/>
      <c r="AB857" s="272"/>
      <c r="AC857" s="272"/>
      <c r="AD857" s="272"/>
      <c r="AE857" s="272"/>
      <c r="AF857" s="272"/>
      <c r="AG857" s="272"/>
    </row>
    <row r="858" spans="1:33">
      <c r="A858" s="272"/>
      <c r="B858" s="275"/>
      <c r="C858" s="275"/>
      <c r="D858" s="275"/>
      <c r="E858" s="275"/>
      <c r="F858" s="275"/>
      <c r="G858" s="275"/>
      <c r="H858" s="275"/>
      <c r="I858" s="275"/>
      <c r="J858" s="275"/>
      <c r="K858" s="275"/>
      <c r="L858" s="275"/>
      <c r="M858" s="275"/>
      <c r="N858" s="275"/>
      <c r="O858" s="275"/>
      <c r="P858" s="272"/>
      <c r="Q858" s="272"/>
      <c r="R858" s="272"/>
      <c r="S858" s="272"/>
      <c r="T858" s="272"/>
      <c r="U858" s="272"/>
      <c r="V858" s="272"/>
      <c r="W858" s="272"/>
      <c r="X858" s="272"/>
      <c r="Y858" s="272"/>
      <c r="Z858" s="272"/>
      <c r="AA858" s="272"/>
      <c r="AB858" s="272"/>
      <c r="AC858" s="272"/>
      <c r="AD858" s="272"/>
      <c r="AE858" s="272"/>
      <c r="AF858" s="272"/>
      <c r="AG858" s="272"/>
    </row>
    <row r="859" spans="1:33">
      <c r="A859" s="272"/>
      <c r="B859" s="275"/>
      <c r="C859" s="275"/>
      <c r="D859" s="275"/>
      <c r="E859" s="275"/>
      <c r="F859" s="275"/>
      <c r="G859" s="275"/>
      <c r="H859" s="275"/>
      <c r="I859" s="275"/>
      <c r="J859" s="275"/>
      <c r="K859" s="275"/>
      <c r="L859" s="275"/>
      <c r="M859" s="275"/>
      <c r="N859" s="275"/>
      <c r="O859" s="275"/>
      <c r="P859" s="272"/>
      <c r="Q859" s="272"/>
      <c r="R859" s="272"/>
      <c r="S859" s="272"/>
      <c r="T859" s="272"/>
      <c r="U859" s="272"/>
      <c r="V859" s="272"/>
      <c r="W859" s="272"/>
      <c r="X859" s="272"/>
      <c r="Y859" s="272"/>
      <c r="Z859" s="272"/>
      <c r="AA859" s="272"/>
      <c r="AB859" s="272"/>
      <c r="AC859" s="272"/>
      <c r="AD859" s="272"/>
      <c r="AE859" s="272"/>
      <c r="AF859" s="272"/>
      <c r="AG859" s="272"/>
    </row>
    <row r="860" spans="1:33">
      <c r="A860" s="272"/>
      <c r="B860" s="275"/>
      <c r="C860" s="275"/>
      <c r="D860" s="275"/>
      <c r="E860" s="275"/>
      <c r="F860" s="275"/>
      <c r="G860" s="275"/>
      <c r="H860" s="275"/>
      <c r="I860" s="275"/>
      <c r="J860" s="275"/>
      <c r="K860" s="275"/>
      <c r="L860" s="275"/>
      <c r="M860" s="275"/>
      <c r="N860" s="275"/>
      <c r="O860" s="275"/>
      <c r="P860" s="272"/>
      <c r="Q860" s="272"/>
      <c r="R860" s="272"/>
      <c r="S860" s="272"/>
      <c r="T860" s="272"/>
      <c r="U860" s="272"/>
      <c r="V860" s="272"/>
      <c r="W860" s="272"/>
      <c r="X860" s="272"/>
      <c r="Y860" s="272"/>
      <c r="Z860" s="272"/>
      <c r="AA860" s="272"/>
      <c r="AB860" s="272"/>
      <c r="AC860" s="272"/>
      <c r="AD860" s="272"/>
      <c r="AE860" s="272"/>
      <c r="AF860" s="272"/>
      <c r="AG860" s="272"/>
    </row>
    <row r="861" spans="1:33">
      <c r="A861" s="272"/>
      <c r="B861" s="275"/>
      <c r="C861" s="275"/>
      <c r="D861" s="275"/>
      <c r="E861" s="275"/>
      <c r="F861" s="275"/>
      <c r="G861" s="275"/>
      <c r="H861" s="275"/>
      <c r="I861" s="275"/>
      <c r="J861" s="275"/>
      <c r="K861" s="275"/>
      <c r="L861" s="275"/>
      <c r="M861" s="275"/>
      <c r="N861" s="275"/>
      <c r="O861" s="275"/>
      <c r="P861" s="272"/>
      <c r="Q861" s="272"/>
      <c r="R861" s="272"/>
      <c r="S861" s="272"/>
      <c r="T861" s="272"/>
      <c r="U861" s="272"/>
      <c r="V861" s="272"/>
      <c r="W861" s="272"/>
      <c r="X861" s="272"/>
      <c r="Y861" s="272"/>
      <c r="Z861" s="272"/>
      <c r="AA861" s="272"/>
      <c r="AB861" s="272"/>
      <c r="AC861" s="272"/>
      <c r="AD861" s="272"/>
      <c r="AE861" s="272"/>
      <c r="AF861" s="272"/>
      <c r="AG861" s="272"/>
    </row>
    <row r="862" spans="1:33">
      <c r="A862" s="272"/>
      <c r="B862" s="275"/>
      <c r="C862" s="275"/>
      <c r="D862" s="275"/>
      <c r="E862" s="275"/>
      <c r="F862" s="275"/>
      <c r="G862" s="275"/>
      <c r="H862" s="275"/>
      <c r="I862" s="275"/>
      <c r="J862" s="275"/>
      <c r="K862" s="275"/>
      <c r="L862" s="275"/>
      <c r="M862" s="275"/>
      <c r="N862" s="275"/>
      <c r="O862" s="275"/>
      <c r="P862" s="272"/>
      <c r="Q862" s="272"/>
      <c r="R862" s="272"/>
      <c r="S862" s="272"/>
      <c r="T862" s="272"/>
      <c r="U862" s="272"/>
      <c r="V862" s="272"/>
      <c r="W862" s="272"/>
      <c r="X862" s="272"/>
      <c r="Y862" s="272"/>
      <c r="Z862" s="272"/>
      <c r="AA862" s="272"/>
      <c r="AB862" s="272"/>
      <c r="AC862" s="272"/>
      <c r="AD862" s="272"/>
      <c r="AE862" s="272"/>
      <c r="AF862" s="272"/>
      <c r="AG862" s="272"/>
    </row>
    <row r="863" spans="1:33">
      <c r="A863" s="272"/>
      <c r="B863" s="275"/>
      <c r="C863" s="275"/>
      <c r="D863" s="275"/>
      <c r="E863" s="275"/>
      <c r="F863" s="275"/>
      <c r="G863" s="275"/>
      <c r="H863" s="275"/>
      <c r="I863" s="275"/>
      <c r="J863" s="275"/>
      <c r="K863" s="275"/>
      <c r="L863" s="275"/>
      <c r="M863" s="275"/>
      <c r="N863" s="275"/>
      <c r="O863" s="275"/>
      <c r="P863" s="272"/>
      <c r="Q863" s="272"/>
      <c r="R863" s="272"/>
      <c r="S863" s="272"/>
      <c r="T863" s="272"/>
      <c r="U863" s="272"/>
      <c r="V863" s="272"/>
      <c r="W863" s="272"/>
      <c r="X863" s="272"/>
      <c r="Y863" s="272"/>
      <c r="Z863" s="272"/>
      <c r="AA863" s="272"/>
      <c r="AB863" s="272"/>
      <c r="AC863" s="272"/>
      <c r="AD863" s="272"/>
      <c r="AE863" s="272"/>
      <c r="AF863" s="272"/>
      <c r="AG863" s="272"/>
    </row>
    <row r="864" spans="1:33">
      <c r="A864" s="272"/>
      <c r="B864" s="275"/>
      <c r="C864" s="275"/>
      <c r="D864" s="275"/>
      <c r="E864" s="275"/>
      <c r="F864" s="275"/>
      <c r="G864" s="275"/>
      <c r="H864" s="275"/>
      <c r="I864" s="275"/>
      <c r="J864" s="275"/>
      <c r="K864" s="275"/>
      <c r="L864" s="275"/>
      <c r="M864" s="275"/>
      <c r="N864" s="275"/>
      <c r="O864" s="275"/>
      <c r="P864" s="272"/>
      <c r="Q864" s="272"/>
      <c r="R864" s="272"/>
      <c r="S864" s="272"/>
      <c r="T864" s="272"/>
      <c r="U864" s="272"/>
      <c r="V864" s="272"/>
      <c r="W864" s="272"/>
      <c r="X864" s="272"/>
      <c r="Y864" s="272"/>
      <c r="Z864" s="272"/>
      <c r="AA864" s="272"/>
      <c r="AB864" s="272"/>
      <c r="AC864" s="272"/>
      <c r="AD864" s="272"/>
      <c r="AE864" s="272"/>
      <c r="AF864" s="272"/>
      <c r="AG864" s="272"/>
    </row>
    <row r="865" spans="1:33">
      <c r="A865" s="272"/>
      <c r="B865" s="275"/>
      <c r="C865" s="275"/>
      <c r="D865" s="275"/>
      <c r="E865" s="275"/>
      <c r="F865" s="275"/>
      <c r="G865" s="275"/>
      <c r="H865" s="275"/>
      <c r="I865" s="275"/>
      <c r="J865" s="275"/>
      <c r="K865" s="275"/>
      <c r="L865" s="275"/>
      <c r="M865" s="275"/>
      <c r="N865" s="275"/>
      <c r="O865" s="275"/>
      <c r="P865" s="272"/>
      <c r="Q865" s="272"/>
      <c r="R865" s="272"/>
      <c r="S865" s="272"/>
      <c r="T865" s="272"/>
      <c r="U865" s="272"/>
      <c r="V865" s="272"/>
      <c r="W865" s="272"/>
      <c r="X865" s="272"/>
      <c r="Y865" s="272"/>
      <c r="Z865" s="272"/>
      <c r="AA865" s="272"/>
      <c r="AB865" s="272"/>
      <c r="AC865" s="272"/>
      <c r="AD865" s="272"/>
      <c r="AE865" s="272"/>
      <c r="AF865" s="272"/>
      <c r="AG865" s="272"/>
    </row>
    <row r="866" spans="1:33">
      <c r="A866" s="272"/>
      <c r="B866" s="275"/>
      <c r="C866" s="275"/>
      <c r="D866" s="275"/>
      <c r="E866" s="275"/>
      <c r="F866" s="275"/>
      <c r="G866" s="275"/>
      <c r="H866" s="275"/>
      <c r="I866" s="275"/>
      <c r="J866" s="275"/>
      <c r="K866" s="275"/>
      <c r="L866" s="275"/>
      <c r="M866" s="275"/>
      <c r="N866" s="275"/>
      <c r="O866" s="275"/>
      <c r="P866" s="272"/>
      <c r="Q866" s="272"/>
      <c r="R866" s="272"/>
      <c r="S866" s="272"/>
      <c r="T866" s="272"/>
      <c r="U866" s="272"/>
      <c r="V866" s="272"/>
      <c r="W866" s="272"/>
      <c r="X866" s="272"/>
      <c r="Y866" s="272"/>
      <c r="Z866" s="272"/>
      <c r="AA866" s="272"/>
      <c r="AB866" s="272"/>
      <c r="AC866" s="272"/>
      <c r="AD866" s="272"/>
      <c r="AE866" s="272"/>
      <c r="AF866" s="272"/>
      <c r="AG866" s="272"/>
    </row>
    <row r="867" spans="1:33">
      <c r="A867" s="272"/>
      <c r="B867" s="275"/>
      <c r="C867" s="275"/>
      <c r="D867" s="275"/>
      <c r="E867" s="275"/>
      <c r="F867" s="275"/>
      <c r="G867" s="275"/>
      <c r="H867" s="275"/>
      <c r="I867" s="275"/>
      <c r="J867" s="275"/>
      <c r="K867" s="275"/>
      <c r="L867" s="275"/>
      <c r="M867" s="275"/>
      <c r="N867" s="275"/>
      <c r="O867" s="275"/>
      <c r="P867" s="272"/>
      <c r="Q867" s="272"/>
      <c r="R867" s="272"/>
      <c r="S867" s="272"/>
      <c r="T867" s="272"/>
      <c r="U867" s="272"/>
      <c r="V867" s="272"/>
      <c r="W867" s="272"/>
      <c r="X867" s="272"/>
      <c r="Y867" s="272"/>
      <c r="Z867" s="272"/>
      <c r="AA867" s="272"/>
      <c r="AB867" s="272"/>
      <c r="AC867" s="272"/>
      <c r="AD867" s="272"/>
      <c r="AE867" s="272"/>
      <c r="AF867" s="272"/>
      <c r="AG867" s="272"/>
    </row>
    <row r="868" spans="1:33">
      <c r="A868" s="272"/>
      <c r="B868" s="275"/>
      <c r="C868" s="275"/>
      <c r="D868" s="275"/>
      <c r="E868" s="275"/>
      <c r="F868" s="275"/>
      <c r="G868" s="275"/>
      <c r="H868" s="275"/>
      <c r="I868" s="275"/>
      <c r="J868" s="275"/>
      <c r="K868" s="275"/>
      <c r="L868" s="275"/>
      <c r="M868" s="275"/>
      <c r="N868" s="275"/>
      <c r="O868" s="275"/>
      <c r="P868" s="272"/>
      <c r="Q868" s="272"/>
      <c r="R868" s="272"/>
      <c r="S868" s="272"/>
      <c r="T868" s="272"/>
      <c r="U868" s="272"/>
      <c r="V868" s="272"/>
      <c r="W868" s="272"/>
      <c r="X868" s="272"/>
      <c r="Y868" s="272"/>
      <c r="Z868" s="272"/>
      <c r="AA868" s="272"/>
      <c r="AB868" s="272"/>
      <c r="AC868" s="272"/>
      <c r="AD868" s="272"/>
      <c r="AE868" s="272"/>
      <c r="AF868" s="272"/>
      <c r="AG868" s="272"/>
    </row>
    <row r="869" spans="1:33">
      <c r="A869" s="272"/>
      <c r="B869" s="275"/>
      <c r="C869" s="275"/>
      <c r="D869" s="275"/>
      <c r="E869" s="275"/>
      <c r="F869" s="275"/>
      <c r="G869" s="275"/>
      <c r="H869" s="275"/>
      <c r="I869" s="275"/>
      <c r="J869" s="275"/>
      <c r="K869" s="275"/>
      <c r="L869" s="275"/>
      <c r="M869" s="275"/>
      <c r="N869" s="275"/>
      <c r="O869" s="275"/>
      <c r="P869" s="272"/>
      <c r="Q869" s="272"/>
      <c r="R869" s="272"/>
      <c r="S869" s="272"/>
      <c r="T869" s="272"/>
      <c r="U869" s="272"/>
      <c r="V869" s="272"/>
      <c r="W869" s="272"/>
      <c r="X869" s="272"/>
      <c r="Y869" s="272"/>
      <c r="Z869" s="272"/>
      <c r="AA869" s="272"/>
      <c r="AB869" s="272"/>
      <c r="AC869" s="272"/>
      <c r="AD869" s="272"/>
      <c r="AE869" s="272"/>
      <c r="AF869" s="272"/>
      <c r="AG869" s="272"/>
    </row>
    <row r="870" spans="1:33">
      <c r="A870" s="272"/>
      <c r="B870" s="275"/>
      <c r="C870" s="275"/>
      <c r="D870" s="275"/>
      <c r="E870" s="275"/>
      <c r="F870" s="275"/>
      <c r="G870" s="275"/>
      <c r="H870" s="275"/>
      <c r="I870" s="275"/>
      <c r="J870" s="275"/>
      <c r="K870" s="275"/>
      <c r="L870" s="275"/>
      <c r="M870" s="275"/>
      <c r="N870" s="275"/>
      <c r="O870" s="275"/>
      <c r="P870" s="272"/>
      <c r="Q870" s="272"/>
      <c r="R870" s="272"/>
      <c r="S870" s="272"/>
      <c r="T870" s="272"/>
      <c r="U870" s="272"/>
      <c r="V870" s="272"/>
      <c r="W870" s="272"/>
      <c r="X870" s="272"/>
      <c r="Y870" s="272"/>
      <c r="Z870" s="272"/>
      <c r="AA870" s="272"/>
      <c r="AB870" s="272"/>
      <c r="AC870" s="272"/>
      <c r="AD870" s="272"/>
      <c r="AE870" s="272"/>
      <c r="AF870" s="272"/>
      <c r="AG870" s="272"/>
    </row>
    <row r="871" spans="1:33">
      <c r="A871" s="272"/>
      <c r="B871" s="275"/>
      <c r="C871" s="275"/>
      <c r="D871" s="275"/>
      <c r="E871" s="275"/>
      <c r="F871" s="275"/>
      <c r="G871" s="275"/>
      <c r="H871" s="275"/>
      <c r="I871" s="275"/>
      <c r="J871" s="275"/>
      <c r="K871" s="275"/>
      <c r="L871" s="275"/>
      <c r="M871" s="275"/>
      <c r="N871" s="275"/>
      <c r="O871" s="275"/>
      <c r="P871" s="272"/>
      <c r="Q871" s="272"/>
      <c r="R871" s="272"/>
      <c r="S871" s="272"/>
      <c r="T871" s="272"/>
      <c r="U871" s="272"/>
      <c r="V871" s="272"/>
      <c r="W871" s="272"/>
      <c r="X871" s="272"/>
      <c r="Y871" s="272"/>
      <c r="Z871" s="272"/>
      <c r="AA871" s="272"/>
      <c r="AB871" s="272"/>
      <c r="AC871" s="272"/>
      <c r="AD871" s="272"/>
      <c r="AE871" s="272"/>
      <c r="AF871" s="272"/>
      <c r="AG871" s="272"/>
    </row>
    <row r="872" spans="1:33">
      <c r="A872" s="272"/>
      <c r="B872" s="275"/>
      <c r="C872" s="275"/>
      <c r="D872" s="275"/>
      <c r="E872" s="275"/>
      <c r="F872" s="275"/>
      <c r="G872" s="275"/>
      <c r="H872" s="275"/>
      <c r="I872" s="275"/>
      <c r="J872" s="275"/>
      <c r="K872" s="275"/>
      <c r="L872" s="275"/>
      <c r="M872" s="275"/>
      <c r="N872" s="275"/>
      <c r="O872" s="275"/>
      <c r="P872" s="272"/>
      <c r="Q872" s="272"/>
      <c r="R872" s="272"/>
      <c r="S872" s="272"/>
      <c r="T872" s="272"/>
      <c r="U872" s="272"/>
      <c r="V872" s="272"/>
      <c r="W872" s="272"/>
      <c r="X872" s="272"/>
      <c r="Y872" s="272"/>
      <c r="Z872" s="272"/>
      <c r="AA872" s="272"/>
      <c r="AB872" s="272"/>
      <c r="AC872" s="272"/>
      <c r="AD872" s="272"/>
      <c r="AE872" s="272"/>
      <c r="AF872" s="272"/>
      <c r="AG872" s="272"/>
    </row>
    <row r="873" spans="1:33">
      <c r="A873" s="272"/>
      <c r="B873" s="275"/>
      <c r="C873" s="275"/>
      <c r="D873" s="275"/>
      <c r="E873" s="275"/>
      <c r="F873" s="275"/>
      <c r="G873" s="275"/>
      <c r="H873" s="275"/>
      <c r="I873" s="275"/>
      <c r="J873" s="275"/>
      <c r="K873" s="275"/>
      <c r="L873" s="275"/>
      <c r="M873" s="275"/>
      <c r="N873" s="275"/>
      <c r="O873" s="275"/>
      <c r="P873" s="272"/>
      <c r="Q873" s="272"/>
      <c r="R873" s="272"/>
      <c r="S873" s="272"/>
      <c r="T873" s="272"/>
      <c r="U873" s="272"/>
      <c r="V873" s="272"/>
      <c r="W873" s="272"/>
      <c r="X873" s="272"/>
      <c r="Y873" s="272"/>
      <c r="Z873" s="272"/>
      <c r="AA873" s="272"/>
      <c r="AB873" s="272"/>
      <c r="AC873" s="272"/>
      <c r="AD873" s="272"/>
      <c r="AE873" s="272"/>
      <c r="AF873" s="272"/>
      <c r="AG873" s="272"/>
    </row>
    <row r="874" spans="1:33">
      <c r="A874" s="272"/>
      <c r="B874" s="275"/>
      <c r="C874" s="275"/>
      <c r="D874" s="275"/>
      <c r="E874" s="275"/>
      <c r="F874" s="275"/>
      <c r="G874" s="275"/>
      <c r="H874" s="275"/>
      <c r="I874" s="275"/>
      <c r="J874" s="275"/>
      <c r="K874" s="275"/>
      <c r="L874" s="275"/>
      <c r="M874" s="275"/>
      <c r="N874" s="275"/>
      <c r="O874" s="275"/>
      <c r="P874" s="272"/>
      <c r="Q874" s="272"/>
      <c r="R874" s="272"/>
      <c r="S874" s="272"/>
      <c r="T874" s="272"/>
      <c r="U874" s="272"/>
      <c r="V874" s="272"/>
      <c r="W874" s="272"/>
      <c r="X874" s="272"/>
      <c r="Y874" s="272"/>
      <c r="Z874" s="272"/>
      <c r="AA874" s="272"/>
      <c r="AB874" s="272"/>
      <c r="AC874" s="272"/>
      <c r="AD874" s="272"/>
      <c r="AE874" s="272"/>
      <c r="AF874" s="272"/>
      <c r="AG874" s="272"/>
    </row>
    <row r="875" spans="1:33">
      <c r="A875" s="272"/>
      <c r="B875" s="275"/>
      <c r="C875" s="275"/>
      <c r="D875" s="275"/>
      <c r="E875" s="275"/>
      <c r="F875" s="275"/>
      <c r="G875" s="275"/>
      <c r="H875" s="275"/>
      <c r="I875" s="275"/>
      <c r="J875" s="275"/>
      <c r="K875" s="275"/>
      <c r="L875" s="275"/>
      <c r="M875" s="275"/>
      <c r="N875" s="275"/>
      <c r="O875" s="275"/>
      <c r="P875" s="272"/>
      <c r="Q875" s="272"/>
      <c r="R875" s="272"/>
      <c r="S875" s="272"/>
      <c r="T875" s="272"/>
      <c r="U875" s="272"/>
      <c r="V875" s="272"/>
      <c r="W875" s="272"/>
      <c r="X875" s="272"/>
      <c r="Y875" s="272"/>
      <c r="Z875" s="272"/>
      <c r="AA875" s="272"/>
      <c r="AB875" s="272"/>
      <c r="AC875" s="272"/>
      <c r="AD875" s="272"/>
      <c r="AE875" s="272"/>
      <c r="AF875" s="272"/>
      <c r="AG875" s="272"/>
    </row>
    <row r="876" spans="1:33">
      <c r="A876" s="272"/>
      <c r="B876" s="275"/>
      <c r="C876" s="275"/>
      <c r="D876" s="275"/>
      <c r="E876" s="275"/>
      <c r="F876" s="275"/>
      <c r="G876" s="275"/>
      <c r="H876" s="275"/>
      <c r="I876" s="275"/>
      <c r="J876" s="275"/>
      <c r="K876" s="275"/>
      <c r="L876" s="275"/>
      <c r="M876" s="275"/>
      <c r="N876" s="275"/>
      <c r="O876" s="275"/>
      <c r="P876" s="272"/>
      <c r="Q876" s="272"/>
      <c r="R876" s="272"/>
      <c r="S876" s="272"/>
      <c r="T876" s="272"/>
      <c r="U876" s="272"/>
      <c r="V876" s="272"/>
      <c r="W876" s="272"/>
      <c r="X876" s="272"/>
      <c r="Y876" s="272"/>
      <c r="Z876" s="272"/>
      <c r="AA876" s="272"/>
      <c r="AB876" s="272"/>
      <c r="AC876" s="272"/>
      <c r="AD876" s="272"/>
      <c r="AE876" s="272"/>
      <c r="AF876" s="272"/>
      <c r="AG876" s="272"/>
    </row>
    <row r="877" spans="1:33">
      <c r="A877" s="272"/>
      <c r="B877" s="275"/>
      <c r="C877" s="275"/>
      <c r="D877" s="275"/>
      <c r="E877" s="275"/>
      <c r="F877" s="275"/>
      <c r="G877" s="275"/>
      <c r="H877" s="275"/>
      <c r="I877" s="275"/>
      <c r="J877" s="275"/>
      <c r="K877" s="275"/>
      <c r="L877" s="275"/>
      <c r="M877" s="275"/>
      <c r="N877" s="275"/>
      <c r="O877" s="275"/>
      <c r="P877" s="272"/>
      <c r="Q877" s="272"/>
      <c r="R877" s="272"/>
      <c r="S877" s="272"/>
      <c r="T877" s="272"/>
      <c r="U877" s="272"/>
      <c r="V877" s="272"/>
      <c r="W877" s="272"/>
      <c r="X877" s="272"/>
      <c r="Y877" s="272"/>
      <c r="Z877" s="272"/>
      <c r="AA877" s="272"/>
      <c r="AB877" s="272"/>
      <c r="AC877" s="272"/>
      <c r="AD877" s="272"/>
      <c r="AE877" s="272"/>
      <c r="AF877" s="272"/>
      <c r="AG877" s="272"/>
    </row>
    <row r="878" spans="1:33">
      <c r="A878" s="272"/>
      <c r="B878" s="275"/>
      <c r="C878" s="275"/>
      <c r="D878" s="275"/>
      <c r="E878" s="275"/>
      <c r="F878" s="275"/>
      <c r="G878" s="275"/>
      <c r="H878" s="275"/>
      <c r="I878" s="275"/>
      <c r="J878" s="275"/>
      <c r="K878" s="275"/>
      <c r="L878" s="275"/>
      <c r="M878" s="275"/>
      <c r="N878" s="275"/>
      <c r="O878" s="275"/>
      <c r="P878" s="272"/>
      <c r="Q878" s="272"/>
      <c r="R878" s="272"/>
      <c r="S878" s="272"/>
      <c r="T878" s="272"/>
      <c r="U878" s="272"/>
      <c r="V878" s="272"/>
      <c r="W878" s="272"/>
      <c r="X878" s="272"/>
      <c r="Y878" s="272"/>
      <c r="Z878" s="272"/>
      <c r="AA878" s="272"/>
      <c r="AB878" s="272"/>
      <c r="AC878" s="272"/>
      <c r="AD878" s="272"/>
      <c r="AE878" s="272"/>
      <c r="AF878" s="272"/>
      <c r="AG878" s="272"/>
    </row>
    <row r="879" spans="1:33">
      <c r="A879" s="272"/>
      <c r="B879" s="275"/>
      <c r="C879" s="275"/>
      <c r="D879" s="275"/>
      <c r="E879" s="275"/>
      <c r="F879" s="275"/>
      <c r="G879" s="275"/>
      <c r="H879" s="275"/>
      <c r="I879" s="275"/>
      <c r="J879" s="275"/>
      <c r="K879" s="275"/>
      <c r="L879" s="275"/>
      <c r="M879" s="275"/>
      <c r="N879" s="275"/>
      <c r="O879" s="275"/>
      <c r="P879" s="272"/>
      <c r="Q879" s="272"/>
      <c r="R879" s="272"/>
      <c r="S879" s="272"/>
      <c r="T879" s="272"/>
      <c r="U879" s="272"/>
      <c r="V879" s="272"/>
      <c r="W879" s="272"/>
      <c r="X879" s="272"/>
      <c r="Y879" s="272"/>
      <c r="Z879" s="272"/>
      <c r="AA879" s="272"/>
      <c r="AB879" s="272"/>
      <c r="AC879" s="272"/>
      <c r="AD879" s="272"/>
      <c r="AE879" s="272"/>
      <c r="AF879" s="272"/>
      <c r="AG879" s="272"/>
    </row>
    <row r="880" spans="1:33">
      <c r="A880" s="272"/>
      <c r="B880" s="275"/>
      <c r="C880" s="275"/>
      <c r="D880" s="275"/>
      <c r="E880" s="275"/>
      <c r="F880" s="275"/>
      <c r="G880" s="275"/>
      <c r="H880" s="275"/>
      <c r="I880" s="275"/>
      <c r="J880" s="275"/>
      <c r="K880" s="275"/>
      <c r="L880" s="275"/>
      <c r="M880" s="275"/>
      <c r="N880" s="275"/>
      <c r="O880" s="275"/>
      <c r="P880" s="272"/>
      <c r="Q880" s="272"/>
      <c r="R880" s="272"/>
      <c r="S880" s="272"/>
      <c r="T880" s="272"/>
      <c r="U880" s="272"/>
      <c r="V880" s="272"/>
      <c r="W880" s="272"/>
      <c r="X880" s="272"/>
      <c r="Y880" s="272"/>
      <c r="Z880" s="272"/>
      <c r="AA880" s="272"/>
      <c r="AB880" s="272"/>
      <c r="AC880" s="272"/>
      <c r="AD880" s="272"/>
      <c r="AE880" s="272"/>
      <c r="AF880" s="272"/>
      <c r="AG880" s="272"/>
    </row>
    <row r="881" spans="1:33">
      <c r="A881" s="272"/>
      <c r="B881" s="275"/>
      <c r="C881" s="275"/>
      <c r="D881" s="275"/>
      <c r="E881" s="275"/>
      <c r="F881" s="275"/>
      <c r="G881" s="275"/>
      <c r="H881" s="275"/>
      <c r="I881" s="275"/>
      <c r="J881" s="275"/>
      <c r="K881" s="275"/>
      <c r="L881" s="275"/>
      <c r="M881" s="275"/>
      <c r="N881" s="275"/>
      <c r="O881" s="275"/>
      <c r="P881" s="272"/>
      <c r="Q881" s="272"/>
      <c r="R881" s="272"/>
      <c r="S881" s="272"/>
      <c r="T881" s="272"/>
      <c r="U881" s="272"/>
      <c r="V881" s="272"/>
      <c r="W881" s="272"/>
      <c r="X881" s="272"/>
      <c r="Y881" s="272"/>
      <c r="Z881" s="272"/>
      <c r="AA881" s="272"/>
      <c r="AB881" s="272"/>
      <c r="AC881" s="272"/>
      <c r="AD881" s="272"/>
      <c r="AE881" s="272"/>
      <c r="AF881" s="272"/>
      <c r="AG881" s="272"/>
    </row>
    <row r="882" spans="1:33">
      <c r="A882" s="272"/>
      <c r="B882" s="275"/>
      <c r="C882" s="275"/>
      <c r="D882" s="275"/>
      <c r="E882" s="275"/>
      <c r="F882" s="275"/>
      <c r="G882" s="275"/>
      <c r="H882" s="275"/>
      <c r="I882" s="275"/>
      <c r="J882" s="275"/>
      <c r="K882" s="275"/>
      <c r="L882" s="275"/>
      <c r="M882" s="275"/>
      <c r="N882" s="275"/>
      <c r="O882" s="275"/>
      <c r="P882" s="272"/>
      <c r="Q882" s="272"/>
      <c r="R882" s="272"/>
      <c r="S882" s="272"/>
      <c r="T882" s="272"/>
      <c r="U882" s="272"/>
      <c r="V882" s="272"/>
      <c r="W882" s="272"/>
      <c r="X882" s="272"/>
      <c r="Y882" s="272"/>
      <c r="Z882" s="272"/>
      <c r="AA882" s="272"/>
      <c r="AB882" s="272"/>
      <c r="AC882" s="272"/>
      <c r="AD882" s="272"/>
      <c r="AE882" s="272"/>
      <c r="AF882" s="272"/>
      <c r="AG882" s="272"/>
    </row>
    <row r="883" spans="1:33">
      <c r="A883" s="272"/>
      <c r="B883" s="275"/>
      <c r="C883" s="275"/>
      <c r="D883" s="275"/>
      <c r="E883" s="275"/>
      <c r="F883" s="275"/>
      <c r="G883" s="275"/>
      <c r="H883" s="275"/>
      <c r="I883" s="275"/>
      <c r="J883" s="275"/>
      <c r="K883" s="275"/>
      <c r="L883" s="275"/>
      <c r="M883" s="275"/>
      <c r="N883" s="275"/>
      <c r="O883" s="275"/>
      <c r="P883" s="272"/>
      <c r="Q883" s="272"/>
      <c r="R883" s="272"/>
      <c r="S883" s="272"/>
      <c r="T883" s="272"/>
      <c r="U883" s="272"/>
      <c r="V883" s="272"/>
      <c r="W883" s="272"/>
      <c r="X883" s="272"/>
      <c r="Y883" s="272"/>
      <c r="Z883" s="272"/>
      <c r="AA883" s="272"/>
      <c r="AB883" s="272"/>
      <c r="AC883" s="272"/>
      <c r="AD883" s="272"/>
      <c r="AE883" s="272"/>
      <c r="AF883" s="272"/>
      <c r="AG883" s="272"/>
    </row>
    <row r="884" spans="1:33">
      <c r="A884" s="272"/>
      <c r="B884" s="275"/>
      <c r="C884" s="275"/>
      <c r="D884" s="275"/>
      <c r="E884" s="275"/>
      <c r="F884" s="275"/>
      <c r="G884" s="275"/>
      <c r="H884" s="275"/>
      <c r="I884" s="275"/>
      <c r="J884" s="275"/>
      <c r="K884" s="275"/>
      <c r="L884" s="275"/>
      <c r="M884" s="275"/>
      <c r="N884" s="275"/>
      <c r="O884" s="275"/>
      <c r="P884" s="272"/>
      <c r="Q884" s="272"/>
      <c r="R884" s="272"/>
      <c r="S884" s="272"/>
      <c r="T884" s="272"/>
      <c r="U884" s="272"/>
      <c r="V884" s="272"/>
      <c r="W884" s="272"/>
      <c r="X884" s="272"/>
      <c r="Y884" s="272"/>
      <c r="Z884" s="272"/>
      <c r="AA884" s="272"/>
      <c r="AB884" s="272"/>
      <c r="AC884" s="272"/>
      <c r="AD884" s="272"/>
      <c r="AE884" s="272"/>
      <c r="AF884" s="272"/>
      <c r="AG884" s="272"/>
    </row>
    <row r="885" spans="1:33">
      <c r="A885" s="272"/>
      <c r="B885" s="275"/>
      <c r="C885" s="275"/>
      <c r="D885" s="275"/>
      <c r="E885" s="275"/>
      <c r="F885" s="275"/>
      <c r="G885" s="275"/>
      <c r="H885" s="275"/>
      <c r="I885" s="275"/>
      <c r="J885" s="275"/>
      <c r="K885" s="275"/>
      <c r="L885" s="275"/>
      <c r="M885" s="275"/>
      <c r="N885" s="275"/>
      <c r="O885" s="275"/>
      <c r="P885" s="272"/>
      <c r="Q885" s="272"/>
      <c r="R885" s="272"/>
      <c r="S885" s="272"/>
      <c r="T885" s="272"/>
      <c r="U885" s="272"/>
      <c r="V885" s="272"/>
      <c r="W885" s="272"/>
      <c r="X885" s="272"/>
      <c r="Y885" s="272"/>
      <c r="Z885" s="272"/>
      <c r="AA885" s="272"/>
      <c r="AB885" s="272"/>
      <c r="AC885" s="272"/>
      <c r="AD885" s="272"/>
      <c r="AE885" s="272"/>
      <c r="AF885" s="272"/>
      <c r="AG885" s="272"/>
    </row>
    <row r="886" spans="1:33">
      <c r="A886" s="272"/>
      <c r="B886" s="275"/>
      <c r="C886" s="275"/>
      <c r="D886" s="275"/>
      <c r="E886" s="275"/>
      <c r="F886" s="275"/>
      <c r="G886" s="275"/>
      <c r="H886" s="275"/>
      <c r="I886" s="275"/>
      <c r="J886" s="275"/>
      <c r="K886" s="275"/>
      <c r="L886" s="275"/>
      <c r="M886" s="275"/>
      <c r="N886" s="275"/>
      <c r="O886" s="275"/>
      <c r="P886" s="272"/>
      <c r="Q886" s="272"/>
      <c r="R886" s="272"/>
      <c r="S886" s="272"/>
      <c r="T886" s="272"/>
      <c r="U886" s="272"/>
      <c r="V886" s="272"/>
      <c r="W886" s="272"/>
      <c r="X886" s="272"/>
      <c r="Y886" s="272"/>
      <c r="Z886" s="272"/>
      <c r="AA886" s="272"/>
      <c r="AB886" s="272"/>
      <c r="AC886" s="272"/>
      <c r="AD886" s="272"/>
      <c r="AE886" s="272"/>
      <c r="AF886" s="272"/>
      <c r="AG886" s="272"/>
    </row>
    <row r="887" spans="1:33">
      <c r="A887" s="272"/>
      <c r="B887" s="275"/>
      <c r="C887" s="275"/>
      <c r="D887" s="275"/>
      <c r="E887" s="275"/>
      <c r="F887" s="275"/>
      <c r="G887" s="275"/>
      <c r="H887" s="275"/>
      <c r="I887" s="275"/>
      <c r="J887" s="275"/>
      <c r="K887" s="275"/>
      <c r="L887" s="275"/>
      <c r="M887" s="275"/>
      <c r="N887" s="275"/>
      <c r="O887" s="275"/>
      <c r="P887" s="272"/>
      <c r="Q887" s="272"/>
      <c r="R887" s="272"/>
      <c r="S887" s="272"/>
      <c r="T887" s="272"/>
      <c r="U887" s="272"/>
      <c r="V887" s="272"/>
      <c r="W887" s="272"/>
      <c r="X887" s="272"/>
      <c r="Y887" s="272"/>
      <c r="Z887" s="272"/>
      <c r="AA887" s="272"/>
      <c r="AB887" s="272"/>
      <c r="AC887" s="272"/>
      <c r="AD887" s="272"/>
      <c r="AE887" s="272"/>
      <c r="AF887" s="272"/>
      <c r="AG887" s="272"/>
    </row>
    <row r="888" spans="1:33">
      <c r="A888" s="272"/>
      <c r="B888" s="275"/>
      <c r="C888" s="275"/>
      <c r="D888" s="275"/>
      <c r="E888" s="275"/>
      <c r="F888" s="275"/>
      <c r="G888" s="275"/>
      <c r="H888" s="275"/>
      <c r="I888" s="275"/>
      <c r="J888" s="275"/>
      <c r="K888" s="275"/>
      <c r="L888" s="275"/>
      <c r="M888" s="275"/>
      <c r="N888" s="275"/>
      <c r="O888" s="275"/>
      <c r="P888" s="272"/>
      <c r="Q888" s="272"/>
      <c r="R888" s="272"/>
      <c r="S888" s="272"/>
      <c r="T888" s="272"/>
      <c r="U888" s="272"/>
      <c r="V888" s="272"/>
      <c r="W888" s="272"/>
      <c r="X888" s="272"/>
      <c r="Y888" s="272"/>
      <c r="Z888" s="272"/>
      <c r="AA888" s="272"/>
      <c r="AB888" s="272"/>
      <c r="AC888" s="272"/>
      <c r="AD888" s="272"/>
      <c r="AE888" s="272"/>
      <c r="AF888" s="272"/>
      <c r="AG888" s="272"/>
    </row>
    <row r="889" spans="1:33">
      <c r="A889" s="272"/>
      <c r="B889" s="275"/>
      <c r="C889" s="275"/>
      <c r="D889" s="275"/>
      <c r="E889" s="275"/>
      <c r="F889" s="275"/>
      <c r="G889" s="275"/>
      <c r="H889" s="275"/>
      <c r="I889" s="275"/>
      <c r="J889" s="275"/>
      <c r="K889" s="275"/>
      <c r="L889" s="275"/>
      <c r="M889" s="275"/>
      <c r="N889" s="275"/>
      <c r="O889" s="275"/>
      <c r="P889" s="272"/>
      <c r="Q889" s="272"/>
      <c r="R889" s="272"/>
      <c r="S889" s="272"/>
      <c r="T889" s="272"/>
      <c r="U889" s="272"/>
      <c r="V889" s="272"/>
      <c r="W889" s="272"/>
      <c r="X889" s="272"/>
      <c r="Y889" s="272"/>
      <c r="Z889" s="272"/>
      <c r="AA889" s="272"/>
      <c r="AB889" s="272"/>
      <c r="AC889" s="272"/>
      <c r="AD889" s="272"/>
      <c r="AE889" s="272"/>
      <c r="AF889" s="272"/>
      <c r="AG889" s="272"/>
    </row>
    <row r="890" spans="1:33">
      <c r="A890" s="272"/>
      <c r="B890" s="275"/>
      <c r="C890" s="275"/>
      <c r="D890" s="275"/>
      <c r="E890" s="275"/>
      <c r="F890" s="275"/>
      <c r="G890" s="275"/>
      <c r="H890" s="275"/>
      <c r="I890" s="275"/>
      <c r="J890" s="275"/>
      <c r="K890" s="275"/>
      <c r="L890" s="275"/>
      <c r="M890" s="275"/>
      <c r="N890" s="275"/>
      <c r="O890" s="275"/>
      <c r="P890" s="272"/>
      <c r="Q890" s="272"/>
      <c r="R890" s="272"/>
      <c r="S890" s="272"/>
      <c r="T890" s="272"/>
      <c r="U890" s="272"/>
      <c r="V890" s="272"/>
      <c r="W890" s="272"/>
      <c r="X890" s="272"/>
      <c r="Y890" s="272"/>
      <c r="Z890" s="272"/>
      <c r="AA890" s="272"/>
      <c r="AB890" s="272"/>
      <c r="AC890" s="272"/>
      <c r="AD890" s="272"/>
      <c r="AE890" s="272"/>
      <c r="AF890" s="272"/>
      <c r="AG890" s="272"/>
    </row>
    <row r="891" spans="1:33">
      <c r="A891" s="272"/>
      <c r="B891" s="275"/>
      <c r="C891" s="275"/>
      <c r="D891" s="275"/>
      <c r="E891" s="275"/>
      <c r="F891" s="275"/>
      <c r="G891" s="275"/>
      <c r="H891" s="275"/>
      <c r="I891" s="275"/>
      <c r="J891" s="275"/>
      <c r="K891" s="275"/>
      <c r="L891" s="275"/>
      <c r="M891" s="275"/>
      <c r="N891" s="275"/>
      <c r="O891" s="275"/>
      <c r="P891" s="272"/>
      <c r="Q891" s="272"/>
      <c r="R891" s="272"/>
      <c r="S891" s="272"/>
      <c r="T891" s="272"/>
      <c r="U891" s="272"/>
      <c r="V891" s="272"/>
      <c r="W891" s="272"/>
      <c r="X891" s="272"/>
      <c r="Y891" s="272"/>
      <c r="Z891" s="272"/>
      <c r="AA891" s="272"/>
      <c r="AB891" s="272"/>
      <c r="AC891" s="272"/>
      <c r="AD891" s="272"/>
      <c r="AE891" s="272"/>
      <c r="AF891" s="272"/>
      <c r="AG891" s="272"/>
    </row>
    <row r="892" spans="1:33">
      <c r="A892" s="272"/>
      <c r="B892" s="275"/>
      <c r="C892" s="275"/>
      <c r="D892" s="275"/>
      <c r="E892" s="275"/>
      <c r="F892" s="275"/>
      <c r="G892" s="275"/>
      <c r="H892" s="275"/>
      <c r="I892" s="275"/>
      <c r="J892" s="275"/>
      <c r="K892" s="275"/>
      <c r="L892" s="275"/>
      <c r="M892" s="275"/>
      <c r="N892" s="275"/>
      <c r="O892" s="275"/>
      <c r="P892" s="272"/>
      <c r="Q892" s="272"/>
      <c r="R892" s="272"/>
      <c r="S892" s="272"/>
      <c r="T892" s="272"/>
      <c r="U892" s="272"/>
      <c r="V892" s="272"/>
      <c r="W892" s="272"/>
      <c r="X892" s="272"/>
      <c r="Y892" s="272"/>
      <c r="Z892" s="272"/>
      <c r="AA892" s="272"/>
      <c r="AB892" s="272"/>
      <c r="AC892" s="272"/>
      <c r="AD892" s="272"/>
      <c r="AE892" s="272"/>
      <c r="AF892" s="272"/>
      <c r="AG892" s="272"/>
    </row>
    <row r="893" spans="1:33">
      <c r="A893" s="272"/>
      <c r="B893" s="275"/>
      <c r="C893" s="275"/>
      <c r="D893" s="275"/>
      <c r="E893" s="275"/>
      <c r="F893" s="275"/>
      <c r="G893" s="275"/>
      <c r="H893" s="275"/>
      <c r="I893" s="275"/>
      <c r="J893" s="275"/>
      <c r="K893" s="275"/>
      <c r="L893" s="275"/>
      <c r="M893" s="275"/>
      <c r="N893" s="275"/>
      <c r="O893" s="275"/>
      <c r="P893" s="272"/>
      <c r="Q893" s="272"/>
      <c r="R893" s="272"/>
      <c r="S893" s="272"/>
      <c r="T893" s="272"/>
      <c r="U893" s="272"/>
      <c r="V893" s="272"/>
      <c r="W893" s="272"/>
      <c r="X893" s="272"/>
      <c r="Y893" s="272"/>
      <c r="Z893" s="272"/>
      <c r="AA893" s="272"/>
      <c r="AB893" s="272"/>
      <c r="AC893" s="272"/>
      <c r="AD893" s="272"/>
      <c r="AE893" s="272"/>
      <c r="AF893" s="272"/>
      <c r="AG893" s="272"/>
    </row>
    <row r="894" spans="1:33">
      <c r="A894" s="272"/>
      <c r="B894" s="275"/>
      <c r="C894" s="275"/>
      <c r="D894" s="275"/>
      <c r="E894" s="275"/>
      <c r="F894" s="275"/>
      <c r="G894" s="275"/>
      <c r="H894" s="275"/>
      <c r="I894" s="275"/>
      <c r="J894" s="275"/>
      <c r="K894" s="275"/>
      <c r="L894" s="275"/>
      <c r="M894" s="275"/>
      <c r="N894" s="275"/>
      <c r="O894" s="275"/>
      <c r="P894" s="272"/>
      <c r="Q894" s="272"/>
      <c r="R894" s="272"/>
      <c r="S894" s="272"/>
      <c r="T894" s="272"/>
      <c r="U894" s="272"/>
      <c r="V894" s="272"/>
      <c r="W894" s="272"/>
      <c r="X894" s="272"/>
      <c r="Y894" s="272"/>
      <c r="Z894" s="272"/>
      <c r="AA894" s="272"/>
      <c r="AB894" s="272"/>
      <c r="AC894" s="272"/>
      <c r="AD894" s="272"/>
      <c r="AE894" s="272"/>
      <c r="AF894" s="272"/>
      <c r="AG894" s="272"/>
    </row>
    <row r="895" spans="1:33">
      <c r="A895" s="272"/>
      <c r="B895" s="275"/>
      <c r="C895" s="275"/>
      <c r="D895" s="275"/>
      <c r="E895" s="275"/>
      <c r="F895" s="275"/>
      <c r="G895" s="275"/>
      <c r="H895" s="275"/>
      <c r="I895" s="275"/>
      <c r="J895" s="275"/>
      <c r="K895" s="275"/>
      <c r="L895" s="275"/>
      <c r="M895" s="275"/>
      <c r="N895" s="275"/>
      <c r="O895" s="275"/>
      <c r="P895" s="272"/>
      <c r="Q895" s="272"/>
      <c r="R895" s="272"/>
      <c r="S895" s="272"/>
      <c r="T895" s="272"/>
      <c r="U895" s="272"/>
      <c r="V895" s="272"/>
      <c r="W895" s="272"/>
      <c r="X895" s="272"/>
      <c r="Y895" s="272"/>
      <c r="Z895" s="272"/>
      <c r="AA895" s="272"/>
      <c r="AB895" s="272"/>
      <c r="AC895" s="272"/>
      <c r="AD895" s="272"/>
      <c r="AE895" s="272"/>
      <c r="AF895" s="272"/>
      <c r="AG895" s="272"/>
    </row>
    <row r="896" spans="1:33">
      <c r="A896" s="272"/>
      <c r="B896" s="275"/>
      <c r="C896" s="275"/>
      <c r="D896" s="275"/>
      <c r="E896" s="275"/>
      <c r="F896" s="275"/>
      <c r="G896" s="275"/>
      <c r="H896" s="275"/>
      <c r="I896" s="275"/>
      <c r="J896" s="275"/>
      <c r="K896" s="275"/>
      <c r="L896" s="275"/>
      <c r="M896" s="275"/>
      <c r="N896" s="275"/>
      <c r="O896" s="275"/>
      <c r="P896" s="272"/>
      <c r="Q896" s="272"/>
      <c r="R896" s="272"/>
      <c r="S896" s="272"/>
      <c r="T896" s="272"/>
      <c r="U896" s="272"/>
      <c r="V896" s="272"/>
      <c r="W896" s="272"/>
      <c r="X896" s="272"/>
      <c r="Y896" s="272"/>
      <c r="Z896" s="272"/>
      <c r="AA896" s="272"/>
      <c r="AB896" s="272"/>
      <c r="AC896" s="272"/>
      <c r="AD896" s="272"/>
      <c r="AE896" s="272"/>
      <c r="AF896" s="272"/>
      <c r="AG896" s="272"/>
    </row>
    <row r="897" spans="1:33">
      <c r="A897" s="272"/>
      <c r="B897" s="275"/>
      <c r="C897" s="275"/>
      <c r="D897" s="275"/>
      <c r="E897" s="275"/>
      <c r="F897" s="275"/>
      <c r="G897" s="275"/>
      <c r="H897" s="275"/>
      <c r="I897" s="275"/>
      <c r="J897" s="275"/>
      <c r="K897" s="275"/>
      <c r="L897" s="275"/>
      <c r="M897" s="275"/>
      <c r="N897" s="275"/>
      <c r="O897" s="275"/>
      <c r="P897" s="272"/>
      <c r="Q897" s="272"/>
      <c r="R897" s="272"/>
      <c r="S897" s="272"/>
      <c r="T897" s="272"/>
      <c r="U897" s="272"/>
      <c r="V897" s="272"/>
      <c r="W897" s="272"/>
      <c r="X897" s="272"/>
      <c r="Y897" s="272"/>
      <c r="Z897" s="272"/>
      <c r="AA897" s="272"/>
      <c r="AB897" s="272"/>
      <c r="AC897" s="272"/>
      <c r="AD897" s="272"/>
      <c r="AE897" s="272"/>
      <c r="AF897" s="272"/>
      <c r="AG897" s="272"/>
    </row>
    <row r="898" spans="1:33">
      <c r="A898" s="272"/>
      <c r="B898" s="275"/>
      <c r="C898" s="275"/>
      <c r="D898" s="275"/>
      <c r="E898" s="275"/>
      <c r="F898" s="275"/>
      <c r="G898" s="275"/>
      <c r="H898" s="275"/>
      <c r="I898" s="275"/>
      <c r="J898" s="275"/>
      <c r="K898" s="275"/>
      <c r="L898" s="275"/>
      <c r="M898" s="275"/>
      <c r="N898" s="275"/>
      <c r="O898" s="275"/>
      <c r="P898" s="272"/>
      <c r="Q898" s="272"/>
      <c r="R898" s="272"/>
      <c r="S898" s="272"/>
      <c r="T898" s="272"/>
      <c r="U898" s="272"/>
      <c r="V898" s="272"/>
      <c r="W898" s="272"/>
      <c r="X898" s="272"/>
      <c r="Y898" s="272"/>
      <c r="Z898" s="272"/>
      <c r="AA898" s="272"/>
      <c r="AB898" s="272"/>
      <c r="AC898" s="272"/>
      <c r="AD898" s="272"/>
      <c r="AE898" s="272"/>
      <c r="AF898" s="272"/>
      <c r="AG898" s="272"/>
    </row>
    <row r="899" spans="1:33">
      <c r="A899" s="272"/>
      <c r="B899" s="275"/>
      <c r="C899" s="275"/>
      <c r="D899" s="275"/>
      <c r="E899" s="275"/>
      <c r="F899" s="275"/>
      <c r="G899" s="275"/>
      <c r="H899" s="275"/>
      <c r="I899" s="275"/>
      <c r="J899" s="275"/>
      <c r="K899" s="275"/>
      <c r="L899" s="275"/>
      <c r="M899" s="275"/>
      <c r="N899" s="275"/>
      <c r="O899" s="275"/>
      <c r="P899" s="272"/>
      <c r="Q899" s="272"/>
      <c r="R899" s="272"/>
      <c r="S899" s="272"/>
      <c r="T899" s="272"/>
      <c r="U899" s="272"/>
      <c r="V899" s="272"/>
      <c r="W899" s="272"/>
      <c r="X899" s="272"/>
      <c r="Y899" s="272"/>
      <c r="Z899" s="272"/>
      <c r="AA899" s="272"/>
      <c r="AB899" s="272"/>
      <c r="AC899" s="272"/>
      <c r="AD899" s="272"/>
      <c r="AE899" s="272"/>
      <c r="AF899" s="272"/>
      <c r="AG899" s="272"/>
    </row>
    <row r="900" spans="1:33">
      <c r="A900" s="272"/>
      <c r="B900" s="275"/>
      <c r="C900" s="275"/>
      <c r="D900" s="275"/>
      <c r="E900" s="275"/>
      <c r="F900" s="275"/>
      <c r="G900" s="275"/>
      <c r="H900" s="275"/>
      <c r="I900" s="275"/>
      <c r="J900" s="275"/>
      <c r="K900" s="275"/>
      <c r="L900" s="275"/>
      <c r="M900" s="275"/>
      <c r="N900" s="275"/>
      <c r="O900" s="275"/>
      <c r="P900" s="272"/>
      <c r="Q900" s="272"/>
      <c r="R900" s="272"/>
      <c r="S900" s="272"/>
      <c r="T900" s="272"/>
      <c r="U900" s="272"/>
      <c r="V900" s="272"/>
      <c r="W900" s="272"/>
      <c r="X900" s="272"/>
      <c r="Y900" s="272"/>
      <c r="Z900" s="272"/>
      <c r="AA900" s="272"/>
      <c r="AB900" s="272"/>
      <c r="AC900" s="272"/>
      <c r="AD900" s="272"/>
      <c r="AE900" s="272"/>
      <c r="AF900" s="272"/>
      <c r="AG900" s="272"/>
    </row>
    <row r="901" spans="1:33">
      <c r="A901" s="272"/>
      <c r="B901" s="275"/>
      <c r="C901" s="275"/>
      <c r="D901" s="275"/>
      <c r="E901" s="275"/>
      <c r="F901" s="275"/>
      <c r="G901" s="275"/>
      <c r="H901" s="275"/>
      <c r="I901" s="275"/>
      <c r="J901" s="275"/>
      <c r="K901" s="275"/>
      <c r="L901" s="275"/>
      <c r="M901" s="275"/>
      <c r="N901" s="275"/>
      <c r="O901" s="275"/>
      <c r="P901" s="272"/>
      <c r="Q901" s="272"/>
      <c r="R901" s="272"/>
      <c r="S901" s="272"/>
      <c r="T901" s="272"/>
      <c r="U901" s="272"/>
      <c r="V901" s="272"/>
      <c r="W901" s="272"/>
      <c r="X901" s="272"/>
      <c r="Y901" s="272"/>
      <c r="Z901" s="272"/>
      <c r="AA901" s="272"/>
      <c r="AB901" s="272"/>
      <c r="AC901" s="272"/>
      <c r="AD901" s="272"/>
      <c r="AE901" s="272"/>
      <c r="AF901" s="272"/>
      <c r="AG901" s="272"/>
    </row>
    <row r="902" spans="1:33">
      <c r="A902" s="272"/>
      <c r="B902" s="275"/>
      <c r="C902" s="275"/>
      <c r="D902" s="275"/>
      <c r="E902" s="275"/>
      <c r="F902" s="275"/>
      <c r="G902" s="275"/>
      <c r="H902" s="275"/>
      <c r="I902" s="275"/>
      <c r="J902" s="275"/>
      <c r="K902" s="275"/>
      <c r="L902" s="275"/>
      <c r="M902" s="275"/>
      <c r="N902" s="275"/>
      <c r="O902" s="275"/>
      <c r="P902" s="272"/>
      <c r="Q902" s="272"/>
      <c r="R902" s="272"/>
      <c r="S902" s="272"/>
      <c r="T902" s="272"/>
      <c r="U902" s="272"/>
      <c r="V902" s="272"/>
      <c r="W902" s="272"/>
      <c r="X902" s="272"/>
      <c r="Y902" s="272"/>
      <c r="Z902" s="272"/>
      <c r="AA902" s="272"/>
      <c r="AB902" s="272"/>
      <c r="AC902" s="272"/>
      <c r="AD902" s="272"/>
      <c r="AE902" s="272"/>
      <c r="AF902" s="272"/>
      <c r="AG902" s="272"/>
    </row>
    <row r="903" spans="1:33">
      <c r="A903" s="272"/>
      <c r="B903" s="275"/>
      <c r="C903" s="275"/>
      <c r="D903" s="275"/>
      <c r="E903" s="275"/>
      <c r="F903" s="275"/>
      <c r="G903" s="275"/>
      <c r="H903" s="275"/>
      <c r="I903" s="275"/>
      <c r="J903" s="275"/>
      <c r="K903" s="275"/>
      <c r="L903" s="275"/>
      <c r="M903" s="275"/>
      <c r="N903" s="275"/>
      <c r="O903" s="275"/>
      <c r="P903" s="272"/>
      <c r="Q903" s="272"/>
      <c r="R903" s="272"/>
      <c r="S903" s="272"/>
      <c r="T903" s="272"/>
      <c r="U903" s="272"/>
      <c r="V903" s="272"/>
      <c r="W903" s="272"/>
      <c r="X903" s="272"/>
      <c r="Y903" s="272"/>
      <c r="Z903" s="272"/>
      <c r="AA903" s="272"/>
      <c r="AB903" s="272"/>
      <c r="AC903" s="272"/>
      <c r="AD903" s="272"/>
      <c r="AE903" s="272"/>
      <c r="AF903" s="272"/>
      <c r="AG903" s="272"/>
    </row>
    <row r="904" spans="1:33">
      <c r="A904" s="272"/>
      <c r="B904" s="275"/>
      <c r="C904" s="275"/>
      <c r="D904" s="275"/>
      <c r="E904" s="275"/>
      <c r="F904" s="275"/>
      <c r="G904" s="275"/>
      <c r="H904" s="275"/>
      <c r="I904" s="275"/>
      <c r="J904" s="275"/>
      <c r="K904" s="275"/>
      <c r="L904" s="275"/>
      <c r="M904" s="275"/>
      <c r="N904" s="275"/>
      <c r="O904" s="275"/>
      <c r="P904" s="272"/>
      <c r="Q904" s="272"/>
      <c r="R904" s="272"/>
      <c r="S904" s="272"/>
      <c r="T904" s="272"/>
      <c r="U904" s="272"/>
      <c r="V904" s="272"/>
      <c r="W904" s="272"/>
      <c r="X904" s="272"/>
      <c r="Y904" s="272"/>
      <c r="Z904" s="272"/>
      <c r="AA904" s="272"/>
      <c r="AB904" s="272"/>
      <c r="AC904" s="272"/>
      <c r="AD904" s="272"/>
      <c r="AE904" s="272"/>
      <c r="AF904" s="272"/>
      <c r="AG904" s="272"/>
    </row>
    <row r="905" spans="1:33">
      <c r="A905" s="272"/>
      <c r="B905" s="275"/>
      <c r="C905" s="275"/>
      <c r="D905" s="275"/>
      <c r="E905" s="275"/>
      <c r="F905" s="275"/>
      <c r="G905" s="275"/>
      <c r="H905" s="275"/>
      <c r="I905" s="275"/>
      <c r="J905" s="275"/>
      <c r="K905" s="275"/>
      <c r="L905" s="275"/>
      <c r="M905" s="275"/>
      <c r="N905" s="275"/>
      <c r="O905" s="275"/>
      <c r="P905" s="272"/>
      <c r="Q905" s="272"/>
      <c r="R905" s="272"/>
      <c r="S905" s="272"/>
      <c r="T905" s="272"/>
      <c r="U905" s="272"/>
      <c r="V905" s="272"/>
      <c r="W905" s="272"/>
      <c r="X905" s="272"/>
      <c r="Y905" s="272"/>
      <c r="Z905" s="272"/>
      <c r="AA905" s="272"/>
      <c r="AB905" s="272"/>
      <c r="AC905" s="272"/>
      <c r="AD905" s="272"/>
      <c r="AE905" s="272"/>
      <c r="AF905" s="272"/>
      <c r="AG905" s="272"/>
    </row>
    <row r="906" spans="1:33">
      <c r="A906" s="272"/>
      <c r="B906" s="275"/>
      <c r="C906" s="275"/>
      <c r="D906" s="275"/>
      <c r="E906" s="275"/>
      <c r="F906" s="275"/>
      <c r="G906" s="275"/>
      <c r="H906" s="275"/>
      <c r="I906" s="275"/>
      <c r="J906" s="275"/>
      <c r="K906" s="275"/>
      <c r="L906" s="275"/>
      <c r="M906" s="275"/>
      <c r="N906" s="275"/>
      <c r="O906" s="275"/>
      <c r="P906" s="272"/>
      <c r="Q906" s="272"/>
      <c r="R906" s="272"/>
      <c r="S906" s="272"/>
      <c r="T906" s="272"/>
      <c r="U906" s="272"/>
      <c r="V906" s="272"/>
      <c r="W906" s="272"/>
      <c r="X906" s="272"/>
      <c r="Y906" s="272"/>
      <c r="Z906" s="272"/>
      <c r="AA906" s="272"/>
      <c r="AB906" s="272"/>
      <c r="AC906" s="272"/>
      <c r="AD906" s="272"/>
      <c r="AE906" s="272"/>
      <c r="AF906" s="272"/>
      <c r="AG906" s="272"/>
    </row>
    <row r="907" spans="1:33">
      <c r="A907" s="272"/>
      <c r="B907" s="275"/>
      <c r="C907" s="275"/>
      <c r="D907" s="275"/>
      <c r="E907" s="275"/>
      <c r="F907" s="275"/>
      <c r="G907" s="275"/>
      <c r="H907" s="275"/>
      <c r="I907" s="275"/>
      <c r="J907" s="275"/>
      <c r="K907" s="275"/>
      <c r="L907" s="275"/>
      <c r="M907" s="275"/>
      <c r="N907" s="275"/>
      <c r="O907" s="275"/>
      <c r="P907" s="272"/>
      <c r="Q907" s="272"/>
      <c r="R907" s="272"/>
      <c r="S907" s="272"/>
      <c r="T907" s="272"/>
      <c r="U907" s="272"/>
      <c r="V907" s="272"/>
      <c r="W907" s="272"/>
      <c r="X907" s="272"/>
      <c r="Y907" s="272"/>
      <c r="Z907" s="272"/>
      <c r="AA907" s="272"/>
      <c r="AB907" s="272"/>
      <c r="AC907" s="272"/>
      <c r="AD907" s="272"/>
      <c r="AE907" s="272"/>
      <c r="AF907" s="272"/>
      <c r="AG907" s="272"/>
    </row>
    <row r="908" spans="1:33">
      <c r="A908" s="272"/>
      <c r="B908" s="275"/>
      <c r="C908" s="275"/>
      <c r="D908" s="275"/>
      <c r="E908" s="275"/>
      <c r="F908" s="275"/>
      <c r="G908" s="275"/>
      <c r="H908" s="275"/>
      <c r="I908" s="275"/>
      <c r="J908" s="275"/>
      <c r="K908" s="275"/>
      <c r="L908" s="275"/>
      <c r="M908" s="275"/>
      <c r="N908" s="275"/>
      <c r="O908" s="275"/>
      <c r="P908" s="272"/>
      <c r="Q908" s="272"/>
      <c r="R908" s="272"/>
      <c r="S908" s="272"/>
      <c r="T908" s="272"/>
      <c r="U908" s="272"/>
      <c r="V908" s="272"/>
      <c r="W908" s="272"/>
      <c r="X908" s="272"/>
      <c r="Y908" s="272"/>
      <c r="Z908" s="272"/>
      <c r="AA908" s="272"/>
      <c r="AB908" s="272"/>
      <c r="AC908" s="272"/>
      <c r="AD908" s="272"/>
      <c r="AE908" s="272"/>
      <c r="AF908" s="272"/>
      <c r="AG908" s="272"/>
    </row>
    <row r="909" spans="1:33">
      <c r="A909" s="272"/>
      <c r="B909" s="275"/>
      <c r="C909" s="275"/>
      <c r="D909" s="275"/>
      <c r="E909" s="275"/>
      <c r="F909" s="275"/>
      <c r="G909" s="275"/>
      <c r="H909" s="275"/>
      <c r="I909" s="275"/>
      <c r="J909" s="275"/>
      <c r="K909" s="275"/>
      <c r="L909" s="275"/>
      <c r="M909" s="275"/>
      <c r="N909" s="275"/>
      <c r="O909" s="275"/>
      <c r="P909" s="272"/>
      <c r="Q909" s="272"/>
      <c r="R909" s="272"/>
      <c r="S909" s="272"/>
      <c r="T909" s="272"/>
      <c r="U909" s="272"/>
      <c r="V909" s="272"/>
      <c r="W909" s="272"/>
      <c r="X909" s="272"/>
      <c r="Y909" s="272"/>
      <c r="Z909" s="272"/>
      <c r="AA909" s="272"/>
      <c r="AB909" s="272"/>
      <c r="AC909" s="272"/>
      <c r="AD909" s="272"/>
      <c r="AE909" s="272"/>
      <c r="AF909" s="272"/>
      <c r="AG909" s="272"/>
    </row>
    <row r="910" spans="1:33">
      <c r="A910" s="272"/>
      <c r="B910" s="275"/>
      <c r="C910" s="275"/>
      <c r="D910" s="275"/>
      <c r="E910" s="275"/>
      <c r="F910" s="275"/>
      <c r="G910" s="275"/>
      <c r="H910" s="275"/>
      <c r="I910" s="275"/>
      <c r="J910" s="275"/>
      <c r="K910" s="275"/>
      <c r="L910" s="275"/>
      <c r="M910" s="275"/>
      <c r="N910" s="275"/>
      <c r="O910" s="275"/>
      <c r="P910" s="272"/>
      <c r="Q910" s="272"/>
      <c r="R910" s="272"/>
      <c r="S910" s="272"/>
      <c r="T910" s="272"/>
      <c r="U910" s="272"/>
      <c r="V910" s="272"/>
      <c r="W910" s="272"/>
      <c r="X910" s="272"/>
      <c r="Y910" s="272"/>
      <c r="Z910" s="272"/>
      <c r="AA910" s="272"/>
      <c r="AB910" s="272"/>
      <c r="AC910" s="272"/>
      <c r="AD910" s="272"/>
      <c r="AE910" s="272"/>
      <c r="AF910" s="272"/>
      <c r="AG910" s="272"/>
    </row>
    <row r="911" spans="1:33">
      <c r="A911" s="272"/>
      <c r="B911" s="275"/>
      <c r="C911" s="275"/>
      <c r="D911" s="275"/>
      <c r="E911" s="275"/>
      <c r="F911" s="275"/>
      <c r="G911" s="275"/>
      <c r="H911" s="275"/>
      <c r="I911" s="275"/>
      <c r="J911" s="275"/>
      <c r="K911" s="275"/>
      <c r="L911" s="275"/>
      <c r="M911" s="275"/>
      <c r="N911" s="275"/>
      <c r="O911" s="275"/>
      <c r="P911" s="272"/>
      <c r="Q911" s="272"/>
      <c r="R911" s="272"/>
      <c r="S911" s="272"/>
      <c r="T911" s="272"/>
      <c r="U911" s="272"/>
      <c r="V911" s="272"/>
      <c r="W911" s="272"/>
      <c r="X911" s="272"/>
      <c r="Y911" s="272"/>
      <c r="Z911" s="272"/>
      <c r="AA911" s="272"/>
      <c r="AB911" s="272"/>
      <c r="AC911" s="272"/>
      <c r="AD911" s="272"/>
      <c r="AE911" s="272"/>
      <c r="AF911" s="272"/>
      <c r="AG911" s="272"/>
    </row>
    <row r="912" spans="1:33">
      <c r="A912" s="272"/>
      <c r="B912" s="275"/>
      <c r="C912" s="275"/>
      <c r="D912" s="275"/>
      <c r="E912" s="275"/>
      <c r="F912" s="275"/>
      <c r="G912" s="275"/>
      <c r="H912" s="275"/>
      <c r="I912" s="275"/>
      <c r="J912" s="275"/>
      <c r="K912" s="275"/>
      <c r="L912" s="275"/>
      <c r="M912" s="275"/>
      <c r="N912" s="275"/>
      <c r="O912" s="275"/>
      <c r="P912" s="272"/>
      <c r="Q912" s="272"/>
      <c r="R912" s="272"/>
      <c r="S912" s="272"/>
      <c r="T912" s="272"/>
      <c r="U912" s="272"/>
      <c r="V912" s="272"/>
      <c r="W912" s="272"/>
      <c r="X912" s="272"/>
      <c r="Y912" s="272"/>
      <c r="Z912" s="272"/>
      <c r="AA912" s="272"/>
      <c r="AB912" s="272"/>
      <c r="AC912" s="272"/>
      <c r="AD912" s="272"/>
      <c r="AE912" s="272"/>
      <c r="AF912" s="272"/>
      <c r="AG912" s="272"/>
    </row>
    <row r="913" spans="1:33">
      <c r="A913" s="272"/>
      <c r="B913" s="275"/>
      <c r="C913" s="275"/>
      <c r="D913" s="275"/>
      <c r="E913" s="275"/>
      <c r="F913" s="275"/>
      <c r="G913" s="275"/>
      <c r="H913" s="275"/>
      <c r="I913" s="275"/>
      <c r="J913" s="275"/>
      <c r="K913" s="275"/>
      <c r="L913" s="275"/>
      <c r="M913" s="275"/>
      <c r="N913" s="275"/>
      <c r="O913" s="275"/>
      <c r="P913" s="272"/>
      <c r="Q913" s="272"/>
      <c r="R913" s="272"/>
      <c r="S913" s="272"/>
      <c r="T913" s="272"/>
      <c r="U913" s="272"/>
      <c r="V913" s="272"/>
      <c r="W913" s="272"/>
      <c r="X913" s="272"/>
      <c r="Y913" s="272"/>
      <c r="Z913" s="272"/>
      <c r="AA913" s="272"/>
      <c r="AB913" s="272"/>
      <c r="AC913" s="272"/>
      <c r="AD913" s="272"/>
      <c r="AE913" s="272"/>
      <c r="AF913" s="272"/>
      <c r="AG913" s="272"/>
    </row>
    <row r="914" spans="1:33">
      <c r="A914" s="272"/>
      <c r="B914" s="275"/>
      <c r="C914" s="275"/>
      <c r="D914" s="275"/>
      <c r="E914" s="275"/>
      <c r="F914" s="275"/>
      <c r="G914" s="275"/>
      <c r="H914" s="275"/>
      <c r="I914" s="275"/>
      <c r="J914" s="275"/>
      <c r="K914" s="275"/>
      <c r="L914" s="275"/>
      <c r="M914" s="275"/>
      <c r="N914" s="275"/>
      <c r="O914" s="275"/>
      <c r="P914" s="272"/>
      <c r="Q914" s="272"/>
      <c r="R914" s="272"/>
      <c r="S914" s="272"/>
      <c r="T914" s="272"/>
      <c r="U914" s="272"/>
      <c r="V914" s="272"/>
      <c r="W914" s="272"/>
      <c r="X914" s="272"/>
      <c r="Y914" s="272"/>
      <c r="Z914" s="272"/>
      <c r="AA914" s="272"/>
      <c r="AB914" s="272"/>
      <c r="AC914" s="272"/>
      <c r="AD914" s="272"/>
      <c r="AE914" s="272"/>
      <c r="AF914" s="272"/>
      <c r="AG914" s="272"/>
    </row>
    <row r="915" spans="1:33">
      <c r="A915" s="272"/>
      <c r="B915" s="275"/>
      <c r="C915" s="275"/>
      <c r="D915" s="275"/>
      <c r="E915" s="275"/>
      <c r="F915" s="275"/>
      <c r="G915" s="275"/>
      <c r="H915" s="275"/>
      <c r="I915" s="275"/>
      <c r="J915" s="275"/>
      <c r="K915" s="275"/>
      <c r="L915" s="275"/>
      <c r="M915" s="275"/>
      <c r="N915" s="275"/>
      <c r="O915" s="275"/>
      <c r="P915" s="272"/>
      <c r="Q915" s="272"/>
      <c r="R915" s="272"/>
      <c r="S915" s="272"/>
      <c r="T915" s="272"/>
      <c r="U915" s="272"/>
      <c r="V915" s="272"/>
      <c r="W915" s="272"/>
      <c r="X915" s="272"/>
      <c r="Y915" s="272"/>
      <c r="Z915" s="272"/>
      <c r="AA915" s="272"/>
      <c r="AB915" s="272"/>
      <c r="AC915" s="272"/>
      <c r="AD915" s="272"/>
      <c r="AE915" s="272"/>
      <c r="AF915" s="272"/>
      <c r="AG915" s="272"/>
    </row>
    <row r="916" spans="1:33">
      <c r="A916" s="272"/>
      <c r="B916" s="275"/>
      <c r="C916" s="275"/>
      <c r="D916" s="275"/>
      <c r="E916" s="275"/>
      <c r="F916" s="275"/>
      <c r="G916" s="275"/>
      <c r="H916" s="275"/>
      <c r="I916" s="275"/>
      <c r="J916" s="275"/>
      <c r="K916" s="275"/>
      <c r="L916" s="275"/>
      <c r="M916" s="275"/>
      <c r="N916" s="275"/>
      <c r="O916" s="275"/>
      <c r="P916" s="272"/>
      <c r="Q916" s="272"/>
      <c r="R916" s="272"/>
      <c r="S916" s="272"/>
      <c r="T916" s="272"/>
      <c r="U916" s="272"/>
      <c r="V916" s="272"/>
      <c r="W916" s="272"/>
      <c r="X916" s="272"/>
      <c r="Y916" s="272"/>
      <c r="Z916" s="272"/>
      <c r="AA916" s="272"/>
      <c r="AB916" s="272"/>
      <c r="AC916" s="272"/>
      <c r="AD916" s="272"/>
      <c r="AE916" s="272"/>
      <c r="AF916" s="272"/>
      <c r="AG916" s="272"/>
    </row>
    <row r="917" spans="1:33">
      <c r="A917" s="272"/>
      <c r="B917" s="275"/>
      <c r="C917" s="275"/>
      <c r="D917" s="275"/>
      <c r="E917" s="275"/>
      <c r="F917" s="275"/>
      <c r="G917" s="275"/>
      <c r="H917" s="275"/>
      <c r="I917" s="275"/>
      <c r="J917" s="275"/>
      <c r="K917" s="275"/>
      <c r="L917" s="275"/>
      <c r="M917" s="275"/>
      <c r="N917" s="275"/>
      <c r="O917" s="275"/>
      <c r="P917" s="272"/>
      <c r="Q917" s="272"/>
      <c r="R917" s="272"/>
      <c r="S917" s="272"/>
      <c r="T917" s="272"/>
      <c r="U917" s="272"/>
      <c r="V917" s="272"/>
      <c r="W917" s="272"/>
      <c r="X917" s="272"/>
      <c r="Y917" s="272"/>
      <c r="Z917" s="272"/>
      <c r="AA917" s="272"/>
      <c r="AB917" s="272"/>
      <c r="AC917" s="272"/>
      <c r="AD917" s="272"/>
      <c r="AE917" s="272"/>
      <c r="AF917" s="272"/>
      <c r="AG917" s="272"/>
    </row>
    <row r="918" spans="1:33">
      <c r="A918" s="272"/>
      <c r="B918" s="275"/>
      <c r="C918" s="275"/>
      <c r="D918" s="275"/>
      <c r="E918" s="275"/>
      <c r="F918" s="275"/>
      <c r="G918" s="275"/>
      <c r="H918" s="275"/>
      <c r="I918" s="275"/>
      <c r="J918" s="275"/>
      <c r="K918" s="275"/>
      <c r="L918" s="275"/>
      <c r="M918" s="275"/>
      <c r="N918" s="275"/>
      <c r="O918" s="275"/>
      <c r="P918" s="272"/>
      <c r="Q918" s="272"/>
      <c r="R918" s="272"/>
      <c r="S918" s="272"/>
      <c r="T918" s="272"/>
      <c r="U918" s="272"/>
      <c r="V918" s="272"/>
      <c r="W918" s="272"/>
      <c r="X918" s="272"/>
      <c r="Y918" s="272"/>
      <c r="Z918" s="272"/>
      <c r="AA918" s="272"/>
      <c r="AB918" s="272"/>
      <c r="AC918" s="272"/>
      <c r="AD918" s="272"/>
      <c r="AE918" s="272"/>
      <c r="AF918" s="272"/>
      <c r="AG918" s="272"/>
    </row>
    <row r="919" spans="1:33">
      <c r="A919" s="272"/>
      <c r="B919" s="275"/>
      <c r="C919" s="275"/>
      <c r="D919" s="275"/>
      <c r="E919" s="275"/>
      <c r="F919" s="275"/>
      <c r="G919" s="275"/>
      <c r="H919" s="275"/>
      <c r="I919" s="275"/>
      <c r="J919" s="275"/>
      <c r="K919" s="275"/>
      <c r="L919" s="275"/>
      <c r="M919" s="275"/>
      <c r="N919" s="275"/>
      <c r="O919" s="275"/>
      <c r="P919" s="272"/>
      <c r="Q919" s="272"/>
      <c r="R919" s="272"/>
      <c r="S919" s="272"/>
      <c r="T919" s="272"/>
      <c r="U919" s="272"/>
      <c r="V919" s="272"/>
      <c r="W919" s="272"/>
      <c r="X919" s="272"/>
      <c r="Y919" s="272"/>
      <c r="Z919" s="272"/>
      <c r="AA919" s="272"/>
      <c r="AB919" s="272"/>
      <c r="AC919" s="272"/>
      <c r="AD919" s="272"/>
      <c r="AE919" s="272"/>
      <c r="AF919" s="272"/>
      <c r="AG919" s="272"/>
    </row>
    <row r="920" spans="1:33">
      <c r="A920" s="272"/>
      <c r="B920" s="275"/>
      <c r="C920" s="275"/>
      <c r="D920" s="275"/>
      <c r="E920" s="275"/>
      <c r="F920" s="275"/>
      <c r="G920" s="275"/>
      <c r="H920" s="275"/>
      <c r="I920" s="275"/>
      <c r="J920" s="275"/>
      <c r="K920" s="275"/>
      <c r="L920" s="275"/>
      <c r="M920" s="275"/>
      <c r="N920" s="275"/>
      <c r="O920" s="275"/>
      <c r="P920" s="272"/>
      <c r="Q920" s="272"/>
      <c r="R920" s="272"/>
      <c r="S920" s="272"/>
      <c r="T920" s="272"/>
      <c r="U920" s="272"/>
      <c r="V920" s="272"/>
      <c r="W920" s="272"/>
      <c r="X920" s="272"/>
      <c r="Y920" s="272"/>
      <c r="Z920" s="272"/>
      <c r="AA920" s="272"/>
      <c r="AB920" s="272"/>
      <c r="AC920" s="272"/>
      <c r="AD920" s="272"/>
      <c r="AE920" s="272"/>
      <c r="AF920" s="272"/>
      <c r="AG920" s="272"/>
    </row>
    <row r="921" spans="1:33">
      <c r="A921" s="272"/>
      <c r="B921" s="275"/>
      <c r="C921" s="275"/>
      <c r="D921" s="275"/>
      <c r="E921" s="275"/>
      <c r="F921" s="275"/>
      <c r="G921" s="275"/>
      <c r="H921" s="275"/>
      <c r="I921" s="275"/>
      <c r="J921" s="275"/>
      <c r="K921" s="275"/>
      <c r="L921" s="275"/>
      <c r="M921" s="275"/>
      <c r="N921" s="275"/>
      <c r="O921" s="275"/>
      <c r="P921" s="272"/>
      <c r="Q921" s="272"/>
      <c r="R921" s="272"/>
      <c r="S921" s="272"/>
      <c r="T921" s="272"/>
      <c r="U921" s="272"/>
      <c r="V921" s="272"/>
      <c r="W921" s="272"/>
      <c r="X921" s="272"/>
      <c r="Y921" s="272"/>
      <c r="Z921" s="272"/>
      <c r="AA921" s="272"/>
      <c r="AB921" s="272"/>
      <c r="AC921" s="272"/>
      <c r="AD921" s="272"/>
      <c r="AE921" s="272"/>
      <c r="AF921" s="272"/>
      <c r="AG921" s="272"/>
    </row>
    <row r="922" spans="1:33">
      <c r="A922" s="272"/>
      <c r="B922" s="275"/>
      <c r="C922" s="275"/>
      <c r="D922" s="275"/>
      <c r="E922" s="275"/>
      <c r="F922" s="275"/>
      <c r="G922" s="275"/>
      <c r="H922" s="275"/>
      <c r="I922" s="275"/>
      <c r="J922" s="275"/>
      <c r="K922" s="275"/>
      <c r="L922" s="275"/>
      <c r="M922" s="275"/>
      <c r="N922" s="275"/>
      <c r="O922" s="275"/>
      <c r="P922" s="272"/>
      <c r="Q922" s="272"/>
      <c r="R922" s="272"/>
      <c r="S922" s="272"/>
      <c r="T922" s="272"/>
      <c r="U922" s="272"/>
      <c r="V922" s="272"/>
      <c r="W922" s="272"/>
      <c r="X922" s="272"/>
      <c r="Y922" s="272"/>
      <c r="Z922" s="272"/>
      <c r="AA922" s="272"/>
      <c r="AB922" s="272"/>
      <c r="AC922" s="272"/>
      <c r="AD922" s="272"/>
      <c r="AE922" s="272"/>
      <c r="AF922" s="272"/>
      <c r="AG922" s="272"/>
    </row>
    <row r="923" spans="1:33">
      <c r="A923" s="272"/>
      <c r="B923" s="275"/>
      <c r="C923" s="275"/>
      <c r="D923" s="275"/>
      <c r="E923" s="275"/>
      <c r="F923" s="275"/>
      <c r="G923" s="275"/>
      <c r="H923" s="275"/>
      <c r="I923" s="275"/>
      <c r="J923" s="275"/>
      <c r="K923" s="275"/>
      <c r="L923" s="275"/>
      <c r="M923" s="275"/>
      <c r="N923" s="275"/>
      <c r="O923" s="275"/>
      <c r="P923" s="272"/>
      <c r="Q923" s="272"/>
      <c r="R923" s="272"/>
      <c r="S923" s="272"/>
      <c r="T923" s="272"/>
      <c r="U923" s="272"/>
      <c r="V923" s="272"/>
      <c r="W923" s="272"/>
      <c r="X923" s="272"/>
      <c r="Y923" s="272"/>
      <c r="Z923" s="272"/>
      <c r="AA923" s="272"/>
      <c r="AB923" s="272"/>
      <c r="AC923" s="272"/>
      <c r="AD923" s="272"/>
      <c r="AE923" s="272"/>
      <c r="AF923" s="272"/>
      <c r="AG923" s="272"/>
    </row>
    <row r="924" spans="1:33">
      <c r="A924" s="272"/>
      <c r="B924" s="275"/>
      <c r="C924" s="275"/>
      <c r="D924" s="275"/>
      <c r="E924" s="275"/>
      <c r="F924" s="275"/>
      <c r="G924" s="275"/>
      <c r="H924" s="275"/>
      <c r="I924" s="275"/>
      <c r="J924" s="275"/>
      <c r="K924" s="275"/>
      <c r="L924" s="275"/>
      <c r="M924" s="275"/>
      <c r="N924" s="275"/>
      <c r="O924" s="275"/>
      <c r="P924" s="272"/>
      <c r="Q924" s="272"/>
      <c r="R924" s="272"/>
      <c r="S924" s="272"/>
      <c r="T924" s="272"/>
      <c r="U924" s="272"/>
      <c r="V924" s="272"/>
      <c r="W924" s="272"/>
      <c r="X924" s="272"/>
      <c r="Y924" s="272"/>
      <c r="Z924" s="272"/>
      <c r="AA924" s="272"/>
      <c r="AB924" s="272"/>
      <c r="AC924" s="272"/>
      <c r="AD924" s="272"/>
      <c r="AE924" s="272"/>
      <c r="AF924" s="272"/>
      <c r="AG924" s="272"/>
    </row>
    <row r="925" spans="1:33">
      <c r="A925" s="272"/>
      <c r="B925" s="275"/>
      <c r="C925" s="275"/>
      <c r="D925" s="275"/>
      <c r="E925" s="275"/>
      <c r="F925" s="275"/>
      <c r="G925" s="275"/>
      <c r="H925" s="275"/>
      <c r="I925" s="275"/>
      <c r="J925" s="275"/>
      <c r="K925" s="275"/>
      <c r="L925" s="275"/>
      <c r="M925" s="275"/>
      <c r="N925" s="275"/>
      <c r="O925" s="275"/>
      <c r="P925" s="272"/>
      <c r="Q925" s="272"/>
      <c r="R925" s="272"/>
      <c r="S925" s="272"/>
      <c r="T925" s="272"/>
      <c r="U925" s="272"/>
      <c r="V925" s="272"/>
      <c r="W925" s="272"/>
      <c r="X925" s="272"/>
      <c r="Y925" s="272"/>
      <c r="Z925" s="272"/>
      <c r="AA925" s="272"/>
      <c r="AB925" s="272"/>
      <c r="AC925" s="272"/>
      <c r="AD925" s="272"/>
      <c r="AE925" s="272"/>
      <c r="AF925" s="272"/>
      <c r="AG925" s="272"/>
    </row>
    <row r="926" spans="1:33">
      <c r="A926" s="272"/>
      <c r="B926" s="275"/>
      <c r="C926" s="275"/>
      <c r="D926" s="275"/>
      <c r="E926" s="275"/>
      <c r="F926" s="275"/>
      <c r="G926" s="275"/>
      <c r="H926" s="275"/>
      <c r="I926" s="275"/>
      <c r="J926" s="275"/>
      <c r="K926" s="275"/>
      <c r="L926" s="275"/>
      <c r="M926" s="275"/>
      <c r="N926" s="275"/>
      <c r="O926" s="275"/>
      <c r="P926" s="272"/>
      <c r="Q926" s="272"/>
      <c r="R926" s="272"/>
      <c r="S926" s="272"/>
      <c r="T926" s="272"/>
      <c r="U926" s="272"/>
      <c r="V926" s="272"/>
      <c r="W926" s="272"/>
      <c r="X926" s="272"/>
      <c r="Y926" s="272"/>
      <c r="Z926" s="272"/>
      <c r="AA926" s="272"/>
      <c r="AB926" s="272"/>
      <c r="AC926" s="272"/>
      <c r="AD926" s="272"/>
      <c r="AE926" s="272"/>
      <c r="AF926" s="272"/>
      <c r="AG926" s="272"/>
    </row>
    <row r="927" spans="1:33">
      <c r="A927" s="272"/>
      <c r="B927" s="275"/>
      <c r="C927" s="275"/>
      <c r="D927" s="275"/>
      <c r="E927" s="275"/>
      <c r="F927" s="275"/>
      <c r="G927" s="275"/>
      <c r="H927" s="275"/>
      <c r="I927" s="275"/>
      <c r="J927" s="275"/>
      <c r="K927" s="275"/>
      <c r="L927" s="275"/>
      <c r="M927" s="275"/>
      <c r="N927" s="275"/>
      <c r="O927" s="275"/>
      <c r="P927" s="272"/>
      <c r="Q927" s="272"/>
      <c r="R927" s="272"/>
      <c r="S927" s="272"/>
      <c r="T927" s="272"/>
      <c r="U927" s="272"/>
      <c r="V927" s="272"/>
      <c r="W927" s="272"/>
      <c r="X927" s="272"/>
      <c r="Y927" s="272"/>
      <c r="Z927" s="272"/>
      <c r="AA927" s="272"/>
      <c r="AB927" s="272"/>
      <c r="AC927" s="272"/>
      <c r="AD927" s="272"/>
      <c r="AE927" s="272"/>
      <c r="AF927" s="272"/>
      <c r="AG927" s="272"/>
    </row>
    <row r="928" spans="1:33">
      <c r="A928" s="272"/>
      <c r="B928" s="275"/>
      <c r="C928" s="275"/>
      <c r="D928" s="275"/>
      <c r="E928" s="275"/>
      <c r="F928" s="275"/>
      <c r="G928" s="275"/>
      <c r="H928" s="275"/>
      <c r="I928" s="275"/>
      <c r="J928" s="275"/>
      <c r="K928" s="275"/>
      <c r="L928" s="275"/>
      <c r="M928" s="275"/>
      <c r="N928" s="275"/>
      <c r="O928" s="275"/>
      <c r="P928" s="272"/>
      <c r="Q928" s="272"/>
      <c r="R928" s="272"/>
      <c r="S928" s="272"/>
      <c r="T928" s="272"/>
      <c r="U928" s="272"/>
      <c r="V928" s="272"/>
      <c r="W928" s="272"/>
      <c r="X928" s="272"/>
      <c r="Y928" s="272"/>
      <c r="Z928" s="272"/>
      <c r="AA928" s="272"/>
      <c r="AB928" s="272"/>
      <c r="AC928" s="272"/>
      <c r="AD928" s="272"/>
      <c r="AE928" s="272"/>
      <c r="AF928" s="272"/>
      <c r="AG928" s="272"/>
    </row>
    <row r="929" spans="1:33">
      <c r="A929" s="272"/>
      <c r="B929" s="275"/>
      <c r="C929" s="275"/>
      <c r="D929" s="275"/>
      <c r="E929" s="275"/>
      <c r="F929" s="275"/>
      <c r="G929" s="275"/>
      <c r="H929" s="275"/>
      <c r="I929" s="275"/>
      <c r="J929" s="275"/>
      <c r="K929" s="275"/>
      <c r="L929" s="275"/>
      <c r="M929" s="275"/>
      <c r="N929" s="275"/>
      <c r="O929" s="275"/>
      <c r="P929" s="272"/>
      <c r="Q929" s="272"/>
      <c r="R929" s="272"/>
      <c r="S929" s="272"/>
      <c r="T929" s="272"/>
      <c r="U929" s="272"/>
      <c r="V929" s="272"/>
      <c r="W929" s="272"/>
      <c r="X929" s="272"/>
      <c r="Y929" s="272"/>
      <c r="Z929" s="272"/>
      <c r="AA929" s="272"/>
      <c r="AB929" s="272"/>
      <c r="AC929" s="272"/>
      <c r="AD929" s="272"/>
      <c r="AE929" s="272"/>
      <c r="AF929" s="272"/>
      <c r="AG929" s="272"/>
    </row>
    <row r="930" spans="1:33">
      <c r="A930" s="272"/>
      <c r="B930" s="275"/>
      <c r="C930" s="275"/>
      <c r="D930" s="275"/>
      <c r="E930" s="275"/>
      <c r="F930" s="275"/>
      <c r="G930" s="275"/>
      <c r="H930" s="275"/>
      <c r="I930" s="275"/>
      <c r="J930" s="275"/>
      <c r="K930" s="275"/>
      <c r="L930" s="275"/>
      <c r="M930" s="275"/>
      <c r="N930" s="275"/>
      <c r="O930" s="275"/>
      <c r="P930" s="272"/>
      <c r="Q930" s="272"/>
      <c r="R930" s="272"/>
      <c r="S930" s="272"/>
      <c r="T930" s="272"/>
      <c r="U930" s="272"/>
      <c r="V930" s="272"/>
      <c r="W930" s="272"/>
      <c r="X930" s="272"/>
      <c r="Y930" s="272"/>
      <c r="Z930" s="272"/>
      <c r="AA930" s="272"/>
      <c r="AB930" s="272"/>
      <c r="AC930" s="272"/>
      <c r="AD930" s="272"/>
      <c r="AE930" s="272"/>
      <c r="AF930" s="272"/>
      <c r="AG930" s="272"/>
    </row>
    <row r="931" spans="1:33">
      <c r="A931" s="272"/>
      <c r="B931" s="275"/>
      <c r="C931" s="275"/>
      <c r="D931" s="275"/>
      <c r="E931" s="275"/>
      <c r="F931" s="275"/>
      <c r="G931" s="275"/>
      <c r="H931" s="275"/>
      <c r="I931" s="275"/>
      <c r="J931" s="275"/>
      <c r="K931" s="275"/>
      <c r="L931" s="275"/>
      <c r="M931" s="275"/>
      <c r="N931" s="275"/>
      <c r="O931" s="275"/>
      <c r="P931" s="272"/>
      <c r="Q931" s="272"/>
      <c r="R931" s="272"/>
      <c r="S931" s="272"/>
      <c r="T931" s="272"/>
      <c r="U931" s="272"/>
      <c r="V931" s="272"/>
      <c r="W931" s="272"/>
      <c r="X931" s="272"/>
      <c r="Y931" s="272"/>
      <c r="Z931" s="272"/>
      <c r="AA931" s="272"/>
      <c r="AB931" s="272"/>
      <c r="AC931" s="272"/>
      <c r="AD931" s="272"/>
      <c r="AE931" s="272"/>
      <c r="AF931" s="272"/>
      <c r="AG931" s="272"/>
    </row>
    <row r="932" spans="1:33">
      <c r="A932" s="272"/>
      <c r="B932" s="275"/>
      <c r="C932" s="275"/>
      <c r="D932" s="275"/>
      <c r="E932" s="275"/>
      <c r="F932" s="275"/>
      <c r="G932" s="275"/>
      <c r="H932" s="275"/>
      <c r="I932" s="275"/>
      <c r="J932" s="275"/>
      <c r="K932" s="275"/>
      <c r="L932" s="275"/>
      <c r="M932" s="275"/>
      <c r="N932" s="275"/>
      <c r="O932" s="275"/>
      <c r="P932" s="272"/>
      <c r="Q932" s="272"/>
      <c r="R932" s="272"/>
      <c r="S932" s="272"/>
      <c r="T932" s="272"/>
      <c r="U932" s="272"/>
      <c r="V932" s="272"/>
      <c r="W932" s="272"/>
      <c r="X932" s="272"/>
      <c r="Y932" s="272"/>
      <c r="Z932" s="272"/>
      <c r="AA932" s="272"/>
      <c r="AB932" s="272"/>
      <c r="AC932" s="272"/>
      <c r="AD932" s="272"/>
      <c r="AE932" s="272"/>
      <c r="AF932" s="272"/>
      <c r="AG932" s="272"/>
    </row>
    <row r="933" spans="1:33">
      <c r="A933" s="272"/>
      <c r="B933" s="275"/>
      <c r="C933" s="275"/>
      <c r="D933" s="275"/>
      <c r="E933" s="275"/>
      <c r="F933" s="275"/>
      <c r="G933" s="275"/>
      <c r="H933" s="275"/>
      <c r="I933" s="275"/>
      <c r="J933" s="275"/>
      <c r="K933" s="275"/>
      <c r="L933" s="275"/>
      <c r="M933" s="275"/>
      <c r="N933" s="275"/>
      <c r="O933" s="275"/>
      <c r="P933" s="272"/>
      <c r="Q933" s="272"/>
      <c r="R933" s="272"/>
      <c r="S933" s="272"/>
      <c r="T933" s="272"/>
      <c r="U933" s="272"/>
      <c r="V933" s="272"/>
      <c r="W933" s="272"/>
      <c r="X933" s="272"/>
      <c r="Y933" s="272"/>
      <c r="Z933" s="272"/>
      <c r="AA933" s="272"/>
      <c r="AB933" s="272"/>
      <c r="AC933" s="272"/>
      <c r="AD933" s="272"/>
      <c r="AE933" s="272"/>
      <c r="AF933" s="272"/>
      <c r="AG933" s="272"/>
    </row>
    <row r="934" spans="1:33">
      <c r="A934" s="272"/>
      <c r="B934" s="275"/>
      <c r="C934" s="275"/>
      <c r="D934" s="275"/>
      <c r="E934" s="275"/>
      <c r="F934" s="275"/>
      <c r="G934" s="275"/>
      <c r="H934" s="275"/>
      <c r="I934" s="275"/>
      <c r="J934" s="275"/>
      <c r="K934" s="275"/>
      <c r="L934" s="275"/>
      <c r="M934" s="275"/>
      <c r="N934" s="275"/>
      <c r="O934" s="275"/>
      <c r="P934" s="272"/>
      <c r="Q934" s="272"/>
      <c r="R934" s="272"/>
      <c r="S934" s="272"/>
      <c r="T934" s="272"/>
      <c r="U934" s="272"/>
      <c r="V934" s="272"/>
      <c r="W934" s="272"/>
      <c r="X934" s="272"/>
      <c r="Y934" s="272"/>
      <c r="Z934" s="272"/>
      <c r="AA934" s="272"/>
      <c r="AB934" s="272"/>
      <c r="AC934" s="272"/>
      <c r="AD934" s="272"/>
      <c r="AE934" s="272"/>
      <c r="AF934" s="272"/>
      <c r="AG934" s="272"/>
    </row>
    <row r="935" spans="1:33">
      <c r="A935" s="272"/>
      <c r="B935" s="275"/>
      <c r="C935" s="275"/>
      <c r="D935" s="275"/>
      <c r="E935" s="275"/>
      <c r="F935" s="275"/>
      <c r="G935" s="275"/>
      <c r="H935" s="275"/>
      <c r="I935" s="275"/>
      <c r="J935" s="275"/>
      <c r="K935" s="275"/>
      <c r="L935" s="275"/>
      <c r="M935" s="275"/>
      <c r="N935" s="275"/>
      <c r="O935" s="275"/>
      <c r="P935" s="272"/>
      <c r="Q935" s="272"/>
      <c r="R935" s="272"/>
      <c r="S935" s="272"/>
      <c r="T935" s="272"/>
      <c r="U935" s="272"/>
      <c r="V935" s="272"/>
      <c r="W935" s="272"/>
      <c r="X935" s="272"/>
      <c r="Y935" s="272"/>
      <c r="Z935" s="272"/>
      <c r="AA935" s="272"/>
      <c r="AB935" s="272"/>
      <c r="AC935" s="272"/>
      <c r="AD935" s="272"/>
      <c r="AE935" s="272"/>
      <c r="AF935" s="272"/>
      <c r="AG935" s="272"/>
    </row>
    <row r="936" spans="1:33">
      <c r="A936" s="272"/>
      <c r="B936" s="275"/>
      <c r="C936" s="275"/>
      <c r="D936" s="275"/>
      <c r="E936" s="275"/>
      <c r="F936" s="275"/>
      <c r="G936" s="275"/>
      <c r="H936" s="275"/>
      <c r="I936" s="275"/>
      <c r="J936" s="275"/>
      <c r="K936" s="275"/>
      <c r="L936" s="275"/>
      <c r="M936" s="275"/>
      <c r="N936" s="275"/>
      <c r="O936" s="275"/>
      <c r="P936" s="272"/>
      <c r="Q936" s="272"/>
      <c r="R936" s="272"/>
      <c r="S936" s="272"/>
      <c r="T936" s="272"/>
      <c r="U936" s="272"/>
      <c r="V936" s="272"/>
      <c r="W936" s="272"/>
      <c r="X936" s="272"/>
      <c r="Y936" s="272"/>
      <c r="Z936" s="272"/>
      <c r="AA936" s="272"/>
      <c r="AB936" s="272"/>
      <c r="AC936" s="272"/>
      <c r="AD936" s="272"/>
      <c r="AE936" s="272"/>
      <c r="AF936" s="272"/>
      <c r="AG936" s="272"/>
    </row>
    <row r="937" spans="1:33">
      <c r="A937" s="272"/>
      <c r="B937" s="275"/>
      <c r="C937" s="275"/>
      <c r="D937" s="275"/>
      <c r="E937" s="275"/>
      <c r="F937" s="275"/>
      <c r="G937" s="275"/>
      <c r="H937" s="275"/>
      <c r="I937" s="275"/>
      <c r="J937" s="275"/>
      <c r="K937" s="275"/>
      <c r="L937" s="275"/>
      <c r="M937" s="275"/>
      <c r="N937" s="275"/>
      <c r="O937" s="275"/>
      <c r="P937" s="272"/>
      <c r="Q937" s="272"/>
      <c r="R937" s="272"/>
      <c r="S937" s="272"/>
      <c r="T937" s="272"/>
      <c r="U937" s="272"/>
      <c r="V937" s="272"/>
      <c r="W937" s="272"/>
      <c r="X937" s="272"/>
      <c r="Y937" s="272"/>
      <c r="Z937" s="272"/>
      <c r="AA937" s="272"/>
      <c r="AB937" s="272"/>
      <c r="AC937" s="272"/>
      <c r="AD937" s="272"/>
      <c r="AE937" s="272"/>
      <c r="AF937" s="272"/>
      <c r="AG937" s="272"/>
    </row>
    <row r="938" spans="1:33">
      <c r="A938" s="272"/>
      <c r="B938" s="275"/>
      <c r="C938" s="275"/>
      <c r="D938" s="275"/>
      <c r="E938" s="275"/>
      <c r="F938" s="275"/>
      <c r="G938" s="275"/>
      <c r="H938" s="275"/>
      <c r="I938" s="275"/>
      <c r="J938" s="275"/>
      <c r="K938" s="275"/>
      <c r="L938" s="275"/>
      <c r="M938" s="275"/>
      <c r="N938" s="275"/>
      <c r="O938" s="275"/>
      <c r="P938" s="272"/>
      <c r="Q938" s="272"/>
      <c r="R938" s="272"/>
      <c r="S938" s="272"/>
      <c r="T938" s="272"/>
      <c r="U938" s="272"/>
      <c r="V938" s="272"/>
      <c r="W938" s="272"/>
      <c r="X938" s="272"/>
      <c r="Y938" s="272"/>
      <c r="Z938" s="272"/>
      <c r="AA938" s="272"/>
      <c r="AB938" s="272"/>
      <c r="AC938" s="272"/>
      <c r="AD938" s="272"/>
      <c r="AE938" s="272"/>
      <c r="AF938" s="272"/>
      <c r="AG938" s="272"/>
    </row>
    <row r="939" spans="1:33">
      <c r="A939" s="272"/>
      <c r="B939" s="275"/>
      <c r="C939" s="275"/>
      <c r="D939" s="275"/>
      <c r="E939" s="275"/>
      <c r="F939" s="275"/>
      <c r="G939" s="275"/>
      <c r="H939" s="275"/>
      <c r="I939" s="275"/>
      <c r="J939" s="275"/>
      <c r="K939" s="275"/>
      <c r="L939" s="275"/>
      <c r="M939" s="275"/>
      <c r="N939" s="275"/>
      <c r="O939" s="275"/>
      <c r="P939" s="272"/>
      <c r="Q939" s="272"/>
      <c r="R939" s="272"/>
      <c r="S939" s="272"/>
      <c r="T939" s="272"/>
      <c r="U939" s="272"/>
      <c r="V939" s="272"/>
      <c r="W939" s="272"/>
      <c r="X939" s="272"/>
      <c r="Y939" s="272"/>
      <c r="Z939" s="272"/>
      <c r="AA939" s="272"/>
      <c r="AB939" s="272"/>
      <c r="AC939" s="272"/>
      <c r="AD939" s="272"/>
      <c r="AE939" s="272"/>
      <c r="AF939" s="272"/>
      <c r="AG939" s="272"/>
    </row>
    <row r="940" spans="1:33">
      <c r="A940" s="272"/>
      <c r="B940" s="275"/>
      <c r="C940" s="275"/>
      <c r="D940" s="275"/>
      <c r="E940" s="275"/>
      <c r="F940" s="275"/>
      <c r="G940" s="275"/>
      <c r="H940" s="275"/>
      <c r="I940" s="275"/>
      <c r="J940" s="275"/>
      <c r="K940" s="275"/>
      <c r="L940" s="275"/>
      <c r="M940" s="275"/>
      <c r="N940" s="275"/>
      <c r="O940" s="275"/>
      <c r="P940" s="272"/>
      <c r="Q940" s="272"/>
      <c r="R940" s="272"/>
      <c r="S940" s="272"/>
      <c r="T940" s="272"/>
      <c r="U940" s="272"/>
      <c r="V940" s="272"/>
      <c r="W940" s="272"/>
      <c r="X940" s="272"/>
      <c r="Y940" s="272"/>
      <c r="Z940" s="272"/>
      <c r="AA940" s="272"/>
      <c r="AB940" s="272"/>
      <c r="AC940" s="272"/>
      <c r="AD940" s="272"/>
      <c r="AE940" s="272"/>
      <c r="AF940" s="272"/>
      <c r="AG940" s="272"/>
    </row>
    <row r="941" spans="1:33">
      <c r="A941" s="272"/>
      <c r="B941" s="275"/>
      <c r="C941" s="275"/>
      <c r="D941" s="275"/>
      <c r="E941" s="275"/>
      <c r="F941" s="275"/>
      <c r="G941" s="275"/>
      <c r="H941" s="275"/>
      <c r="I941" s="275"/>
      <c r="J941" s="275"/>
      <c r="K941" s="275"/>
      <c r="L941" s="275"/>
      <c r="M941" s="275"/>
      <c r="N941" s="275"/>
      <c r="O941" s="275"/>
      <c r="P941" s="272"/>
      <c r="Q941" s="272"/>
      <c r="R941" s="272"/>
      <c r="S941" s="272"/>
      <c r="T941" s="272"/>
      <c r="U941" s="272"/>
      <c r="V941" s="272"/>
      <c r="W941" s="272"/>
      <c r="X941" s="272"/>
      <c r="Y941" s="272"/>
      <c r="Z941" s="272"/>
      <c r="AA941" s="272"/>
      <c r="AB941" s="272"/>
      <c r="AC941" s="272"/>
      <c r="AD941" s="272"/>
      <c r="AE941" s="272"/>
      <c r="AF941" s="272"/>
      <c r="AG941" s="272"/>
    </row>
    <row r="942" spans="1:33">
      <c r="A942" s="272"/>
      <c r="B942" s="275"/>
      <c r="C942" s="275"/>
      <c r="D942" s="275"/>
      <c r="E942" s="275"/>
      <c r="F942" s="275"/>
      <c r="G942" s="275"/>
      <c r="H942" s="275"/>
      <c r="I942" s="275"/>
      <c r="J942" s="275"/>
      <c r="K942" s="275"/>
      <c r="L942" s="275"/>
      <c r="M942" s="275"/>
      <c r="N942" s="275"/>
      <c r="O942" s="275"/>
      <c r="P942" s="272"/>
      <c r="Q942" s="272"/>
      <c r="R942" s="272"/>
      <c r="S942" s="272"/>
      <c r="T942" s="272"/>
      <c r="U942" s="272"/>
      <c r="V942" s="272"/>
      <c r="W942" s="272"/>
      <c r="X942" s="272"/>
      <c r="Y942" s="272"/>
      <c r="Z942" s="272"/>
      <c r="AA942" s="272"/>
      <c r="AB942" s="272"/>
      <c r="AC942" s="272"/>
      <c r="AD942" s="272"/>
      <c r="AE942" s="272"/>
      <c r="AF942" s="272"/>
      <c r="AG942" s="272"/>
    </row>
    <row r="943" spans="1:33">
      <c r="A943" s="272"/>
      <c r="B943" s="275"/>
      <c r="C943" s="275"/>
      <c r="D943" s="275"/>
      <c r="E943" s="275"/>
      <c r="F943" s="275"/>
      <c r="G943" s="275"/>
      <c r="H943" s="275"/>
      <c r="I943" s="275"/>
      <c r="J943" s="275"/>
      <c r="K943" s="275"/>
      <c r="L943" s="275"/>
      <c r="M943" s="275"/>
      <c r="N943" s="275"/>
      <c r="O943" s="275"/>
      <c r="P943" s="272"/>
      <c r="Q943" s="272"/>
      <c r="R943" s="272"/>
      <c r="S943" s="272"/>
      <c r="T943" s="272"/>
      <c r="U943" s="272"/>
      <c r="V943" s="272"/>
      <c r="W943" s="272"/>
      <c r="X943" s="272"/>
      <c r="Y943" s="272"/>
      <c r="Z943" s="272"/>
      <c r="AA943" s="272"/>
      <c r="AB943" s="272"/>
      <c r="AC943" s="272"/>
      <c r="AD943" s="272"/>
      <c r="AE943" s="272"/>
      <c r="AF943" s="272"/>
      <c r="AG943" s="272"/>
    </row>
    <row r="944" spans="1:33">
      <c r="A944" s="272"/>
      <c r="B944" s="275"/>
      <c r="C944" s="275"/>
      <c r="D944" s="275"/>
      <c r="E944" s="275"/>
      <c r="F944" s="275"/>
      <c r="G944" s="275"/>
      <c r="H944" s="275"/>
      <c r="I944" s="275"/>
      <c r="J944" s="275"/>
      <c r="K944" s="275"/>
      <c r="L944" s="275"/>
      <c r="M944" s="275"/>
      <c r="N944" s="275"/>
      <c r="O944" s="275"/>
      <c r="P944" s="272"/>
      <c r="Q944" s="272"/>
      <c r="R944" s="272"/>
      <c r="S944" s="272"/>
      <c r="T944" s="272"/>
      <c r="U944" s="272"/>
      <c r="V944" s="272"/>
      <c r="W944" s="272"/>
      <c r="X944" s="272"/>
      <c r="Y944" s="272"/>
      <c r="Z944" s="272"/>
      <c r="AA944" s="272"/>
      <c r="AB944" s="272"/>
      <c r="AC944" s="272"/>
      <c r="AD944" s="272"/>
      <c r="AE944" s="272"/>
      <c r="AF944" s="272"/>
      <c r="AG944" s="272"/>
    </row>
    <row r="945" spans="1:33">
      <c r="A945" s="272"/>
      <c r="B945" s="275"/>
      <c r="C945" s="275"/>
      <c r="D945" s="275"/>
      <c r="E945" s="275"/>
      <c r="F945" s="275"/>
      <c r="G945" s="275"/>
      <c r="H945" s="275"/>
      <c r="I945" s="275"/>
      <c r="J945" s="275"/>
      <c r="K945" s="275"/>
      <c r="L945" s="275"/>
      <c r="M945" s="275"/>
      <c r="N945" s="275"/>
      <c r="O945" s="275"/>
      <c r="P945" s="272"/>
      <c r="Q945" s="272"/>
      <c r="R945" s="272"/>
      <c r="S945" s="272"/>
      <c r="T945" s="272"/>
      <c r="U945" s="272"/>
      <c r="V945" s="272"/>
      <c r="W945" s="272"/>
      <c r="X945" s="272"/>
      <c r="Y945" s="272"/>
      <c r="Z945" s="272"/>
      <c r="AA945" s="272"/>
      <c r="AB945" s="272"/>
      <c r="AC945" s="272"/>
      <c r="AD945" s="272"/>
      <c r="AE945" s="272"/>
      <c r="AF945" s="272"/>
      <c r="AG945" s="272"/>
    </row>
    <row r="946" spans="1:33">
      <c r="A946" s="272"/>
      <c r="B946" s="275"/>
      <c r="C946" s="275"/>
      <c r="D946" s="275"/>
      <c r="E946" s="275"/>
      <c r="F946" s="275"/>
      <c r="G946" s="275"/>
      <c r="H946" s="275"/>
      <c r="I946" s="275"/>
      <c r="J946" s="275"/>
      <c r="K946" s="275"/>
      <c r="L946" s="275"/>
      <c r="M946" s="275"/>
      <c r="N946" s="275"/>
      <c r="O946" s="275"/>
      <c r="P946" s="272"/>
      <c r="Q946" s="272"/>
      <c r="R946" s="272"/>
      <c r="S946" s="272"/>
      <c r="T946" s="272"/>
      <c r="U946" s="272"/>
      <c r="V946" s="272"/>
      <c r="W946" s="272"/>
      <c r="X946" s="272"/>
      <c r="Y946" s="272"/>
      <c r="Z946" s="272"/>
      <c r="AA946" s="272"/>
      <c r="AB946" s="272"/>
      <c r="AC946" s="272"/>
      <c r="AD946" s="272"/>
      <c r="AE946" s="272"/>
      <c r="AF946" s="272"/>
      <c r="AG946" s="272"/>
    </row>
    <row r="947" spans="1:33">
      <c r="A947" s="272"/>
      <c r="B947" s="275"/>
      <c r="C947" s="275"/>
      <c r="D947" s="275"/>
      <c r="E947" s="275"/>
      <c r="F947" s="275"/>
      <c r="G947" s="275"/>
      <c r="H947" s="275"/>
      <c r="I947" s="275"/>
      <c r="J947" s="275"/>
      <c r="K947" s="275"/>
      <c r="L947" s="275"/>
      <c r="M947" s="275"/>
      <c r="N947" s="275"/>
      <c r="O947" s="275"/>
      <c r="P947" s="272"/>
      <c r="Q947" s="272"/>
      <c r="R947" s="272"/>
      <c r="S947" s="272"/>
      <c r="T947" s="272"/>
      <c r="U947" s="272"/>
      <c r="V947" s="272"/>
      <c r="W947" s="272"/>
      <c r="X947" s="272"/>
      <c r="Y947" s="272"/>
      <c r="Z947" s="272"/>
      <c r="AA947" s="272"/>
      <c r="AB947" s="272"/>
      <c r="AC947" s="272"/>
      <c r="AD947" s="272"/>
      <c r="AE947" s="272"/>
      <c r="AF947" s="272"/>
      <c r="AG947" s="272"/>
    </row>
    <row r="948" spans="1:33">
      <c r="A948" s="272"/>
      <c r="B948" s="275"/>
      <c r="C948" s="275"/>
      <c r="D948" s="275"/>
      <c r="E948" s="275"/>
      <c r="F948" s="275"/>
      <c r="G948" s="275"/>
      <c r="H948" s="275"/>
      <c r="I948" s="275"/>
      <c r="J948" s="275"/>
      <c r="K948" s="275"/>
      <c r="L948" s="275"/>
      <c r="M948" s="275"/>
      <c r="N948" s="275"/>
      <c r="O948" s="275"/>
      <c r="P948" s="272"/>
      <c r="Q948" s="272"/>
      <c r="R948" s="272"/>
      <c r="S948" s="272"/>
      <c r="T948" s="272"/>
      <c r="U948" s="272"/>
      <c r="V948" s="272"/>
      <c r="W948" s="272"/>
      <c r="X948" s="272"/>
      <c r="Y948" s="272"/>
      <c r="Z948" s="272"/>
      <c r="AA948" s="272"/>
      <c r="AB948" s="272"/>
      <c r="AC948" s="272"/>
      <c r="AD948" s="272"/>
      <c r="AE948" s="272"/>
      <c r="AF948" s="272"/>
      <c r="AG948" s="272"/>
    </row>
    <row r="949" spans="1:33">
      <c r="A949" s="272"/>
      <c r="B949" s="275"/>
      <c r="C949" s="275"/>
      <c r="D949" s="275"/>
      <c r="E949" s="275"/>
      <c r="F949" s="275"/>
      <c r="G949" s="275"/>
      <c r="H949" s="275"/>
      <c r="I949" s="275"/>
      <c r="J949" s="275"/>
      <c r="K949" s="275"/>
      <c r="L949" s="275"/>
      <c r="M949" s="275"/>
      <c r="N949" s="275"/>
      <c r="O949" s="275"/>
      <c r="P949" s="272"/>
      <c r="Q949" s="272"/>
      <c r="R949" s="272"/>
      <c r="S949" s="272"/>
      <c r="T949" s="272"/>
      <c r="U949" s="272"/>
      <c r="V949" s="272"/>
      <c r="W949" s="272"/>
      <c r="X949" s="272"/>
      <c r="Y949" s="272"/>
      <c r="Z949" s="272"/>
      <c r="AA949" s="272"/>
      <c r="AB949" s="272"/>
      <c r="AC949" s="272"/>
      <c r="AD949" s="272"/>
      <c r="AE949" s="272"/>
      <c r="AF949" s="272"/>
      <c r="AG949" s="272"/>
    </row>
    <row r="950" spans="1:33">
      <c r="A950" s="272"/>
      <c r="B950" s="275"/>
      <c r="C950" s="275"/>
      <c r="D950" s="275"/>
      <c r="E950" s="275"/>
      <c r="F950" s="275"/>
      <c r="G950" s="275"/>
      <c r="H950" s="275"/>
      <c r="I950" s="275"/>
      <c r="J950" s="275"/>
      <c r="K950" s="275"/>
      <c r="L950" s="275"/>
      <c r="M950" s="275"/>
      <c r="N950" s="275"/>
      <c r="O950" s="275"/>
      <c r="P950" s="272"/>
      <c r="Q950" s="272"/>
      <c r="R950" s="272"/>
      <c r="S950" s="272"/>
      <c r="T950" s="272"/>
      <c r="U950" s="272"/>
      <c r="V950" s="272"/>
      <c r="W950" s="272"/>
      <c r="X950" s="272"/>
      <c r="Y950" s="272"/>
      <c r="Z950" s="272"/>
      <c r="AA950" s="272"/>
      <c r="AB950" s="272"/>
      <c r="AC950" s="272"/>
      <c r="AD950" s="272"/>
      <c r="AE950" s="272"/>
      <c r="AF950" s="272"/>
      <c r="AG950" s="272"/>
    </row>
    <row r="951" spans="1:33">
      <c r="A951" s="272"/>
      <c r="B951" s="275"/>
      <c r="C951" s="275"/>
      <c r="D951" s="275"/>
      <c r="E951" s="275"/>
      <c r="F951" s="275"/>
      <c r="G951" s="275"/>
      <c r="H951" s="275"/>
      <c r="I951" s="275"/>
      <c r="J951" s="275"/>
      <c r="K951" s="275"/>
      <c r="L951" s="275"/>
      <c r="M951" s="275"/>
      <c r="N951" s="275"/>
      <c r="O951" s="275"/>
      <c r="P951" s="272"/>
      <c r="Q951" s="272"/>
      <c r="R951" s="272"/>
      <c r="S951" s="272"/>
      <c r="T951" s="272"/>
      <c r="U951" s="272"/>
      <c r="V951" s="272"/>
      <c r="W951" s="272"/>
      <c r="X951" s="272"/>
      <c r="Y951" s="272"/>
      <c r="Z951" s="272"/>
      <c r="AA951" s="272"/>
      <c r="AB951" s="272"/>
      <c r="AC951" s="272"/>
      <c r="AD951" s="272"/>
      <c r="AE951" s="272"/>
      <c r="AF951" s="272"/>
      <c r="AG951" s="272"/>
    </row>
    <row r="952" spans="1:33">
      <c r="A952" s="272"/>
      <c r="B952" s="275"/>
      <c r="C952" s="275"/>
      <c r="D952" s="275"/>
      <c r="E952" s="275"/>
      <c r="F952" s="275"/>
      <c r="G952" s="275"/>
      <c r="H952" s="275"/>
      <c r="I952" s="275"/>
      <c r="J952" s="275"/>
      <c r="K952" s="275"/>
      <c r="L952" s="275"/>
      <c r="M952" s="275"/>
      <c r="N952" s="275"/>
      <c r="O952" s="275"/>
      <c r="P952" s="272"/>
      <c r="Q952" s="272"/>
      <c r="R952" s="272"/>
      <c r="S952" s="272"/>
      <c r="T952" s="272"/>
      <c r="U952" s="272"/>
      <c r="V952" s="272"/>
      <c r="W952" s="272"/>
      <c r="X952" s="272"/>
      <c r="Y952" s="272"/>
      <c r="Z952" s="272"/>
      <c r="AA952" s="272"/>
      <c r="AB952" s="272"/>
      <c r="AC952" s="272"/>
      <c r="AD952" s="272"/>
      <c r="AE952" s="272"/>
      <c r="AF952" s="272"/>
      <c r="AG952" s="272"/>
    </row>
    <row r="953" spans="1:33">
      <c r="A953" s="272"/>
      <c r="B953" s="275"/>
      <c r="C953" s="275"/>
      <c r="D953" s="275"/>
      <c r="E953" s="275"/>
      <c r="F953" s="275"/>
      <c r="G953" s="275"/>
      <c r="H953" s="275"/>
      <c r="I953" s="275"/>
      <c r="J953" s="275"/>
      <c r="K953" s="275"/>
      <c r="L953" s="275"/>
      <c r="M953" s="275"/>
      <c r="N953" s="275"/>
      <c r="O953" s="275"/>
      <c r="P953" s="272"/>
      <c r="Q953" s="272"/>
      <c r="R953" s="272"/>
      <c r="S953" s="272"/>
      <c r="T953" s="272"/>
      <c r="U953" s="272"/>
      <c r="V953" s="272"/>
      <c r="W953" s="272"/>
      <c r="X953" s="272"/>
      <c r="Y953" s="272"/>
      <c r="Z953" s="272"/>
      <c r="AA953" s="272"/>
      <c r="AB953" s="272"/>
      <c r="AC953" s="272"/>
      <c r="AD953" s="272"/>
      <c r="AE953" s="272"/>
      <c r="AF953" s="272"/>
      <c r="AG953" s="272"/>
    </row>
    <row r="954" spans="1:33">
      <c r="A954" s="272"/>
      <c r="B954" s="275"/>
      <c r="C954" s="275"/>
      <c r="D954" s="275"/>
      <c r="E954" s="275"/>
      <c r="F954" s="275"/>
      <c r="G954" s="275"/>
      <c r="H954" s="275"/>
      <c r="I954" s="275"/>
      <c r="J954" s="275"/>
      <c r="K954" s="275"/>
      <c r="L954" s="275"/>
      <c r="M954" s="275"/>
      <c r="N954" s="275"/>
      <c r="O954" s="275"/>
      <c r="P954" s="272"/>
      <c r="Q954" s="272"/>
      <c r="R954" s="272"/>
      <c r="S954" s="272"/>
      <c r="T954" s="272"/>
      <c r="U954" s="272"/>
      <c r="V954" s="272"/>
      <c r="W954" s="272"/>
      <c r="X954" s="272"/>
      <c r="Y954" s="272"/>
      <c r="Z954" s="272"/>
      <c r="AA954" s="272"/>
      <c r="AB954" s="272"/>
      <c r="AC954" s="272"/>
      <c r="AD954" s="272"/>
      <c r="AE954" s="272"/>
      <c r="AF954" s="272"/>
      <c r="AG954" s="272"/>
    </row>
    <row r="955" spans="1:33">
      <c r="A955" s="272"/>
      <c r="B955" s="275"/>
      <c r="C955" s="275"/>
      <c r="D955" s="275"/>
      <c r="E955" s="275"/>
      <c r="F955" s="275"/>
      <c r="G955" s="275"/>
      <c r="H955" s="275"/>
      <c r="I955" s="275"/>
      <c r="J955" s="275"/>
      <c r="K955" s="275"/>
      <c r="L955" s="275"/>
      <c r="M955" s="275"/>
      <c r="N955" s="275"/>
      <c r="O955" s="275"/>
      <c r="P955" s="272"/>
      <c r="Q955" s="272"/>
      <c r="R955" s="272"/>
      <c r="S955" s="272"/>
      <c r="T955" s="272"/>
      <c r="U955" s="272"/>
      <c r="V955" s="272"/>
      <c r="W955" s="272"/>
      <c r="X955" s="272"/>
      <c r="Y955" s="272"/>
      <c r="Z955" s="272"/>
      <c r="AA955" s="272"/>
      <c r="AB955" s="272"/>
      <c r="AC955" s="272"/>
      <c r="AD955" s="272"/>
      <c r="AE955" s="272"/>
      <c r="AF955" s="272"/>
      <c r="AG955" s="272"/>
    </row>
    <row r="956" spans="1:33">
      <c r="A956" s="272"/>
      <c r="B956" s="275"/>
      <c r="C956" s="275"/>
      <c r="D956" s="275"/>
      <c r="E956" s="275"/>
      <c r="F956" s="275"/>
      <c r="G956" s="275"/>
      <c r="H956" s="275"/>
      <c r="I956" s="275"/>
      <c r="J956" s="275"/>
      <c r="K956" s="275"/>
      <c r="L956" s="275"/>
      <c r="M956" s="275"/>
      <c r="N956" s="275"/>
      <c r="O956" s="275"/>
      <c r="P956" s="272"/>
      <c r="Q956" s="272"/>
      <c r="R956" s="272"/>
      <c r="S956" s="272"/>
      <c r="T956" s="272"/>
      <c r="U956" s="272"/>
      <c r="V956" s="272"/>
      <c r="W956" s="272"/>
      <c r="X956" s="272"/>
      <c r="Y956" s="272"/>
      <c r="Z956" s="272"/>
      <c r="AA956" s="272"/>
      <c r="AB956" s="272"/>
      <c r="AC956" s="272"/>
      <c r="AD956" s="272"/>
      <c r="AE956" s="272"/>
      <c r="AF956" s="272"/>
      <c r="AG956" s="272"/>
    </row>
    <row r="957" spans="1:33">
      <c r="A957" s="272"/>
      <c r="B957" s="275"/>
      <c r="C957" s="275"/>
      <c r="D957" s="275"/>
      <c r="E957" s="275"/>
      <c r="F957" s="275"/>
      <c r="G957" s="275"/>
      <c r="H957" s="275"/>
      <c r="I957" s="275"/>
      <c r="J957" s="275"/>
      <c r="K957" s="275"/>
      <c r="L957" s="275"/>
      <c r="M957" s="275"/>
      <c r="N957" s="275"/>
      <c r="O957" s="275"/>
      <c r="P957" s="272"/>
      <c r="Q957" s="272"/>
      <c r="R957" s="272"/>
      <c r="S957" s="272"/>
      <c r="T957" s="272"/>
      <c r="U957" s="272"/>
      <c r="V957" s="272"/>
      <c r="W957" s="272"/>
      <c r="X957" s="272"/>
      <c r="Y957" s="272"/>
      <c r="Z957" s="272"/>
      <c r="AA957" s="272"/>
      <c r="AB957" s="272"/>
      <c r="AC957" s="272"/>
      <c r="AD957" s="272"/>
      <c r="AE957" s="272"/>
      <c r="AF957" s="272"/>
      <c r="AG957" s="272"/>
    </row>
    <row r="958" spans="1:33">
      <c r="A958" s="272"/>
      <c r="B958" s="275"/>
      <c r="C958" s="275"/>
      <c r="D958" s="275"/>
      <c r="E958" s="275"/>
      <c r="F958" s="275"/>
      <c r="G958" s="275"/>
      <c r="H958" s="275"/>
      <c r="I958" s="275"/>
      <c r="J958" s="275"/>
      <c r="K958" s="275"/>
      <c r="L958" s="275"/>
      <c r="M958" s="275"/>
      <c r="N958" s="275"/>
      <c r="O958" s="275"/>
      <c r="P958" s="272"/>
      <c r="Q958" s="272"/>
      <c r="R958" s="272"/>
      <c r="S958" s="272"/>
      <c r="T958" s="272"/>
      <c r="U958" s="272"/>
      <c r="V958" s="272"/>
      <c r="W958" s="272"/>
      <c r="X958" s="272"/>
      <c r="Y958" s="272"/>
      <c r="Z958" s="272"/>
      <c r="AA958" s="272"/>
      <c r="AB958" s="272"/>
      <c r="AC958" s="272"/>
      <c r="AD958" s="272"/>
      <c r="AE958" s="272"/>
      <c r="AF958" s="272"/>
      <c r="AG958" s="272"/>
    </row>
    <row r="959" spans="1:33">
      <c r="A959" s="272"/>
      <c r="B959" s="275"/>
      <c r="C959" s="275"/>
      <c r="D959" s="275"/>
      <c r="E959" s="275"/>
      <c r="F959" s="275"/>
      <c r="G959" s="275"/>
      <c r="H959" s="275"/>
      <c r="I959" s="275"/>
      <c r="J959" s="275"/>
      <c r="K959" s="275"/>
      <c r="L959" s="275"/>
      <c r="M959" s="275"/>
      <c r="N959" s="275"/>
      <c r="O959" s="275"/>
      <c r="P959" s="272"/>
      <c r="Q959" s="272"/>
      <c r="R959" s="272"/>
      <c r="S959" s="272"/>
      <c r="T959" s="272"/>
      <c r="U959" s="272"/>
      <c r="V959" s="272"/>
      <c r="W959" s="272"/>
      <c r="X959" s="272"/>
      <c r="Y959" s="272"/>
      <c r="Z959" s="272"/>
      <c r="AA959" s="272"/>
      <c r="AB959" s="272"/>
      <c r="AC959" s="272"/>
      <c r="AD959" s="272"/>
      <c r="AE959" s="272"/>
      <c r="AF959" s="272"/>
      <c r="AG959" s="272"/>
    </row>
    <row r="960" spans="1:33">
      <c r="A960" s="272"/>
      <c r="B960" s="275"/>
      <c r="C960" s="275"/>
      <c r="D960" s="275"/>
      <c r="E960" s="275"/>
      <c r="F960" s="275"/>
      <c r="G960" s="275"/>
      <c r="H960" s="275"/>
      <c r="I960" s="275"/>
      <c r="J960" s="275"/>
      <c r="K960" s="275"/>
      <c r="L960" s="275"/>
      <c r="M960" s="275"/>
      <c r="N960" s="275"/>
      <c r="O960" s="275"/>
      <c r="P960" s="272"/>
      <c r="Q960" s="272"/>
      <c r="R960" s="272"/>
      <c r="S960" s="272"/>
      <c r="T960" s="272"/>
      <c r="U960" s="272"/>
      <c r="V960" s="272"/>
      <c r="W960" s="272"/>
      <c r="X960" s="272"/>
      <c r="Y960" s="272"/>
      <c r="Z960" s="272"/>
      <c r="AA960" s="272"/>
      <c r="AB960" s="272"/>
      <c r="AC960" s="272"/>
      <c r="AD960" s="272"/>
      <c r="AE960" s="272"/>
      <c r="AF960" s="272"/>
      <c r="AG960" s="272"/>
    </row>
    <row r="961" spans="1:33">
      <c r="A961" s="272"/>
      <c r="B961" s="275"/>
      <c r="C961" s="275"/>
      <c r="D961" s="275"/>
      <c r="E961" s="275"/>
      <c r="F961" s="275"/>
      <c r="G961" s="275"/>
      <c r="H961" s="275"/>
      <c r="I961" s="275"/>
      <c r="J961" s="275"/>
      <c r="K961" s="275"/>
      <c r="L961" s="275"/>
      <c r="M961" s="275"/>
      <c r="N961" s="275"/>
      <c r="O961" s="275"/>
      <c r="P961" s="272"/>
      <c r="Q961" s="272"/>
      <c r="R961" s="272"/>
      <c r="S961" s="272"/>
      <c r="T961" s="272"/>
      <c r="U961" s="272"/>
      <c r="V961" s="272"/>
      <c r="W961" s="272"/>
      <c r="X961" s="272"/>
      <c r="Y961" s="272"/>
      <c r="Z961" s="272"/>
      <c r="AA961" s="272"/>
      <c r="AB961" s="272"/>
      <c r="AC961" s="272"/>
      <c r="AD961" s="272"/>
      <c r="AE961" s="272"/>
      <c r="AF961" s="272"/>
      <c r="AG961" s="272"/>
    </row>
    <row r="962" spans="1:33">
      <c r="A962" s="272"/>
      <c r="B962" s="275"/>
      <c r="C962" s="275"/>
      <c r="D962" s="275"/>
      <c r="E962" s="275"/>
      <c r="F962" s="275"/>
      <c r="G962" s="275"/>
      <c r="H962" s="275"/>
      <c r="I962" s="275"/>
      <c r="J962" s="275"/>
      <c r="K962" s="275"/>
      <c r="L962" s="275"/>
      <c r="M962" s="275"/>
      <c r="N962" s="275"/>
      <c r="O962" s="275"/>
      <c r="P962" s="272"/>
      <c r="Q962" s="272"/>
      <c r="R962" s="272"/>
      <c r="S962" s="272"/>
      <c r="T962" s="272"/>
      <c r="U962" s="272"/>
      <c r="V962" s="272"/>
      <c r="W962" s="272"/>
      <c r="X962" s="272"/>
      <c r="Y962" s="272"/>
      <c r="Z962" s="272"/>
      <c r="AA962" s="272"/>
      <c r="AB962" s="272"/>
      <c r="AC962" s="272"/>
      <c r="AD962" s="272"/>
      <c r="AE962" s="272"/>
      <c r="AF962" s="272"/>
      <c r="AG962" s="272"/>
    </row>
    <row r="963" spans="1:33">
      <c r="A963" s="272"/>
      <c r="B963" s="275"/>
      <c r="C963" s="275"/>
      <c r="D963" s="275"/>
      <c r="E963" s="275"/>
      <c r="F963" s="275"/>
      <c r="G963" s="275"/>
      <c r="H963" s="275"/>
      <c r="I963" s="275"/>
      <c r="J963" s="275"/>
      <c r="K963" s="275"/>
      <c r="L963" s="275"/>
      <c r="M963" s="275"/>
      <c r="N963" s="275"/>
      <c r="O963" s="275"/>
      <c r="P963" s="272"/>
      <c r="Q963" s="272"/>
      <c r="R963" s="272"/>
      <c r="S963" s="272"/>
      <c r="T963" s="272"/>
      <c r="U963" s="272"/>
      <c r="V963" s="272"/>
      <c r="W963" s="272"/>
      <c r="X963" s="272"/>
      <c r="Y963" s="272"/>
      <c r="Z963" s="272"/>
      <c r="AA963" s="272"/>
      <c r="AB963" s="272"/>
      <c r="AC963" s="272"/>
      <c r="AD963" s="272"/>
      <c r="AE963" s="272"/>
      <c r="AF963" s="272"/>
      <c r="AG963" s="272"/>
    </row>
    <row r="964" spans="1:33">
      <c r="A964" s="272"/>
      <c r="B964" s="275"/>
      <c r="C964" s="275"/>
      <c r="D964" s="275"/>
      <c r="E964" s="275"/>
      <c r="F964" s="275"/>
      <c r="G964" s="275"/>
      <c r="H964" s="275"/>
      <c r="I964" s="275"/>
      <c r="J964" s="275"/>
      <c r="K964" s="275"/>
      <c r="L964" s="275"/>
      <c r="M964" s="275"/>
      <c r="N964" s="275"/>
      <c r="O964" s="275"/>
      <c r="P964" s="272"/>
      <c r="Q964" s="272"/>
      <c r="R964" s="272"/>
      <c r="S964" s="272"/>
      <c r="T964" s="272"/>
      <c r="U964" s="272"/>
      <c r="V964" s="272"/>
      <c r="W964" s="272"/>
      <c r="X964" s="272"/>
      <c r="Y964" s="272"/>
      <c r="Z964" s="272"/>
      <c r="AA964" s="272"/>
      <c r="AB964" s="272"/>
      <c r="AC964" s="272"/>
      <c r="AD964" s="272"/>
      <c r="AE964" s="272"/>
      <c r="AF964" s="272"/>
      <c r="AG964" s="272"/>
    </row>
    <row r="965" spans="1:33">
      <c r="A965" s="272"/>
      <c r="B965" s="275"/>
      <c r="C965" s="275"/>
      <c r="D965" s="275"/>
      <c r="E965" s="275"/>
      <c r="F965" s="275"/>
      <c r="G965" s="275"/>
      <c r="H965" s="275"/>
      <c r="I965" s="275"/>
      <c r="J965" s="275"/>
      <c r="K965" s="275"/>
      <c r="L965" s="275"/>
      <c r="M965" s="275"/>
      <c r="N965" s="275"/>
      <c r="O965" s="275"/>
      <c r="P965" s="272"/>
      <c r="Q965" s="272"/>
      <c r="R965" s="272"/>
      <c r="S965" s="272"/>
      <c r="T965" s="272"/>
      <c r="U965" s="272"/>
      <c r="V965" s="272"/>
      <c r="W965" s="272"/>
      <c r="X965" s="272"/>
      <c r="Y965" s="272"/>
      <c r="Z965" s="272"/>
      <c r="AA965" s="272"/>
      <c r="AB965" s="272"/>
      <c r="AC965" s="272"/>
      <c r="AD965" s="272"/>
      <c r="AE965" s="272"/>
      <c r="AF965" s="272"/>
      <c r="AG965" s="272"/>
    </row>
    <row r="966" spans="1:33">
      <c r="A966" s="272"/>
      <c r="B966" s="275"/>
      <c r="C966" s="275"/>
      <c r="D966" s="275"/>
      <c r="E966" s="275"/>
      <c r="F966" s="275"/>
      <c r="G966" s="275"/>
      <c r="H966" s="275"/>
      <c r="I966" s="275"/>
      <c r="J966" s="275"/>
      <c r="K966" s="275"/>
      <c r="L966" s="275"/>
      <c r="M966" s="275"/>
      <c r="N966" s="275"/>
      <c r="O966" s="275"/>
      <c r="P966" s="272"/>
      <c r="Q966" s="272"/>
      <c r="R966" s="272"/>
      <c r="S966" s="272"/>
      <c r="T966" s="272"/>
      <c r="U966" s="272"/>
      <c r="V966" s="272"/>
      <c r="W966" s="272"/>
      <c r="X966" s="272"/>
      <c r="Y966" s="272"/>
      <c r="Z966" s="272"/>
      <c r="AA966" s="272"/>
      <c r="AB966" s="272"/>
      <c r="AC966" s="272"/>
      <c r="AD966" s="272"/>
      <c r="AE966" s="272"/>
      <c r="AF966" s="272"/>
      <c r="AG966" s="272"/>
    </row>
    <row r="967" spans="1:33">
      <c r="A967" s="272"/>
      <c r="B967" s="275"/>
      <c r="C967" s="275"/>
      <c r="D967" s="275"/>
      <c r="E967" s="275"/>
      <c r="F967" s="275"/>
      <c r="G967" s="275"/>
      <c r="H967" s="275"/>
      <c r="I967" s="275"/>
      <c r="J967" s="275"/>
      <c r="K967" s="275"/>
      <c r="L967" s="275"/>
      <c r="M967" s="275"/>
      <c r="N967" s="275"/>
      <c r="O967" s="275"/>
      <c r="P967" s="272"/>
      <c r="Q967" s="272"/>
      <c r="R967" s="272"/>
      <c r="S967" s="272"/>
      <c r="T967" s="272"/>
      <c r="U967" s="272"/>
      <c r="V967" s="272"/>
      <c r="W967" s="272"/>
      <c r="X967" s="272"/>
      <c r="Y967" s="272"/>
      <c r="Z967" s="272"/>
      <c r="AA967" s="272"/>
      <c r="AB967" s="272"/>
      <c r="AC967" s="272"/>
      <c r="AD967" s="272"/>
      <c r="AE967" s="272"/>
      <c r="AF967" s="272"/>
      <c r="AG967" s="272"/>
    </row>
    <row r="968" spans="1:33">
      <c r="A968" s="272"/>
      <c r="B968" s="275"/>
      <c r="C968" s="275"/>
      <c r="D968" s="275"/>
      <c r="E968" s="275"/>
      <c r="F968" s="275"/>
      <c r="G968" s="275"/>
      <c r="H968" s="275"/>
      <c r="I968" s="275"/>
      <c r="J968" s="275"/>
      <c r="K968" s="275"/>
      <c r="L968" s="275"/>
      <c r="M968" s="275"/>
      <c r="N968" s="275"/>
      <c r="O968" s="275"/>
      <c r="P968" s="272"/>
      <c r="Q968" s="272"/>
      <c r="R968" s="272"/>
      <c r="S968" s="272"/>
      <c r="T968" s="272"/>
      <c r="U968" s="272"/>
      <c r="V968" s="272"/>
      <c r="W968" s="272"/>
      <c r="X968" s="272"/>
      <c r="Y968" s="272"/>
      <c r="Z968" s="272"/>
      <c r="AA968" s="272"/>
      <c r="AB968" s="272"/>
      <c r="AC968" s="272"/>
      <c r="AD968" s="272"/>
      <c r="AE968" s="272"/>
      <c r="AF968" s="272"/>
      <c r="AG968" s="272"/>
    </row>
    <row r="969" spans="1:33">
      <c r="A969" s="272"/>
      <c r="B969" s="275"/>
      <c r="C969" s="275"/>
      <c r="D969" s="275"/>
      <c r="E969" s="275"/>
      <c r="F969" s="275"/>
      <c r="G969" s="275"/>
      <c r="H969" s="275"/>
      <c r="I969" s="275"/>
      <c r="J969" s="275"/>
      <c r="K969" s="275"/>
      <c r="L969" s="275"/>
      <c r="M969" s="275"/>
      <c r="N969" s="275"/>
      <c r="O969" s="275"/>
      <c r="P969" s="272"/>
      <c r="Q969" s="272"/>
      <c r="R969" s="272"/>
      <c r="S969" s="272"/>
      <c r="T969" s="272"/>
      <c r="U969" s="272"/>
      <c r="V969" s="272"/>
      <c r="W969" s="272"/>
      <c r="X969" s="272"/>
      <c r="Y969" s="272"/>
      <c r="Z969" s="272"/>
      <c r="AA969" s="272"/>
      <c r="AB969" s="272"/>
      <c r="AC969" s="272"/>
      <c r="AD969" s="272"/>
      <c r="AE969" s="272"/>
      <c r="AF969" s="272"/>
      <c r="AG969" s="272"/>
    </row>
    <row r="970" spans="1:33">
      <c r="A970" s="272"/>
      <c r="B970" s="275"/>
      <c r="C970" s="275"/>
      <c r="D970" s="275"/>
      <c r="E970" s="275"/>
      <c r="F970" s="275"/>
      <c r="G970" s="275"/>
      <c r="H970" s="275"/>
      <c r="I970" s="275"/>
      <c r="J970" s="275"/>
      <c r="K970" s="275"/>
      <c r="L970" s="275"/>
      <c r="M970" s="275"/>
      <c r="N970" s="275"/>
      <c r="O970" s="275"/>
      <c r="P970" s="272"/>
      <c r="Q970" s="272"/>
      <c r="R970" s="272"/>
      <c r="S970" s="272"/>
      <c r="T970" s="272"/>
      <c r="U970" s="272"/>
      <c r="V970" s="272"/>
      <c r="W970" s="272"/>
      <c r="X970" s="272"/>
      <c r="Y970" s="272"/>
      <c r="Z970" s="272"/>
      <c r="AA970" s="272"/>
      <c r="AB970" s="272"/>
      <c r="AC970" s="272"/>
      <c r="AD970" s="272"/>
      <c r="AE970" s="272"/>
      <c r="AF970" s="272"/>
      <c r="AG970" s="272"/>
    </row>
    <row r="971" spans="1:33">
      <c r="A971" s="272"/>
      <c r="B971" s="275"/>
      <c r="C971" s="275"/>
      <c r="D971" s="275"/>
      <c r="E971" s="275"/>
      <c r="F971" s="275"/>
      <c r="G971" s="275"/>
      <c r="H971" s="275"/>
      <c r="I971" s="275"/>
      <c r="J971" s="275"/>
      <c r="K971" s="275"/>
      <c r="L971" s="275"/>
      <c r="M971" s="275"/>
      <c r="N971" s="275"/>
      <c r="O971" s="275"/>
      <c r="P971" s="272"/>
      <c r="Q971" s="272"/>
      <c r="R971" s="272"/>
      <c r="S971" s="272"/>
      <c r="T971" s="272"/>
      <c r="U971" s="272"/>
      <c r="V971" s="272"/>
      <c r="W971" s="272"/>
      <c r="X971" s="272"/>
      <c r="Y971" s="272"/>
      <c r="Z971" s="272"/>
      <c r="AA971" s="272"/>
      <c r="AB971" s="272"/>
      <c r="AC971" s="272"/>
      <c r="AD971" s="272"/>
      <c r="AE971" s="272"/>
      <c r="AF971" s="272"/>
      <c r="AG971" s="272"/>
    </row>
    <row r="972" spans="1:33">
      <c r="A972" s="272"/>
      <c r="B972" s="275"/>
      <c r="C972" s="275"/>
      <c r="D972" s="275"/>
      <c r="E972" s="275"/>
      <c r="F972" s="275"/>
      <c r="G972" s="275"/>
      <c r="H972" s="275"/>
      <c r="I972" s="275"/>
      <c r="J972" s="275"/>
      <c r="K972" s="275"/>
      <c r="L972" s="275"/>
      <c r="M972" s="275"/>
      <c r="N972" s="275"/>
      <c r="O972" s="275"/>
      <c r="P972" s="272"/>
      <c r="Q972" s="272"/>
      <c r="R972" s="272"/>
      <c r="S972" s="272"/>
      <c r="T972" s="272"/>
      <c r="U972" s="272"/>
      <c r="V972" s="272"/>
      <c r="W972" s="272"/>
      <c r="X972" s="272"/>
      <c r="Y972" s="272"/>
      <c r="Z972" s="272"/>
      <c r="AA972" s="272"/>
      <c r="AB972" s="272"/>
      <c r="AC972" s="272"/>
      <c r="AD972" s="272"/>
      <c r="AE972" s="272"/>
      <c r="AF972" s="272"/>
      <c r="AG972" s="272"/>
    </row>
    <row r="973" spans="1:33">
      <c r="A973" s="272"/>
      <c r="B973" s="275"/>
      <c r="C973" s="275"/>
      <c r="D973" s="275"/>
      <c r="E973" s="275"/>
      <c r="F973" s="275"/>
      <c r="G973" s="275"/>
      <c r="H973" s="275"/>
      <c r="I973" s="275"/>
      <c r="J973" s="275"/>
      <c r="K973" s="275"/>
      <c r="L973" s="275"/>
      <c r="M973" s="275"/>
      <c r="N973" s="275"/>
      <c r="O973" s="275"/>
      <c r="P973" s="272"/>
      <c r="Q973" s="272"/>
      <c r="R973" s="272"/>
      <c r="S973" s="272"/>
      <c r="T973" s="272"/>
      <c r="U973" s="272"/>
      <c r="V973" s="272"/>
      <c r="W973" s="272"/>
      <c r="X973" s="272"/>
      <c r="Y973" s="272"/>
      <c r="Z973" s="272"/>
      <c r="AA973" s="272"/>
      <c r="AB973" s="272"/>
      <c r="AC973" s="272"/>
      <c r="AD973" s="272"/>
      <c r="AE973" s="272"/>
      <c r="AF973" s="272"/>
      <c r="AG973" s="272"/>
    </row>
    <row r="974" spans="1:33">
      <c r="A974" s="272"/>
      <c r="B974" s="275"/>
      <c r="C974" s="275"/>
      <c r="D974" s="275"/>
      <c r="E974" s="275"/>
      <c r="F974" s="275"/>
      <c r="G974" s="275"/>
      <c r="H974" s="275"/>
      <c r="I974" s="275"/>
      <c r="J974" s="275"/>
      <c r="K974" s="275"/>
      <c r="L974" s="275"/>
      <c r="M974" s="275"/>
      <c r="N974" s="275"/>
      <c r="O974" s="275"/>
      <c r="P974" s="272"/>
      <c r="Q974" s="272"/>
      <c r="R974" s="272"/>
      <c r="S974" s="272"/>
      <c r="T974" s="272"/>
      <c r="U974" s="272"/>
      <c r="V974" s="272"/>
      <c r="W974" s="272"/>
      <c r="X974" s="272"/>
      <c r="Y974" s="272"/>
      <c r="Z974" s="272"/>
      <c r="AA974" s="272"/>
      <c r="AB974" s="272"/>
      <c r="AC974" s="272"/>
      <c r="AD974" s="272"/>
      <c r="AE974" s="272"/>
      <c r="AF974" s="272"/>
      <c r="AG974" s="272"/>
    </row>
    <row r="975" spans="1:33">
      <c r="A975" s="272"/>
      <c r="B975" s="275"/>
      <c r="C975" s="275"/>
      <c r="D975" s="275"/>
      <c r="E975" s="275"/>
      <c r="F975" s="275"/>
      <c r="G975" s="275"/>
      <c r="H975" s="275"/>
      <c r="I975" s="275"/>
      <c r="J975" s="275"/>
      <c r="K975" s="275"/>
      <c r="L975" s="275"/>
      <c r="M975" s="275"/>
      <c r="N975" s="275"/>
      <c r="O975" s="275"/>
      <c r="P975" s="272"/>
      <c r="Q975" s="272"/>
      <c r="R975" s="272"/>
      <c r="S975" s="272"/>
      <c r="T975" s="272"/>
      <c r="U975" s="272"/>
      <c r="V975" s="272"/>
      <c r="W975" s="272"/>
      <c r="X975" s="272"/>
      <c r="Y975" s="272"/>
      <c r="Z975" s="272"/>
      <c r="AA975" s="272"/>
      <c r="AB975" s="272"/>
      <c r="AC975" s="272"/>
      <c r="AD975" s="272"/>
      <c r="AE975" s="272"/>
      <c r="AF975" s="272"/>
      <c r="AG975" s="272"/>
    </row>
    <row r="976" spans="1:33">
      <c r="A976" s="272"/>
      <c r="B976" s="275"/>
      <c r="C976" s="275"/>
      <c r="D976" s="275"/>
      <c r="E976" s="275"/>
      <c r="F976" s="275"/>
      <c r="G976" s="275"/>
      <c r="H976" s="275"/>
      <c r="I976" s="275"/>
      <c r="J976" s="275"/>
      <c r="K976" s="275"/>
      <c r="L976" s="275"/>
      <c r="M976" s="275"/>
      <c r="N976" s="275"/>
      <c r="O976" s="275"/>
      <c r="P976" s="272"/>
      <c r="Q976" s="272"/>
      <c r="R976" s="272"/>
      <c r="S976" s="272"/>
      <c r="T976" s="272"/>
      <c r="U976" s="272"/>
      <c r="V976" s="272"/>
      <c r="W976" s="272"/>
      <c r="X976" s="272"/>
      <c r="Y976" s="272"/>
      <c r="Z976" s="272"/>
      <c r="AA976" s="272"/>
      <c r="AB976" s="272"/>
      <c r="AC976" s="272"/>
      <c r="AD976" s="272"/>
      <c r="AE976" s="272"/>
      <c r="AF976" s="272"/>
      <c r="AG976" s="272"/>
    </row>
    <row r="977" spans="1:33">
      <c r="A977" s="272"/>
      <c r="B977" s="275"/>
      <c r="C977" s="275"/>
      <c r="D977" s="275"/>
      <c r="E977" s="275"/>
      <c r="F977" s="275"/>
      <c r="G977" s="275"/>
      <c r="H977" s="275"/>
      <c r="I977" s="275"/>
      <c r="J977" s="275"/>
      <c r="K977" s="275"/>
      <c r="L977" s="275"/>
      <c r="M977" s="275"/>
      <c r="N977" s="275"/>
      <c r="O977" s="275"/>
      <c r="P977" s="272"/>
      <c r="Q977" s="272"/>
      <c r="R977" s="272"/>
      <c r="S977" s="272"/>
      <c r="T977" s="272"/>
      <c r="U977" s="272"/>
      <c r="V977" s="272"/>
      <c r="W977" s="272"/>
      <c r="X977" s="272"/>
      <c r="Y977" s="272"/>
      <c r="Z977" s="272"/>
      <c r="AA977" s="272"/>
      <c r="AB977" s="272"/>
      <c r="AC977" s="272"/>
      <c r="AD977" s="272"/>
      <c r="AE977" s="272"/>
      <c r="AF977" s="272"/>
      <c r="AG977" s="272"/>
    </row>
    <row r="978" spans="1:33">
      <c r="A978" s="272"/>
      <c r="B978" s="275"/>
      <c r="C978" s="275"/>
      <c r="D978" s="275"/>
      <c r="E978" s="275"/>
      <c r="F978" s="275"/>
      <c r="G978" s="275"/>
      <c r="H978" s="275"/>
      <c r="I978" s="275"/>
      <c r="J978" s="275"/>
      <c r="K978" s="275"/>
      <c r="L978" s="275"/>
      <c r="M978" s="275"/>
      <c r="N978" s="275"/>
      <c r="O978" s="275"/>
      <c r="P978" s="272"/>
      <c r="Q978" s="272"/>
      <c r="R978" s="272"/>
      <c r="S978" s="272"/>
      <c r="T978" s="272"/>
      <c r="U978" s="272"/>
      <c r="V978" s="272"/>
      <c r="W978" s="272"/>
      <c r="X978" s="272"/>
      <c r="Y978" s="272"/>
      <c r="Z978" s="272"/>
      <c r="AA978" s="272"/>
      <c r="AB978" s="272"/>
      <c r="AC978" s="272"/>
      <c r="AD978" s="272"/>
      <c r="AE978" s="272"/>
      <c r="AF978" s="272"/>
      <c r="AG978" s="272"/>
    </row>
    <row r="979" spans="1:33">
      <c r="A979" s="272"/>
      <c r="B979" s="275"/>
      <c r="C979" s="275"/>
      <c r="D979" s="275"/>
      <c r="E979" s="275"/>
      <c r="F979" s="275"/>
      <c r="G979" s="275"/>
      <c r="H979" s="275"/>
      <c r="I979" s="275"/>
      <c r="J979" s="275"/>
      <c r="K979" s="275"/>
      <c r="L979" s="275"/>
      <c r="M979" s="275"/>
      <c r="N979" s="275"/>
      <c r="O979" s="275"/>
      <c r="P979" s="272"/>
      <c r="Q979" s="272"/>
      <c r="R979" s="272"/>
      <c r="S979" s="272"/>
      <c r="T979" s="272"/>
      <c r="U979" s="272"/>
      <c r="V979" s="272"/>
      <c r="W979" s="272"/>
      <c r="X979" s="272"/>
      <c r="Y979" s="272"/>
      <c r="Z979" s="272"/>
      <c r="AA979" s="272"/>
      <c r="AB979" s="272"/>
      <c r="AC979" s="272"/>
      <c r="AD979" s="272"/>
      <c r="AE979" s="272"/>
      <c r="AF979" s="272"/>
      <c r="AG979" s="272"/>
    </row>
    <row r="980" spans="1:33">
      <c r="A980" s="272"/>
      <c r="B980" s="275"/>
      <c r="C980" s="275"/>
      <c r="D980" s="275"/>
      <c r="E980" s="275"/>
      <c r="F980" s="275"/>
      <c r="G980" s="275"/>
      <c r="H980" s="275"/>
      <c r="I980" s="275"/>
      <c r="J980" s="275"/>
      <c r="K980" s="275"/>
      <c r="L980" s="275"/>
      <c r="M980" s="275"/>
      <c r="N980" s="275"/>
      <c r="O980" s="275"/>
      <c r="P980" s="272"/>
      <c r="Q980" s="272"/>
      <c r="R980" s="272"/>
      <c r="S980" s="272"/>
      <c r="T980" s="272"/>
      <c r="U980" s="272"/>
      <c r="V980" s="272"/>
      <c r="W980" s="272"/>
      <c r="X980" s="272"/>
      <c r="Y980" s="272"/>
      <c r="Z980" s="272"/>
      <c r="AA980" s="272"/>
      <c r="AB980" s="272"/>
      <c r="AC980" s="272"/>
      <c r="AD980" s="272"/>
      <c r="AE980" s="272"/>
      <c r="AF980" s="272"/>
      <c r="AG980" s="272"/>
    </row>
    <row r="981" spans="1:33">
      <c r="A981" s="272"/>
      <c r="B981" s="275"/>
      <c r="C981" s="275"/>
      <c r="D981" s="275"/>
      <c r="E981" s="275"/>
      <c r="F981" s="275"/>
      <c r="G981" s="275"/>
      <c r="H981" s="275"/>
      <c r="I981" s="275"/>
      <c r="J981" s="275"/>
      <c r="K981" s="275"/>
      <c r="L981" s="275"/>
      <c r="M981" s="275"/>
      <c r="N981" s="275"/>
      <c r="O981" s="275"/>
      <c r="P981" s="272"/>
      <c r="Q981" s="272"/>
      <c r="R981" s="272"/>
      <c r="S981" s="272"/>
      <c r="T981" s="272"/>
      <c r="U981" s="272"/>
      <c r="V981" s="272"/>
      <c r="W981" s="272"/>
      <c r="X981" s="272"/>
      <c r="Y981" s="272"/>
      <c r="Z981" s="272"/>
      <c r="AA981" s="272"/>
      <c r="AB981" s="272"/>
      <c r="AC981" s="272"/>
      <c r="AD981" s="272"/>
      <c r="AE981" s="272"/>
      <c r="AF981" s="272"/>
      <c r="AG981" s="272"/>
    </row>
    <row r="982" spans="1:33">
      <c r="A982" s="272"/>
      <c r="B982" s="275"/>
      <c r="C982" s="275"/>
      <c r="D982" s="275"/>
      <c r="E982" s="275"/>
      <c r="F982" s="275"/>
      <c r="G982" s="275"/>
      <c r="H982" s="275"/>
      <c r="I982" s="275"/>
      <c r="J982" s="275"/>
      <c r="K982" s="275"/>
      <c r="L982" s="275"/>
      <c r="M982" s="275"/>
      <c r="N982" s="275"/>
      <c r="O982" s="275"/>
      <c r="P982" s="272"/>
      <c r="Q982" s="272"/>
      <c r="R982" s="272"/>
      <c r="S982" s="272"/>
      <c r="T982" s="272"/>
      <c r="U982" s="272"/>
      <c r="V982" s="272"/>
      <c r="W982" s="272"/>
      <c r="X982" s="272"/>
      <c r="Y982" s="272"/>
      <c r="Z982" s="272"/>
      <c r="AA982" s="272"/>
      <c r="AB982" s="272"/>
      <c r="AC982" s="272"/>
      <c r="AD982" s="272"/>
      <c r="AE982" s="272"/>
      <c r="AF982" s="272"/>
      <c r="AG982" s="272"/>
    </row>
    <row r="983" spans="1:33">
      <c r="A983" s="272"/>
      <c r="B983" s="275"/>
      <c r="C983" s="275"/>
      <c r="D983" s="275"/>
      <c r="E983" s="275"/>
      <c r="F983" s="275"/>
      <c r="G983" s="275"/>
      <c r="H983" s="275"/>
      <c r="I983" s="275"/>
      <c r="J983" s="275"/>
      <c r="K983" s="275"/>
      <c r="L983" s="275"/>
      <c r="M983" s="275"/>
      <c r="N983" s="275"/>
      <c r="O983" s="275"/>
      <c r="P983" s="272"/>
      <c r="Q983" s="272"/>
      <c r="R983" s="272"/>
      <c r="S983" s="272"/>
      <c r="T983" s="272"/>
      <c r="U983" s="272"/>
      <c r="V983" s="272"/>
      <c r="W983" s="272"/>
      <c r="X983" s="272"/>
      <c r="Y983" s="272"/>
      <c r="Z983" s="272"/>
      <c r="AA983" s="272"/>
      <c r="AB983" s="272"/>
      <c r="AC983" s="272"/>
      <c r="AD983" s="272"/>
      <c r="AE983" s="272"/>
      <c r="AF983" s="272"/>
      <c r="AG983" s="272"/>
    </row>
    <row r="984" spans="1:33">
      <c r="A984" s="272"/>
      <c r="B984" s="275"/>
      <c r="C984" s="275"/>
      <c r="D984" s="275"/>
      <c r="E984" s="275"/>
      <c r="F984" s="275"/>
      <c r="G984" s="275"/>
      <c r="H984" s="275"/>
      <c r="I984" s="275"/>
      <c r="J984" s="275"/>
      <c r="K984" s="275"/>
      <c r="L984" s="275"/>
      <c r="M984" s="275"/>
      <c r="N984" s="275"/>
      <c r="O984" s="275"/>
      <c r="P984" s="272"/>
      <c r="Q984" s="272"/>
      <c r="R984" s="272"/>
      <c r="S984" s="272"/>
      <c r="T984" s="272"/>
      <c r="U984" s="272"/>
      <c r="V984" s="272"/>
      <c r="W984" s="272"/>
      <c r="X984" s="272"/>
      <c r="Y984" s="272"/>
      <c r="Z984" s="272"/>
      <c r="AA984" s="272"/>
      <c r="AB984" s="272"/>
      <c r="AC984" s="272"/>
      <c r="AD984" s="272"/>
      <c r="AE984" s="272"/>
      <c r="AF984" s="272"/>
      <c r="AG984" s="272"/>
    </row>
    <row r="985" spans="1:33">
      <c r="A985" s="272"/>
      <c r="B985" s="275"/>
      <c r="C985" s="275"/>
      <c r="D985" s="275"/>
      <c r="E985" s="275"/>
      <c r="F985" s="275"/>
      <c r="G985" s="275"/>
      <c r="H985" s="275"/>
      <c r="I985" s="275"/>
      <c r="J985" s="275"/>
      <c r="K985" s="275"/>
      <c r="L985" s="275"/>
      <c r="M985" s="275"/>
      <c r="N985" s="275"/>
      <c r="O985" s="275"/>
      <c r="P985" s="272"/>
      <c r="Q985" s="272"/>
      <c r="R985" s="272"/>
      <c r="S985" s="272"/>
      <c r="T985" s="272"/>
      <c r="U985" s="272"/>
      <c r="V985" s="272"/>
      <c r="W985" s="272"/>
      <c r="X985" s="272"/>
      <c r="Y985" s="272"/>
      <c r="Z985" s="272"/>
      <c r="AA985" s="272"/>
      <c r="AB985" s="272"/>
      <c r="AC985" s="272"/>
      <c r="AD985" s="272"/>
      <c r="AE985" s="272"/>
      <c r="AF985" s="272"/>
      <c r="AG985" s="272"/>
    </row>
    <row r="986" spans="1:33">
      <c r="A986" s="272"/>
      <c r="B986" s="275"/>
      <c r="C986" s="275"/>
      <c r="D986" s="275"/>
      <c r="E986" s="275"/>
      <c r="F986" s="275"/>
      <c r="G986" s="275"/>
      <c r="H986" s="275"/>
      <c r="I986" s="275"/>
      <c r="J986" s="275"/>
      <c r="K986" s="275"/>
      <c r="L986" s="275"/>
      <c r="M986" s="275"/>
      <c r="N986" s="275"/>
      <c r="O986" s="275"/>
      <c r="P986" s="272"/>
      <c r="Q986" s="272"/>
      <c r="R986" s="272"/>
      <c r="S986" s="272"/>
      <c r="T986" s="272"/>
      <c r="U986" s="272"/>
      <c r="V986" s="272"/>
      <c r="W986" s="272"/>
      <c r="X986" s="272"/>
      <c r="Y986" s="272"/>
      <c r="Z986" s="272"/>
      <c r="AA986" s="272"/>
      <c r="AB986" s="272"/>
      <c r="AC986" s="272"/>
      <c r="AD986" s="272"/>
      <c r="AE986" s="272"/>
      <c r="AF986" s="272"/>
      <c r="AG986" s="272"/>
    </row>
    <row r="987" spans="1:33">
      <c r="A987" s="272"/>
      <c r="B987" s="275"/>
      <c r="C987" s="275"/>
      <c r="D987" s="275"/>
      <c r="E987" s="275"/>
      <c r="F987" s="275"/>
      <c r="G987" s="275"/>
      <c r="H987" s="275"/>
      <c r="I987" s="275"/>
      <c r="J987" s="275"/>
      <c r="K987" s="275"/>
      <c r="L987" s="275"/>
      <c r="M987" s="275"/>
      <c r="N987" s="275"/>
      <c r="O987" s="275"/>
      <c r="P987" s="272"/>
      <c r="Q987" s="272"/>
      <c r="R987" s="272"/>
      <c r="S987" s="272"/>
      <c r="T987" s="272"/>
      <c r="U987" s="272"/>
      <c r="V987" s="272"/>
      <c r="W987" s="272"/>
      <c r="X987" s="272"/>
      <c r="Y987" s="272"/>
      <c r="Z987" s="272"/>
      <c r="AA987" s="272"/>
      <c r="AB987" s="272"/>
      <c r="AC987" s="272"/>
      <c r="AD987" s="272"/>
      <c r="AE987" s="272"/>
      <c r="AF987" s="272"/>
      <c r="AG987" s="272"/>
    </row>
    <row r="988" spans="1:33">
      <c r="A988" s="272"/>
      <c r="B988" s="275"/>
      <c r="C988" s="275"/>
      <c r="D988" s="275"/>
      <c r="E988" s="275"/>
      <c r="F988" s="275"/>
      <c r="G988" s="275"/>
      <c r="H988" s="275"/>
      <c r="I988" s="275"/>
      <c r="J988" s="275"/>
      <c r="K988" s="275"/>
      <c r="L988" s="275"/>
      <c r="M988" s="275"/>
      <c r="N988" s="275"/>
      <c r="O988" s="275"/>
      <c r="P988" s="272"/>
      <c r="Q988" s="272"/>
      <c r="R988" s="272"/>
      <c r="S988" s="272"/>
      <c r="T988" s="272"/>
      <c r="U988" s="272"/>
      <c r="V988" s="272"/>
      <c r="W988" s="272"/>
      <c r="X988" s="272"/>
      <c r="Y988" s="272"/>
      <c r="Z988" s="272"/>
      <c r="AA988" s="272"/>
      <c r="AB988" s="272"/>
      <c r="AC988" s="272"/>
      <c r="AD988" s="272"/>
      <c r="AE988" s="272"/>
      <c r="AF988" s="272"/>
      <c r="AG988" s="272"/>
    </row>
    <row r="989" spans="1:33">
      <c r="A989" s="272"/>
      <c r="B989" s="275"/>
      <c r="C989" s="275"/>
      <c r="D989" s="275"/>
      <c r="E989" s="275"/>
      <c r="F989" s="275"/>
      <c r="G989" s="275"/>
      <c r="H989" s="275"/>
      <c r="I989" s="275"/>
      <c r="J989" s="275"/>
      <c r="K989" s="275"/>
      <c r="L989" s="275"/>
      <c r="M989" s="275"/>
      <c r="N989" s="275"/>
      <c r="O989" s="275"/>
      <c r="P989" s="272"/>
      <c r="Q989" s="272"/>
      <c r="R989" s="272"/>
      <c r="S989" s="272"/>
      <c r="T989" s="272"/>
      <c r="U989" s="272"/>
      <c r="V989" s="272"/>
      <c r="W989" s="272"/>
      <c r="X989" s="272"/>
      <c r="Y989" s="272"/>
      <c r="Z989" s="272"/>
      <c r="AA989" s="272"/>
      <c r="AB989" s="272"/>
      <c r="AC989" s="272"/>
      <c r="AD989" s="272"/>
      <c r="AE989" s="272"/>
      <c r="AF989" s="272"/>
      <c r="AG989" s="272"/>
    </row>
    <row r="990" spans="1:33">
      <c r="A990" s="272"/>
      <c r="B990" s="275"/>
      <c r="C990" s="275"/>
      <c r="D990" s="275"/>
      <c r="E990" s="275"/>
      <c r="F990" s="275"/>
      <c r="G990" s="275"/>
      <c r="H990" s="275"/>
      <c r="I990" s="275"/>
      <c r="J990" s="275"/>
      <c r="K990" s="275"/>
      <c r="L990" s="275"/>
      <c r="M990" s="275"/>
      <c r="N990" s="275"/>
      <c r="O990" s="275"/>
      <c r="P990" s="272"/>
      <c r="Q990" s="272"/>
      <c r="R990" s="272"/>
      <c r="S990" s="272"/>
      <c r="T990" s="272"/>
      <c r="U990" s="272"/>
      <c r="V990" s="272"/>
      <c r="W990" s="272"/>
      <c r="X990" s="272"/>
      <c r="Y990" s="272"/>
      <c r="Z990" s="272"/>
      <c r="AA990" s="272"/>
      <c r="AB990" s="272"/>
      <c r="AC990" s="272"/>
      <c r="AD990" s="272"/>
      <c r="AE990" s="272"/>
      <c r="AF990" s="272"/>
      <c r="AG990" s="272"/>
    </row>
    <row r="991" spans="1:33">
      <c r="A991" s="272"/>
      <c r="B991" s="275"/>
      <c r="C991" s="275"/>
      <c r="D991" s="275"/>
      <c r="E991" s="275"/>
      <c r="F991" s="275"/>
      <c r="G991" s="275"/>
      <c r="H991" s="275"/>
      <c r="I991" s="275"/>
      <c r="J991" s="275"/>
      <c r="K991" s="275"/>
      <c r="L991" s="275"/>
      <c r="M991" s="275"/>
      <c r="N991" s="275"/>
      <c r="O991" s="275"/>
      <c r="P991" s="272"/>
      <c r="Q991" s="272"/>
      <c r="R991" s="272"/>
      <c r="S991" s="272"/>
      <c r="T991" s="272"/>
      <c r="U991" s="272"/>
      <c r="V991" s="272"/>
      <c r="W991" s="272"/>
      <c r="X991" s="272"/>
      <c r="Y991" s="272"/>
      <c r="Z991" s="272"/>
      <c r="AA991" s="272"/>
      <c r="AB991" s="272"/>
      <c r="AC991" s="272"/>
      <c r="AD991" s="272"/>
      <c r="AE991" s="272"/>
      <c r="AF991" s="272"/>
      <c r="AG991" s="272"/>
    </row>
    <row r="992" spans="1:33">
      <c r="A992" s="272"/>
      <c r="B992" s="275"/>
      <c r="C992" s="275"/>
      <c r="D992" s="275"/>
      <c r="E992" s="275"/>
      <c r="F992" s="275"/>
      <c r="G992" s="275"/>
      <c r="H992" s="275"/>
      <c r="I992" s="275"/>
      <c r="J992" s="275"/>
      <c r="K992" s="275"/>
      <c r="L992" s="275"/>
      <c r="M992" s="275"/>
      <c r="N992" s="275"/>
      <c r="O992" s="275"/>
      <c r="P992" s="272"/>
      <c r="Q992" s="272"/>
      <c r="R992" s="272"/>
      <c r="S992" s="272"/>
      <c r="T992" s="272"/>
      <c r="U992" s="272"/>
      <c r="V992" s="272"/>
      <c r="W992" s="272"/>
      <c r="X992" s="272"/>
      <c r="Y992" s="272"/>
      <c r="Z992" s="272"/>
      <c r="AA992" s="272"/>
      <c r="AB992" s="272"/>
      <c r="AC992" s="272"/>
      <c r="AD992" s="272"/>
      <c r="AE992" s="272"/>
      <c r="AF992" s="272"/>
      <c r="AG992" s="272"/>
    </row>
    <row r="993" spans="1:33">
      <c r="A993" s="272"/>
      <c r="B993" s="275"/>
      <c r="C993" s="275"/>
      <c r="D993" s="275"/>
      <c r="E993" s="275"/>
      <c r="F993" s="275"/>
      <c r="G993" s="275"/>
      <c r="H993" s="275"/>
      <c r="I993" s="275"/>
      <c r="J993" s="275"/>
      <c r="K993" s="275"/>
      <c r="L993" s="275"/>
      <c r="M993" s="275"/>
      <c r="N993" s="275"/>
      <c r="O993" s="275"/>
      <c r="P993" s="272"/>
      <c r="Q993" s="272"/>
      <c r="R993" s="272"/>
      <c r="S993" s="272"/>
      <c r="T993" s="272"/>
      <c r="U993" s="272"/>
      <c r="V993" s="272"/>
      <c r="W993" s="272"/>
      <c r="X993" s="272"/>
      <c r="Y993" s="272"/>
      <c r="Z993" s="272"/>
      <c r="AA993" s="272"/>
      <c r="AB993" s="272"/>
      <c r="AC993" s="272"/>
      <c r="AD993" s="272"/>
      <c r="AE993" s="272"/>
      <c r="AF993" s="272"/>
      <c r="AG993" s="272"/>
    </row>
    <row r="994" spans="1:33">
      <c r="A994" s="272"/>
      <c r="B994" s="275"/>
      <c r="C994" s="275"/>
      <c r="D994" s="275"/>
      <c r="E994" s="275"/>
      <c r="F994" s="275"/>
      <c r="G994" s="275"/>
      <c r="H994" s="275"/>
      <c r="I994" s="275"/>
      <c r="J994" s="275"/>
      <c r="K994" s="275"/>
      <c r="L994" s="275"/>
      <c r="M994" s="275"/>
      <c r="N994" s="275"/>
      <c r="O994" s="275"/>
      <c r="P994" s="272"/>
      <c r="Q994" s="272"/>
      <c r="R994" s="272"/>
      <c r="S994" s="272"/>
      <c r="T994" s="272"/>
      <c r="U994" s="272"/>
      <c r="V994" s="272"/>
      <c r="W994" s="272"/>
      <c r="X994" s="272"/>
      <c r="Y994" s="272"/>
      <c r="Z994" s="272"/>
      <c r="AA994" s="272"/>
      <c r="AB994" s="272"/>
      <c r="AC994" s="272"/>
      <c r="AD994" s="272"/>
      <c r="AE994" s="272"/>
      <c r="AF994" s="272"/>
      <c r="AG994" s="272"/>
    </row>
    <row r="995" spans="1:33">
      <c r="A995" s="272"/>
      <c r="B995" s="275"/>
      <c r="C995" s="275"/>
      <c r="D995" s="275"/>
      <c r="E995" s="275"/>
      <c r="F995" s="275"/>
      <c r="G995" s="275"/>
      <c r="H995" s="275"/>
      <c r="I995" s="275"/>
      <c r="J995" s="275"/>
      <c r="K995" s="275"/>
      <c r="L995" s="275"/>
      <c r="M995" s="275"/>
      <c r="N995" s="275"/>
      <c r="O995" s="275"/>
      <c r="P995" s="272"/>
      <c r="Q995" s="272"/>
      <c r="R995" s="272"/>
      <c r="S995" s="272"/>
      <c r="T995" s="272"/>
      <c r="U995" s="272"/>
      <c r="V995" s="272"/>
      <c r="W995" s="272"/>
      <c r="X995" s="272"/>
      <c r="Y995" s="272"/>
      <c r="Z995" s="272"/>
      <c r="AA995" s="272"/>
      <c r="AB995" s="272"/>
      <c r="AC995" s="272"/>
      <c r="AD995" s="272"/>
      <c r="AE995" s="272"/>
      <c r="AF995" s="272"/>
      <c r="AG995" s="272"/>
    </row>
    <row r="996" spans="1:33">
      <c r="A996" s="272"/>
      <c r="B996" s="275"/>
      <c r="C996" s="275"/>
      <c r="D996" s="275"/>
      <c r="E996" s="275"/>
      <c r="F996" s="275"/>
      <c r="G996" s="275"/>
      <c r="H996" s="275"/>
      <c r="I996" s="275"/>
      <c r="J996" s="275"/>
      <c r="K996" s="275"/>
      <c r="L996" s="275"/>
      <c r="M996" s="275"/>
      <c r="N996" s="275"/>
      <c r="O996" s="275"/>
      <c r="P996" s="272"/>
      <c r="Q996" s="272"/>
      <c r="R996" s="272"/>
      <c r="S996" s="272"/>
      <c r="T996" s="272"/>
      <c r="U996" s="272"/>
      <c r="V996" s="272"/>
      <c r="W996" s="272"/>
      <c r="X996" s="272"/>
      <c r="Y996" s="272"/>
      <c r="Z996" s="272"/>
      <c r="AA996" s="272"/>
      <c r="AB996" s="272"/>
      <c r="AC996" s="272"/>
      <c r="AD996" s="272"/>
      <c r="AE996" s="272"/>
      <c r="AF996" s="272"/>
      <c r="AG996" s="272"/>
    </row>
    <row r="997" spans="1:33">
      <c r="A997" s="272"/>
      <c r="B997" s="275"/>
      <c r="C997" s="275"/>
      <c r="D997" s="275"/>
      <c r="E997" s="275"/>
      <c r="F997" s="275"/>
      <c r="G997" s="275"/>
      <c r="H997" s="275"/>
      <c r="I997" s="275"/>
      <c r="J997" s="275"/>
      <c r="K997" s="275"/>
      <c r="L997" s="275"/>
      <c r="M997" s="275"/>
      <c r="N997" s="275"/>
      <c r="O997" s="275"/>
      <c r="P997" s="272"/>
      <c r="Q997" s="272"/>
      <c r="R997" s="272"/>
      <c r="S997" s="272"/>
      <c r="T997" s="272"/>
      <c r="U997" s="272"/>
      <c r="V997" s="272"/>
      <c r="W997" s="272"/>
      <c r="X997" s="272"/>
      <c r="Y997" s="272"/>
      <c r="Z997" s="272"/>
      <c r="AA997" s="272"/>
      <c r="AB997" s="272"/>
      <c r="AC997" s="272"/>
      <c r="AD997" s="272"/>
      <c r="AE997" s="272"/>
      <c r="AF997" s="272"/>
      <c r="AG997" s="272"/>
    </row>
    <row r="998" spans="1:33">
      <c r="A998" s="272"/>
      <c r="B998" s="275"/>
      <c r="C998" s="275"/>
      <c r="D998" s="275"/>
      <c r="E998" s="275"/>
      <c r="F998" s="275"/>
      <c r="G998" s="275"/>
      <c r="H998" s="275"/>
      <c r="I998" s="275"/>
      <c r="J998" s="275"/>
      <c r="K998" s="275"/>
      <c r="L998" s="275"/>
      <c r="M998" s="275"/>
      <c r="N998" s="275"/>
      <c r="O998" s="275"/>
      <c r="P998" s="272"/>
      <c r="Q998" s="272"/>
      <c r="R998" s="272"/>
      <c r="S998" s="272"/>
      <c r="T998" s="272"/>
      <c r="U998" s="272"/>
      <c r="V998" s="272"/>
      <c r="W998" s="272"/>
      <c r="X998" s="272"/>
      <c r="Y998" s="272"/>
      <c r="Z998" s="272"/>
      <c r="AA998" s="272"/>
      <c r="AB998" s="272"/>
      <c r="AC998" s="272"/>
      <c r="AD998" s="272"/>
      <c r="AE998" s="272"/>
      <c r="AF998" s="272"/>
      <c r="AG998" s="272"/>
    </row>
    <row r="999" spans="1:33">
      <c r="A999" s="272"/>
      <c r="B999" s="275"/>
      <c r="C999" s="275"/>
      <c r="D999" s="275"/>
      <c r="E999" s="275"/>
      <c r="F999" s="275"/>
      <c r="G999" s="275"/>
      <c r="H999" s="275"/>
      <c r="I999" s="275"/>
      <c r="J999" s="275"/>
      <c r="K999" s="275"/>
      <c r="L999" s="275"/>
      <c r="M999" s="275"/>
      <c r="N999" s="275"/>
      <c r="O999" s="275"/>
      <c r="P999" s="272"/>
      <c r="Q999" s="272"/>
      <c r="R999" s="272"/>
      <c r="S999" s="272"/>
      <c r="T999" s="272"/>
      <c r="U999" s="272"/>
      <c r="V999" s="272"/>
      <c r="W999" s="272"/>
      <c r="X999" s="272"/>
      <c r="Y999" s="272"/>
      <c r="Z999" s="272"/>
      <c r="AA999" s="272"/>
      <c r="AB999" s="272"/>
      <c r="AC999" s="272"/>
      <c r="AD999" s="272"/>
      <c r="AE999" s="272"/>
      <c r="AF999" s="272"/>
      <c r="AG999" s="272"/>
    </row>
    <row r="1000" spans="1:33">
      <c r="A1000" s="272"/>
      <c r="B1000" s="275"/>
      <c r="C1000" s="275"/>
      <c r="D1000" s="275"/>
      <c r="E1000" s="275"/>
      <c r="F1000" s="275"/>
      <c r="G1000" s="275"/>
      <c r="H1000" s="275"/>
      <c r="I1000" s="275"/>
      <c r="J1000" s="275"/>
      <c r="K1000" s="275"/>
      <c r="L1000" s="275"/>
      <c r="M1000" s="275"/>
      <c r="N1000" s="275"/>
      <c r="O1000" s="275"/>
      <c r="P1000" s="272"/>
      <c r="Q1000" s="272"/>
      <c r="R1000" s="272"/>
      <c r="S1000" s="272"/>
      <c r="T1000" s="272"/>
      <c r="U1000" s="272"/>
      <c r="V1000" s="272"/>
      <c r="W1000" s="272"/>
      <c r="X1000" s="272"/>
      <c r="Y1000" s="272"/>
      <c r="Z1000" s="272"/>
      <c r="AA1000" s="272"/>
      <c r="AB1000" s="272"/>
      <c r="AC1000" s="272"/>
      <c r="AD1000" s="272"/>
      <c r="AE1000" s="272"/>
      <c r="AF1000" s="272"/>
      <c r="AG1000" s="272"/>
    </row>
    <row r="1001" spans="1:33">
      <c r="A1001" s="272"/>
      <c r="B1001" s="275"/>
      <c r="C1001" s="275"/>
      <c r="D1001" s="275"/>
      <c r="E1001" s="275"/>
      <c r="F1001" s="275"/>
      <c r="G1001" s="275"/>
      <c r="H1001" s="275"/>
      <c r="I1001" s="275"/>
      <c r="J1001" s="275"/>
      <c r="K1001" s="275"/>
      <c r="L1001" s="275"/>
      <c r="M1001" s="275"/>
      <c r="N1001" s="275"/>
      <c r="O1001" s="275"/>
      <c r="P1001" s="272"/>
      <c r="Q1001" s="272"/>
      <c r="R1001" s="272"/>
      <c r="S1001" s="272"/>
      <c r="T1001" s="272"/>
      <c r="U1001" s="272"/>
      <c r="V1001" s="272"/>
      <c r="W1001" s="272"/>
      <c r="X1001" s="272"/>
      <c r="Y1001" s="272"/>
      <c r="Z1001" s="272"/>
      <c r="AA1001" s="272"/>
      <c r="AB1001" s="272"/>
      <c r="AC1001" s="272"/>
      <c r="AD1001" s="272"/>
      <c r="AE1001" s="272"/>
      <c r="AF1001" s="272"/>
      <c r="AG1001" s="272"/>
    </row>
    <row r="1002" spans="1:33">
      <c r="A1002" s="272"/>
      <c r="B1002" s="275"/>
      <c r="C1002" s="275"/>
      <c r="D1002" s="275"/>
      <c r="E1002" s="275"/>
      <c r="F1002" s="275"/>
      <c r="G1002" s="275"/>
      <c r="H1002" s="275"/>
      <c r="I1002" s="275"/>
      <c r="J1002" s="275"/>
      <c r="K1002" s="275"/>
      <c r="L1002" s="275"/>
      <c r="M1002" s="275"/>
      <c r="N1002" s="275"/>
      <c r="O1002" s="275"/>
      <c r="P1002" s="272"/>
      <c r="Q1002" s="272"/>
      <c r="R1002" s="272"/>
      <c r="S1002" s="272"/>
      <c r="T1002" s="272"/>
      <c r="U1002" s="272"/>
      <c r="V1002" s="272"/>
      <c r="W1002" s="272"/>
      <c r="X1002" s="272"/>
      <c r="Y1002" s="272"/>
      <c r="Z1002" s="272"/>
      <c r="AA1002" s="272"/>
      <c r="AB1002" s="272"/>
      <c r="AC1002" s="272"/>
      <c r="AD1002" s="272"/>
      <c r="AE1002" s="272"/>
      <c r="AF1002" s="272"/>
      <c r="AG1002" s="272"/>
    </row>
  </sheetData>
  <mergeCells count="9">
    <mergeCell ref="N1:N2"/>
    <mergeCell ref="O1:O2"/>
    <mergeCell ref="A1:A2"/>
    <mergeCell ref="B1:B2"/>
    <mergeCell ref="D1:E1"/>
    <mergeCell ref="F1:G1"/>
    <mergeCell ref="H1:I1"/>
    <mergeCell ref="J1:K1"/>
    <mergeCell ref="M1:M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500"/>
  <sheetViews>
    <sheetView workbookViewId="0"/>
  </sheetViews>
  <sheetFormatPr defaultColWidth="14.44140625" defaultRowHeight="15" customHeight="1"/>
  <cols>
    <col min="1" max="1" width="34.88671875" customWidth="1"/>
    <col min="2" max="2" width="20.6640625" customWidth="1"/>
    <col min="4" max="4" width="34" customWidth="1"/>
    <col min="5" max="5" width="23" customWidth="1"/>
  </cols>
  <sheetData>
    <row r="1" spans="1:5">
      <c r="A1" s="67" t="s">
        <v>175</v>
      </c>
      <c r="B1" s="67" t="s">
        <v>3014</v>
      </c>
      <c r="D1" s="146" t="s">
        <v>175</v>
      </c>
      <c r="E1" s="146" t="s">
        <v>3015</v>
      </c>
    </row>
    <row r="2" spans="1:5">
      <c r="A2" s="44" t="s">
        <v>216</v>
      </c>
      <c r="B2" s="54" t="s">
        <v>3016</v>
      </c>
      <c r="D2" s="61" t="s">
        <v>1151</v>
      </c>
      <c r="E2" s="54" t="s">
        <v>3016</v>
      </c>
    </row>
    <row r="3" spans="1:5">
      <c r="A3" s="44" t="s">
        <v>223</v>
      </c>
      <c r="B3" s="54" t="s">
        <v>3016</v>
      </c>
      <c r="D3" s="61" t="s">
        <v>865</v>
      </c>
      <c r="E3" s="54" t="s">
        <v>3016</v>
      </c>
    </row>
    <row r="4" spans="1:5">
      <c r="A4" s="44" t="s">
        <v>618</v>
      </c>
      <c r="B4" s="54" t="s">
        <v>3016</v>
      </c>
      <c r="D4" s="61" t="s">
        <v>834</v>
      </c>
      <c r="E4" s="54" t="s">
        <v>3016</v>
      </c>
    </row>
    <row r="5" spans="1:5">
      <c r="A5" s="44" t="s">
        <v>242</v>
      </c>
      <c r="B5" s="54" t="s">
        <v>3016</v>
      </c>
      <c r="D5" s="61" t="s">
        <v>1962</v>
      </c>
      <c r="E5" s="54" t="s">
        <v>3016</v>
      </c>
    </row>
    <row r="6" spans="1:5">
      <c r="A6" s="44" t="s">
        <v>249</v>
      </c>
      <c r="B6" s="54" t="s">
        <v>3016</v>
      </c>
      <c r="D6" s="61" t="s">
        <v>857</v>
      </c>
      <c r="E6" s="54" t="s">
        <v>3016</v>
      </c>
    </row>
    <row r="7" spans="1:5">
      <c r="A7" s="44" t="s">
        <v>254</v>
      </c>
      <c r="B7" s="54" t="s">
        <v>3016</v>
      </c>
      <c r="D7" s="61" t="s">
        <v>1390</v>
      </c>
      <c r="E7" s="54" t="s">
        <v>3016</v>
      </c>
    </row>
    <row r="8" spans="1:5">
      <c r="A8" s="44" t="s">
        <v>259</v>
      </c>
      <c r="B8" s="54" t="s">
        <v>3016</v>
      </c>
      <c r="D8" s="61" t="s">
        <v>1082</v>
      </c>
      <c r="E8" s="54" t="s">
        <v>3016</v>
      </c>
    </row>
    <row r="9" spans="1:5">
      <c r="A9" s="44" t="s">
        <v>263</v>
      </c>
      <c r="B9" s="54" t="s">
        <v>3016</v>
      </c>
      <c r="D9" s="61" t="s">
        <v>606</v>
      </c>
      <c r="E9" s="54" t="s">
        <v>3016</v>
      </c>
    </row>
    <row r="10" spans="1:5">
      <c r="A10" s="44" t="s">
        <v>1064</v>
      </c>
      <c r="B10" s="54" t="s">
        <v>3016</v>
      </c>
      <c r="D10" s="61" t="s">
        <v>1023</v>
      </c>
      <c r="E10" s="54" t="s">
        <v>3016</v>
      </c>
    </row>
    <row r="11" spans="1:5">
      <c r="A11" s="44" t="s">
        <v>278</v>
      </c>
      <c r="B11" s="54" t="s">
        <v>3016</v>
      </c>
      <c r="D11" s="61" t="s">
        <v>298</v>
      </c>
      <c r="E11" s="54" t="s">
        <v>3016</v>
      </c>
    </row>
    <row r="12" spans="1:5">
      <c r="A12" s="44" t="s">
        <v>284</v>
      </c>
      <c r="B12" s="54" t="s">
        <v>3016</v>
      </c>
      <c r="D12" s="61" t="s">
        <v>284</v>
      </c>
      <c r="E12" s="54" t="s">
        <v>3016</v>
      </c>
    </row>
    <row r="13" spans="1:5">
      <c r="A13" s="44" t="s">
        <v>291</v>
      </c>
      <c r="B13" s="54" t="s">
        <v>3016</v>
      </c>
      <c r="D13" s="61" t="s">
        <v>1048</v>
      </c>
      <c r="E13" s="54" t="s">
        <v>3016</v>
      </c>
    </row>
    <row r="14" spans="1:5">
      <c r="A14" s="44" t="s">
        <v>298</v>
      </c>
      <c r="B14" s="54" t="s">
        <v>3016</v>
      </c>
      <c r="D14" s="61" t="s">
        <v>938</v>
      </c>
      <c r="E14" s="54" t="s">
        <v>3016</v>
      </c>
    </row>
    <row r="15" spans="1:5">
      <c r="A15" s="44" t="s">
        <v>302</v>
      </c>
      <c r="B15" s="54" t="s">
        <v>3017</v>
      </c>
      <c r="D15" s="61" t="s">
        <v>1088</v>
      </c>
      <c r="E15" s="54" t="s">
        <v>3016</v>
      </c>
    </row>
    <row r="16" spans="1:5">
      <c r="A16" s="44" t="s">
        <v>308</v>
      </c>
      <c r="B16" s="54" t="s">
        <v>3016</v>
      </c>
      <c r="D16" s="61" t="s">
        <v>1248</v>
      </c>
      <c r="E16" s="54" t="s">
        <v>3016</v>
      </c>
    </row>
    <row r="17" spans="1:5">
      <c r="A17" s="44" t="s">
        <v>313</v>
      </c>
      <c r="B17" s="54" t="s">
        <v>3016</v>
      </c>
      <c r="D17" s="61" t="s">
        <v>1294</v>
      </c>
      <c r="E17" s="54" t="s">
        <v>3016</v>
      </c>
    </row>
    <row r="18" spans="1:5">
      <c r="A18" s="44" t="s">
        <v>1475</v>
      </c>
      <c r="B18" s="54" t="s">
        <v>3016</v>
      </c>
      <c r="D18" s="61" t="s">
        <v>1220</v>
      </c>
      <c r="E18" s="54" t="s">
        <v>3016</v>
      </c>
    </row>
    <row r="19" spans="1:5">
      <c r="A19" s="44" t="s">
        <v>322</v>
      </c>
      <c r="B19" s="54" t="s">
        <v>3016</v>
      </c>
      <c r="D19" s="61" t="s">
        <v>992</v>
      </c>
      <c r="E19" s="54" t="s">
        <v>3016</v>
      </c>
    </row>
    <row r="20" spans="1:5">
      <c r="A20" s="44" t="s">
        <v>326</v>
      </c>
      <c r="B20" s="54" t="s">
        <v>3016</v>
      </c>
      <c r="D20" s="61" t="s">
        <v>808</v>
      </c>
      <c r="E20" s="54" t="s">
        <v>3016</v>
      </c>
    </row>
    <row r="21" spans="1:5">
      <c r="A21" s="44" t="s">
        <v>332</v>
      </c>
      <c r="B21" s="54" t="s">
        <v>3016</v>
      </c>
      <c r="D21" s="61" t="s">
        <v>548</v>
      </c>
      <c r="E21" s="54" t="s">
        <v>3016</v>
      </c>
    </row>
    <row r="22" spans="1:5">
      <c r="A22" s="44" t="s">
        <v>337</v>
      </c>
      <c r="B22" s="54" t="s">
        <v>3016</v>
      </c>
      <c r="D22" s="61" t="s">
        <v>1257</v>
      </c>
      <c r="E22" s="54" t="s">
        <v>3016</v>
      </c>
    </row>
    <row r="23" spans="1:5">
      <c r="A23" s="44" t="s">
        <v>341</v>
      </c>
      <c r="B23" s="54" t="s">
        <v>3016</v>
      </c>
      <c r="D23" s="61" t="s">
        <v>1170</v>
      </c>
      <c r="E23" s="54" t="s">
        <v>3016</v>
      </c>
    </row>
    <row r="24" spans="1:5">
      <c r="A24" s="44" t="s">
        <v>344</v>
      </c>
      <c r="B24" s="54" t="s">
        <v>3016</v>
      </c>
      <c r="D24" s="61" t="s">
        <v>1072</v>
      </c>
      <c r="E24" s="54" t="s">
        <v>3016</v>
      </c>
    </row>
    <row r="25" spans="1:5">
      <c r="A25" s="44" t="s">
        <v>348</v>
      </c>
      <c r="B25" s="54" t="s">
        <v>3016</v>
      </c>
      <c r="D25" s="61" t="s">
        <v>1971</v>
      </c>
      <c r="E25" s="54" t="s">
        <v>3016</v>
      </c>
    </row>
    <row r="26" spans="1:5">
      <c r="A26" s="44" t="s">
        <v>353</v>
      </c>
      <c r="B26" s="54" t="s">
        <v>3016</v>
      </c>
      <c r="D26" s="61" t="s">
        <v>909</v>
      </c>
      <c r="E26" s="54" t="s">
        <v>3016</v>
      </c>
    </row>
    <row r="27" spans="1:5">
      <c r="A27" s="44" t="s">
        <v>358</v>
      </c>
      <c r="B27" s="54" t="s">
        <v>3016</v>
      </c>
      <c r="D27" s="61" t="s">
        <v>1101</v>
      </c>
      <c r="E27" s="54" t="s">
        <v>3016</v>
      </c>
    </row>
    <row r="28" spans="1:5">
      <c r="A28" s="44" t="s">
        <v>1417</v>
      </c>
      <c r="B28" s="54" t="s">
        <v>3016</v>
      </c>
      <c r="D28" s="61" t="s">
        <v>1115</v>
      </c>
      <c r="E28" s="54" t="s">
        <v>3016</v>
      </c>
    </row>
    <row r="29" spans="1:5">
      <c r="A29" s="44" t="s">
        <v>1723</v>
      </c>
      <c r="B29" s="54" t="s">
        <v>3016</v>
      </c>
      <c r="D29" s="61" t="s">
        <v>2359</v>
      </c>
      <c r="E29" s="54" t="s">
        <v>3016</v>
      </c>
    </row>
    <row r="30" spans="1:5">
      <c r="A30" s="44" t="s">
        <v>1895</v>
      </c>
      <c r="B30" s="54" t="s">
        <v>3016</v>
      </c>
      <c r="D30" s="61" t="s">
        <v>1953</v>
      </c>
      <c r="E30" s="54" t="s">
        <v>3016</v>
      </c>
    </row>
    <row r="31" spans="1:5">
      <c r="A31" s="44" t="s">
        <v>369</v>
      </c>
      <c r="B31" s="54" t="s">
        <v>3016</v>
      </c>
      <c r="D31" s="61" t="s">
        <v>562</v>
      </c>
      <c r="E31" s="54" t="s">
        <v>3016</v>
      </c>
    </row>
    <row r="32" spans="1:5">
      <c r="A32" s="44" t="s">
        <v>371</v>
      </c>
      <c r="B32" s="54" t="s">
        <v>3016</v>
      </c>
      <c r="D32" s="61" t="s">
        <v>1138</v>
      </c>
      <c r="E32" s="54" t="s">
        <v>3016</v>
      </c>
    </row>
    <row r="33" spans="1:5">
      <c r="A33" s="44" t="s">
        <v>375</v>
      </c>
      <c r="B33" s="54" t="s">
        <v>3016</v>
      </c>
      <c r="D33" s="61" t="s">
        <v>618</v>
      </c>
      <c r="E33" s="54" t="s">
        <v>3016</v>
      </c>
    </row>
    <row r="34" spans="1:5">
      <c r="A34" s="44" t="s">
        <v>377</v>
      </c>
      <c r="B34" s="54" t="s">
        <v>3016</v>
      </c>
      <c r="D34" s="61" t="s">
        <v>234</v>
      </c>
      <c r="E34" s="54" t="s">
        <v>3016</v>
      </c>
    </row>
    <row r="35" spans="1:5">
      <c r="A35" s="44" t="s">
        <v>378</v>
      </c>
      <c r="B35" s="54" t="s">
        <v>3016</v>
      </c>
      <c r="D35" s="61" t="s">
        <v>765</v>
      </c>
      <c r="E35" s="54" t="s">
        <v>3016</v>
      </c>
    </row>
    <row r="36" spans="1:5">
      <c r="A36" s="44" t="s">
        <v>379</v>
      </c>
      <c r="B36" s="54" t="s">
        <v>3016</v>
      </c>
      <c r="D36" s="61" t="s">
        <v>2348</v>
      </c>
      <c r="E36" s="54" t="s">
        <v>3016</v>
      </c>
    </row>
    <row r="37" spans="1:5">
      <c r="A37" s="44" t="s">
        <v>380</v>
      </c>
      <c r="B37" s="54" t="s">
        <v>3016</v>
      </c>
      <c r="D37" s="61" t="s">
        <v>851</v>
      </c>
      <c r="E37" s="54" t="s">
        <v>3016</v>
      </c>
    </row>
    <row r="38" spans="1:5">
      <c r="A38" s="44" t="s">
        <v>381</v>
      </c>
      <c r="B38" s="54" t="s">
        <v>3016</v>
      </c>
      <c r="D38" s="61" t="s">
        <v>1015</v>
      </c>
      <c r="E38" s="54" t="s">
        <v>3016</v>
      </c>
    </row>
    <row r="39" spans="1:5">
      <c r="A39" s="44" t="s">
        <v>382</v>
      </c>
      <c r="B39" s="54" t="s">
        <v>3016</v>
      </c>
      <c r="D39" s="61" t="s">
        <v>1259</v>
      </c>
      <c r="E39" s="54" t="s">
        <v>3016</v>
      </c>
    </row>
    <row r="40" spans="1:5">
      <c r="A40" s="44" t="s">
        <v>387</v>
      </c>
      <c r="B40" s="54" t="s">
        <v>3016</v>
      </c>
      <c r="D40" s="61" t="s">
        <v>1144</v>
      </c>
      <c r="E40" s="54" t="s">
        <v>3016</v>
      </c>
    </row>
    <row r="41" spans="1:5">
      <c r="A41" s="44" t="s">
        <v>391</v>
      </c>
      <c r="B41" s="54" t="s">
        <v>3016</v>
      </c>
      <c r="D41" s="61" t="s">
        <v>791</v>
      </c>
      <c r="E41" s="54" t="s">
        <v>3016</v>
      </c>
    </row>
    <row r="42" spans="1:5">
      <c r="A42" s="44" t="s">
        <v>396</v>
      </c>
      <c r="B42" s="54" t="s">
        <v>3016</v>
      </c>
      <c r="D42" s="61" t="s">
        <v>1224</v>
      </c>
      <c r="E42" s="54" t="s">
        <v>3016</v>
      </c>
    </row>
    <row r="43" spans="1:5">
      <c r="A43" s="44" t="s">
        <v>399</v>
      </c>
      <c r="B43" s="54" t="s">
        <v>3017</v>
      </c>
      <c r="D43" s="61" t="s">
        <v>985</v>
      </c>
      <c r="E43" s="54" t="s">
        <v>3016</v>
      </c>
    </row>
    <row r="44" spans="1:5">
      <c r="A44" s="44" t="s">
        <v>405</v>
      </c>
      <c r="B44" s="54" t="s">
        <v>3016</v>
      </c>
      <c r="D44" s="61" t="s">
        <v>2313</v>
      </c>
      <c r="E44" s="54" t="s">
        <v>3016</v>
      </c>
    </row>
    <row r="45" spans="1:5">
      <c r="A45" s="44" t="s">
        <v>410</v>
      </c>
      <c r="B45" s="54" t="s">
        <v>3017</v>
      </c>
      <c r="D45" s="61" t="s">
        <v>2020</v>
      </c>
      <c r="E45" s="54" t="s">
        <v>3016</v>
      </c>
    </row>
    <row r="46" spans="1:5">
      <c r="A46" s="44" t="s">
        <v>414</v>
      </c>
      <c r="B46" s="54" t="s">
        <v>3016</v>
      </c>
      <c r="D46" s="61" t="s">
        <v>2025</v>
      </c>
      <c r="E46" s="54" t="s">
        <v>3016</v>
      </c>
    </row>
    <row r="47" spans="1:5">
      <c r="A47" s="44" t="s">
        <v>422</v>
      </c>
      <c r="B47" s="54" t="s">
        <v>3016</v>
      </c>
      <c r="D47" s="61" t="s">
        <v>1013</v>
      </c>
      <c r="E47" s="54" t="s">
        <v>3016</v>
      </c>
    </row>
    <row r="48" spans="1:5">
      <c r="A48" s="44" t="s">
        <v>426</v>
      </c>
      <c r="B48" s="54" t="s">
        <v>3016</v>
      </c>
      <c r="D48" s="61" t="s">
        <v>1200</v>
      </c>
      <c r="E48" s="54" t="s">
        <v>3016</v>
      </c>
    </row>
    <row r="49" spans="1:5">
      <c r="A49" s="44" t="s">
        <v>431</v>
      </c>
      <c r="B49" s="54" t="s">
        <v>3016</v>
      </c>
      <c r="D49" s="61" t="s">
        <v>775</v>
      </c>
      <c r="E49" s="54" t="s">
        <v>3016</v>
      </c>
    </row>
    <row r="50" spans="1:5">
      <c r="A50" s="44" t="s">
        <v>435</v>
      </c>
      <c r="B50" s="54" t="s">
        <v>3016</v>
      </c>
      <c r="D50" s="61" t="s">
        <v>555</v>
      </c>
      <c r="E50" s="54" t="s">
        <v>3016</v>
      </c>
    </row>
    <row r="51" spans="1:5">
      <c r="A51" s="44" t="s">
        <v>437</v>
      </c>
      <c r="B51" s="54" t="s">
        <v>3016</v>
      </c>
      <c r="D51" s="61" t="s">
        <v>1158</v>
      </c>
      <c r="E51" s="54" t="s">
        <v>3016</v>
      </c>
    </row>
    <row r="52" spans="1:5">
      <c r="A52" s="44" t="s">
        <v>441</v>
      </c>
      <c r="B52" s="54" t="s">
        <v>3016</v>
      </c>
      <c r="D52" s="61" t="s">
        <v>495</v>
      </c>
      <c r="E52" s="54" t="s">
        <v>3016</v>
      </c>
    </row>
    <row r="53" spans="1:5">
      <c r="A53" s="44" t="s">
        <v>444</v>
      </c>
      <c r="B53" s="54" t="s">
        <v>3017</v>
      </c>
      <c r="D53" s="61" t="s">
        <v>745</v>
      </c>
      <c r="E53" s="54" t="s">
        <v>3016</v>
      </c>
    </row>
    <row r="54" spans="1:5">
      <c r="A54" s="44" t="s">
        <v>450</v>
      </c>
      <c r="B54" s="54" t="s">
        <v>3016</v>
      </c>
      <c r="D54" s="61" t="s">
        <v>431</v>
      </c>
      <c r="E54" s="54" t="s">
        <v>3016</v>
      </c>
    </row>
    <row r="55" spans="1:5">
      <c r="A55" s="44" t="s">
        <v>454</v>
      </c>
      <c r="B55" s="54" t="s">
        <v>3016</v>
      </c>
      <c r="D55" s="61" t="s">
        <v>1287</v>
      </c>
      <c r="E55" s="54" t="s">
        <v>3016</v>
      </c>
    </row>
    <row r="56" spans="1:5">
      <c r="A56" s="44" t="s">
        <v>458</v>
      </c>
      <c r="B56" s="54" t="s">
        <v>3016</v>
      </c>
      <c r="D56" s="61" t="s">
        <v>869</v>
      </c>
      <c r="E56" s="54" t="s">
        <v>3016</v>
      </c>
    </row>
    <row r="57" spans="1:5">
      <c r="A57" s="44" t="s">
        <v>461</v>
      </c>
      <c r="B57" s="54" t="s">
        <v>3017</v>
      </c>
      <c r="D57" s="61" t="s">
        <v>1969</v>
      </c>
      <c r="E57" s="54" t="s">
        <v>3016</v>
      </c>
    </row>
    <row r="58" spans="1:5">
      <c r="A58" s="44" t="s">
        <v>463</v>
      </c>
      <c r="B58" s="54" t="s">
        <v>3016</v>
      </c>
      <c r="D58" s="61" t="s">
        <v>1094</v>
      </c>
      <c r="E58" s="54" t="s">
        <v>3016</v>
      </c>
    </row>
    <row r="59" spans="1:5">
      <c r="A59" s="44" t="s">
        <v>464</v>
      </c>
      <c r="B59" s="54" t="s">
        <v>3016</v>
      </c>
      <c r="D59" s="61" t="s">
        <v>272</v>
      </c>
      <c r="E59" s="54" t="s">
        <v>3016</v>
      </c>
    </row>
    <row r="60" spans="1:5">
      <c r="A60" s="44" t="s">
        <v>466</v>
      </c>
      <c r="B60" s="54" t="s">
        <v>3016</v>
      </c>
      <c r="D60" s="61" t="s">
        <v>888</v>
      </c>
      <c r="E60" s="54" t="s">
        <v>3016</v>
      </c>
    </row>
    <row r="61" spans="1:5">
      <c r="A61" s="44" t="s">
        <v>469</v>
      </c>
      <c r="B61" s="54" t="s">
        <v>3016</v>
      </c>
      <c r="D61" s="61" t="s">
        <v>1223</v>
      </c>
      <c r="E61" s="54" t="s">
        <v>3016</v>
      </c>
    </row>
    <row r="62" spans="1:5">
      <c r="A62" s="44" t="s">
        <v>475</v>
      </c>
      <c r="B62" s="54" t="s">
        <v>3017</v>
      </c>
      <c r="D62" s="61" t="s">
        <v>921</v>
      </c>
      <c r="E62" s="54" t="s">
        <v>3016</v>
      </c>
    </row>
    <row r="63" spans="1:5">
      <c r="A63" s="44" t="s">
        <v>480</v>
      </c>
      <c r="B63" s="54" t="s">
        <v>3016</v>
      </c>
      <c r="D63" s="61" t="s">
        <v>2116</v>
      </c>
      <c r="E63" s="54" t="s">
        <v>3016</v>
      </c>
    </row>
    <row r="64" spans="1:5">
      <c r="A64" s="44" t="s">
        <v>483</v>
      </c>
      <c r="B64" s="54" t="s">
        <v>3016</v>
      </c>
      <c r="D64" s="61" t="s">
        <v>989</v>
      </c>
      <c r="E64" s="54" t="s">
        <v>3016</v>
      </c>
    </row>
    <row r="65" spans="1:5">
      <c r="A65" s="44" t="s">
        <v>488</v>
      </c>
      <c r="B65" s="54" t="s">
        <v>3016</v>
      </c>
      <c r="D65" s="61" t="s">
        <v>1046</v>
      </c>
      <c r="E65" s="54" t="s">
        <v>3016</v>
      </c>
    </row>
    <row r="66" spans="1:5">
      <c r="A66" s="44" t="s">
        <v>490</v>
      </c>
      <c r="B66" s="54" t="s">
        <v>3016</v>
      </c>
      <c r="D66" s="61" t="s">
        <v>1064</v>
      </c>
      <c r="E66" s="54" t="s">
        <v>3016</v>
      </c>
    </row>
    <row r="67" spans="1:5">
      <c r="A67" s="44" t="s">
        <v>492</v>
      </c>
      <c r="B67" s="54" t="s">
        <v>3016</v>
      </c>
      <c r="D67" s="61" t="s">
        <v>729</v>
      </c>
      <c r="E67" s="54" t="s">
        <v>3016</v>
      </c>
    </row>
    <row r="68" spans="1:5">
      <c r="A68" s="44" t="s">
        <v>495</v>
      </c>
      <c r="B68" s="54" t="s">
        <v>3016</v>
      </c>
      <c r="D68" s="61" t="s">
        <v>1009</v>
      </c>
      <c r="E68" s="54" t="s">
        <v>3016</v>
      </c>
    </row>
    <row r="69" spans="1:5">
      <c r="A69" s="44" t="s">
        <v>497</v>
      </c>
      <c r="B69" s="54" t="s">
        <v>3017</v>
      </c>
      <c r="D69" s="61" t="s">
        <v>975</v>
      </c>
      <c r="E69" s="54" t="s">
        <v>3016</v>
      </c>
    </row>
    <row r="70" spans="1:5">
      <c r="A70" s="44" t="s">
        <v>500</v>
      </c>
      <c r="B70" s="54" t="s">
        <v>3016</v>
      </c>
      <c r="D70" s="61" t="s">
        <v>983</v>
      </c>
      <c r="E70" s="54" t="s">
        <v>3016</v>
      </c>
    </row>
    <row r="71" spans="1:5">
      <c r="A71" s="44" t="s">
        <v>503</v>
      </c>
      <c r="B71" s="54" t="s">
        <v>3016</v>
      </c>
      <c r="D71" s="61" t="s">
        <v>500</v>
      </c>
      <c r="E71" s="54" t="s">
        <v>3016</v>
      </c>
    </row>
    <row r="72" spans="1:5">
      <c r="A72" s="44" t="s">
        <v>506</v>
      </c>
      <c r="B72" s="54" t="s">
        <v>3016</v>
      </c>
      <c r="D72" s="61" t="s">
        <v>1016</v>
      </c>
      <c r="E72" s="54" t="s">
        <v>3016</v>
      </c>
    </row>
    <row r="73" spans="1:5">
      <c r="A73" s="44" t="s">
        <v>509</v>
      </c>
      <c r="B73" s="54" t="s">
        <v>3016</v>
      </c>
      <c r="D73" s="61" t="s">
        <v>1276</v>
      </c>
      <c r="E73" s="54" t="s">
        <v>3016</v>
      </c>
    </row>
    <row r="74" spans="1:5">
      <c r="A74" s="44" t="s">
        <v>515</v>
      </c>
      <c r="B74" s="54" t="s">
        <v>3016</v>
      </c>
      <c r="D74" s="61" t="s">
        <v>1690</v>
      </c>
      <c r="E74" s="54" t="s">
        <v>3016</v>
      </c>
    </row>
    <row r="75" spans="1:5">
      <c r="A75" s="44" t="s">
        <v>516</v>
      </c>
      <c r="B75" s="54" t="s">
        <v>3016</v>
      </c>
      <c r="D75" s="61" t="s">
        <v>223</v>
      </c>
      <c r="E75" s="54" t="s">
        <v>3016</v>
      </c>
    </row>
    <row r="76" spans="1:5">
      <c r="A76" s="44" t="s">
        <v>519</v>
      </c>
      <c r="B76" s="54" t="s">
        <v>3016</v>
      </c>
      <c r="D76" s="61" t="s">
        <v>463</v>
      </c>
      <c r="E76" s="54" t="s">
        <v>3016</v>
      </c>
    </row>
    <row r="77" spans="1:5">
      <c r="A77" s="44" t="s">
        <v>523</v>
      </c>
      <c r="B77" s="54" t="s">
        <v>3017</v>
      </c>
      <c r="D77" s="61" t="s">
        <v>242</v>
      </c>
      <c r="E77" s="54" t="s">
        <v>3016</v>
      </c>
    </row>
    <row r="78" spans="1:5">
      <c r="A78" s="44" t="s">
        <v>526</v>
      </c>
      <c r="B78" s="54" t="s">
        <v>3016</v>
      </c>
      <c r="D78" s="61" t="s">
        <v>391</v>
      </c>
      <c r="E78" s="54" t="s">
        <v>3016</v>
      </c>
    </row>
    <row r="79" spans="1:5">
      <c r="A79" s="44" t="s">
        <v>529</v>
      </c>
      <c r="B79" s="54" t="s">
        <v>3016</v>
      </c>
      <c r="D79" s="61" t="s">
        <v>466</v>
      </c>
      <c r="E79" s="54" t="s">
        <v>3016</v>
      </c>
    </row>
    <row r="80" spans="1:5">
      <c r="A80" s="44" t="s">
        <v>534</v>
      </c>
      <c r="B80" s="54" t="s">
        <v>3016</v>
      </c>
      <c r="D80" s="61" t="s">
        <v>1172</v>
      </c>
      <c r="E80" s="54" t="s">
        <v>3016</v>
      </c>
    </row>
    <row r="81" spans="1:5">
      <c r="A81" s="44" t="s">
        <v>536</v>
      </c>
      <c r="B81" s="54" t="s">
        <v>3017</v>
      </c>
      <c r="D81" s="61" t="s">
        <v>435</v>
      </c>
      <c r="E81" s="54" t="s">
        <v>3016</v>
      </c>
    </row>
    <row r="82" spans="1:5">
      <c r="A82" s="44" t="s">
        <v>540</v>
      </c>
      <c r="B82" s="54" t="s">
        <v>3017</v>
      </c>
      <c r="D82" s="61" t="s">
        <v>2151</v>
      </c>
      <c r="E82" s="54" t="s">
        <v>3016</v>
      </c>
    </row>
    <row r="83" spans="1:5">
      <c r="A83" s="44" t="s">
        <v>544</v>
      </c>
      <c r="B83" s="54" t="s">
        <v>3016</v>
      </c>
      <c r="D83" s="61" t="s">
        <v>483</v>
      </c>
      <c r="E83" s="54" t="s">
        <v>3016</v>
      </c>
    </row>
    <row r="84" spans="1:5">
      <c r="A84" s="44" t="s">
        <v>1138</v>
      </c>
      <c r="B84" s="54" t="s">
        <v>3016</v>
      </c>
      <c r="D84" s="61" t="s">
        <v>249</v>
      </c>
      <c r="E84" s="54" t="s">
        <v>3016</v>
      </c>
    </row>
    <row r="85" spans="1:5">
      <c r="A85" s="44" t="s">
        <v>552</v>
      </c>
      <c r="B85" s="54" t="s">
        <v>3017</v>
      </c>
      <c r="D85" s="61" t="s">
        <v>777</v>
      </c>
      <c r="E85" s="54" t="s">
        <v>3016</v>
      </c>
    </row>
    <row r="86" spans="1:5">
      <c r="A86" s="44" t="s">
        <v>555</v>
      </c>
      <c r="B86" s="54" t="s">
        <v>3016</v>
      </c>
      <c r="D86" s="61" t="s">
        <v>1085</v>
      </c>
      <c r="E86" s="54" t="s">
        <v>3016</v>
      </c>
    </row>
    <row r="87" spans="1:5">
      <c r="A87" s="44" t="s">
        <v>559</v>
      </c>
      <c r="B87" s="54" t="s">
        <v>3016</v>
      </c>
      <c r="D87" s="61" t="s">
        <v>1258</v>
      </c>
      <c r="E87" s="54" t="s">
        <v>3016</v>
      </c>
    </row>
    <row r="88" spans="1:5">
      <c r="A88" s="44" t="s">
        <v>1220</v>
      </c>
      <c r="B88" s="54" t="s">
        <v>3016</v>
      </c>
      <c r="D88" s="61" t="s">
        <v>382</v>
      </c>
      <c r="E88" s="54" t="s">
        <v>3016</v>
      </c>
    </row>
    <row r="89" spans="1:5">
      <c r="A89" s="44" t="s">
        <v>564</v>
      </c>
      <c r="B89" s="54" t="s">
        <v>3017</v>
      </c>
      <c r="D89" s="61" t="s">
        <v>833</v>
      </c>
      <c r="E89" s="54" t="s">
        <v>3016</v>
      </c>
    </row>
    <row r="90" spans="1:5">
      <c r="A90" s="44" t="s">
        <v>566</v>
      </c>
      <c r="B90" s="54" t="s">
        <v>3016</v>
      </c>
      <c r="D90" s="61" t="s">
        <v>784</v>
      </c>
      <c r="E90" s="54" t="s">
        <v>3016</v>
      </c>
    </row>
    <row r="91" spans="1:5">
      <c r="A91" s="44" t="s">
        <v>571</v>
      </c>
      <c r="B91" s="54" t="s">
        <v>3016</v>
      </c>
      <c r="D91" s="61" t="s">
        <v>2142</v>
      </c>
      <c r="E91" s="54" t="s">
        <v>3016</v>
      </c>
    </row>
    <row r="92" spans="1:5">
      <c r="A92" s="44" t="s">
        <v>573</v>
      </c>
      <c r="B92" s="54" t="s">
        <v>3016</v>
      </c>
      <c r="D92" s="61" t="s">
        <v>811</v>
      </c>
      <c r="E92" s="54" t="s">
        <v>3016</v>
      </c>
    </row>
    <row r="93" spans="1:5">
      <c r="A93" s="44" t="s">
        <v>577</v>
      </c>
      <c r="B93" s="54" t="s">
        <v>3017</v>
      </c>
      <c r="D93" s="61" t="s">
        <v>515</v>
      </c>
      <c r="E93" s="54" t="s">
        <v>3016</v>
      </c>
    </row>
    <row r="94" spans="1:5">
      <c r="A94" s="44" t="s">
        <v>581</v>
      </c>
      <c r="B94" s="54" t="s">
        <v>3016</v>
      </c>
      <c r="D94" s="61" t="s">
        <v>1983</v>
      </c>
      <c r="E94" s="54" t="s">
        <v>3016</v>
      </c>
    </row>
    <row r="95" spans="1:5">
      <c r="A95" s="44" t="s">
        <v>584</v>
      </c>
      <c r="B95" s="54" t="s">
        <v>3016</v>
      </c>
      <c r="D95" s="61" t="s">
        <v>2146</v>
      </c>
      <c r="E95" s="54" t="s">
        <v>3016</v>
      </c>
    </row>
    <row r="96" spans="1:5">
      <c r="A96" s="44" t="s">
        <v>587</v>
      </c>
      <c r="B96" s="54" t="s">
        <v>3017</v>
      </c>
      <c r="D96" s="61" t="s">
        <v>1279</v>
      </c>
      <c r="E96" s="54" t="s">
        <v>3016</v>
      </c>
    </row>
    <row r="97" spans="1:5">
      <c r="A97" s="44" t="s">
        <v>591</v>
      </c>
      <c r="B97" s="54" t="s">
        <v>3016</v>
      </c>
      <c r="D97" s="61" t="s">
        <v>1058</v>
      </c>
      <c r="E97" s="54" t="s">
        <v>3016</v>
      </c>
    </row>
    <row r="98" spans="1:5">
      <c r="A98" s="44" t="s">
        <v>594</v>
      </c>
      <c r="B98" s="54" t="s">
        <v>3016</v>
      </c>
      <c r="D98" s="61" t="s">
        <v>581</v>
      </c>
      <c r="E98" s="54" t="s">
        <v>3016</v>
      </c>
    </row>
    <row r="99" spans="1:5">
      <c r="A99" s="44" t="s">
        <v>598</v>
      </c>
      <c r="B99" s="54" t="s">
        <v>3016</v>
      </c>
      <c r="D99" s="61" t="s">
        <v>1006</v>
      </c>
      <c r="E99" s="54" t="s">
        <v>3016</v>
      </c>
    </row>
    <row r="100" spans="1:5">
      <c r="A100" s="44" t="s">
        <v>601</v>
      </c>
      <c r="B100" s="54" t="s">
        <v>3017</v>
      </c>
      <c r="D100" s="61" t="s">
        <v>737</v>
      </c>
      <c r="E100" s="54" t="s">
        <v>3016</v>
      </c>
    </row>
    <row r="101" spans="1:5">
      <c r="A101" s="44" t="s">
        <v>603</v>
      </c>
      <c r="B101" s="54" t="s">
        <v>3017</v>
      </c>
      <c r="D101" s="61" t="s">
        <v>1117</v>
      </c>
      <c r="E101" s="54" t="s">
        <v>3016</v>
      </c>
    </row>
    <row r="102" spans="1:5">
      <c r="A102" s="44" t="s">
        <v>606</v>
      </c>
      <c r="B102" s="54" t="s">
        <v>3016</v>
      </c>
      <c r="D102" s="61" t="s">
        <v>946</v>
      </c>
      <c r="E102" s="54" t="s">
        <v>3016</v>
      </c>
    </row>
    <row r="103" spans="1:5">
      <c r="A103" s="44" t="s">
        <v>613</v>
      </c>
      <c r="B103" s="54" t="s">
        <v>3016</v>
      </c>
      <c r="D103" s="61" t="s">
        <v>1213</v>
      </c>
      <c r="E103" s="54" t="s">
        <v>3016</v>
      </c>
    </row>
    <row r="104" spans="1:5">
      <c r="A104" s="44" t="s">
        <v>2359</v>
      </c>
      <c r="B104" s="54" t="s">
        <v>3016</v>
      </c>
      <c r="D104" s="61" t="s">
        <v>559</v>
      </c>
      <c r="E104" s="54" t="s">
        <v>3016</v>
      </c>
    </row>
    <row r="105" spans="1:5">
      <c r="A105" s="44" t="s">
        <v>622</v>
      </c>
      <c r="B105" s="54" t="s">
        <v>3016</v>
      </c>
      <c r="D105" s="61" t="s">
        <v>1298</v>
      </c>
      <c r="E105" s="54" t="s">
        <v>3016</v>
      </c>
    </row>
    <row r="106" spans="1:5">
      <c r="A106" s="44" t="s">
        <v>626</v>
      </c>
      <c r="B106" s="54" t="s">
        <v>3016</v>
      </c>
      <c r="D106" s="61" t="s">
        <v>1282</v>
      </c>
      <c r="E106" s="54" t="s">
        <v>3016</v>
      </c>
    </row>
    <row r="107" spans="1:5">
      <c r="A107" s="44" t="s">
        <v>631</v>
      </c>
      <c r="B107" s="54" t="s">
        <v>3016</v>
      </c>
      <c r="D107" s="61" t="s">
        <v>490</v>
      </c>
      <c r="E107" s="54" t="s">
        <v>3016</v>
      </c>
    </row>
    <row r="108" spans="1:5">
      <c r="A108" s="44" t="s">
        <v>930</v>
      </c>
      <c r="B108" s="54" t="s">
        <v>3016</v>
      </c>
      <c r="D108" s="61" t="s">
        <v>396</v>
      </c>
      <c r="E108" s="54" t="s">
        <v>3016</v>
      </c>
    </row>
    <row r="109" spans="1:5">
      <c r="A109" s="44" t="s">
        <v>636</v>
      </c>
      <c r="B109" s="54" t="s">
        <v>3016</v>
      </c>
      <c r="D109" s="61" t="s">
        <v>259</v>
      </c>
      <c r="E109" s="54" t="s">
        <v>3016</v>
      </c>
    </row>
    <row r="110" spans="1:5">
      <c r="A110" s="44" t="s">
        <v>1478</v>
      </c>
      <c r="B110" s="54" t="s">
        <v>3016</v>
      </c>
      <c r="D110" s="61" t="s">
        <v>1129</v>
      </c>
      <c r="E110" s="54" t="s">
        <v>3016</v>
      </c>
    </row>
    <row r="111" spans="1:5">
      <c r="A111" s="44" t="s">
        <v>640</v>
      </c>
      <c r="B111" s="54" t="s">
        <v>3016</v>
      </c>
      <c r="D111" s="61" t="s">
        <v>1297</v>
      </c>
      <c r="E111" s="54" t="s">
        <v>3016</v>
      </c>
    </row>
    <row r="112" spans="1:5">
      <c r="A112" s="44" t="s">
        <v>645</v>
      </c>
      <c r="B112" s="54" t="s">
        <v>3016</v>
      </c>
      <c r="D112" s="61" t="s">
        <v>1957</v>
      </c>
      <c r="E112" s="54" t="s">
        <v>3016</v>
      </c>
    </row>
    <row r="113" spans="1:5">
      <c r="A113" s="44" t="s">
        <v>648</v>
      </c>
      <c r="B113" s="54" t="s">
        <v>3016</v>
      </c>
      <c r="D113" s="61" t="s">
        <v>903</v>
      </c>
      <c r="E113" s="54" t="s">
        <v>3016</v>
      </c>
    </row>
    <row r="114" spans="1:5">
      <c r="A114" s="44" t="s">
        <v>1857</v>
      </c>
      <c r="B114" s="54" t="s">
        <v>3016</v>
      </c>
      <c r="D114" s="61" t="s">
        <v>1245</v>
      </c>
      <c r="E114" s="54" t="s">
        <v>3016</v>
      </c>
    </row>
    <row r="115" spans="1:5">
      <c r="A115" s="44" t="s">
        <v>656</v>
      </c>
      <c r="B115" s="54" t="s">
        <v>3016</v>
      </c>
      <c r="D115" s="61" t="s">
        <v>2149</v>
      </c>
      <c r="E115" s="54" t="s">
        <v>3016</v>
      </c>
    </row>
    <row r="116" spans="1:5">
      <c r="A116" s="44" t="s">
        <v>2058</v>
      </c>
      <c r="B116" s="54" t="s">
        <v>3016</v>
      </c>
      <c r="D116" s="61" t="s">
        <v>935</v>
      </c>
      <c r="E116" s="54" t="s">
        <v>3016</v>
      </c>
    </row>
    <row r="117" spans="1:5">
      <c r="A117" s="44" t="s">
        <v>662</v>
      </c>
      <c r="B117" s="54" t="s">
        <v>3016</v>
      </c>
      <c r="D117" s="61" t="s">
        <v>911</v>
      </c>
      <c r="E117" s="54" t="s">
        <v>3016</v>
      </c>
    </row>
    <row r="118" spans="1:5">
      <c r="A118" s="44" t="s">
        <v>667</v>
      </c>
      <c r="B118" s="54" t="s">
        <v>3016</v>
      </c>
      <c r="D118" s="61" t="s">
        <v>1998</v>
      </c>
      <c r="E118" s="54" t="s">
        <v>3016</v>
      </c>
    </row>
    <row r="119" spans="1:5">
      <c r="A119" s="44" t="s">
        <v>670</v>
      </c>
      <c r="B119" s="54" t="s">
        <v>3016</v>
      </c>
      <c r="D119" s="61" t="s">
        <v>1250</v>
      </c>
      <c r="E119" s="54" t="s">
        <v>3016</v>
      </c>
    </row>
    <row r="120" spans="1:5">
      <c r="A120" s="44" t="s">
        <v>675</v>
      </c>
      <c r="B120" s="54" t="s">
        <v>3016</v>
      </c>
      <c r="D120" s="61" t="s">
        <v>1268</v>
      </c>
      <c r="E120" s="54" t="s">
        <v>3016</v>
      </c>
    </row>
    <row r="121" spans="1:5">
      <c r="A121" s="44" t="s">
        <v>678</v>
      </c>
      <c r="B121" s="54" t="s">
        <v>3016</v>
      </c>
      <c r="D121" s="61" t="s">
        <v>1076</v>
      </c>
      <c r="E121" s="54" t="s">
        <v>3016</v>
      </c>
    </row>
    <row r="122" spans="1:5">
      <c r="A122" s="44" t="s">
        <v>681</v>
      </c>
      <c r="B122" s="54" t="s">
        <v>3016</v>
      </c>
      <c r="D122" s="61" t="s">
        <v>598</v>
      </c>
      <c r="E122" s="54" t="s">
        <v>3016</v>
      </c>
    </row>
    <row r="123" spans="1:5">
      <c r="A123" s="44" t="s">
        <v>685</v>
      </c>
      <c r="B123" s="54" t="s">
        <v>3016</v>
      </c>
      <c r="D123" s="61" t="s">
        <v>1944</v>
      </c>
      <c r="E123" s="54" t="s">
        <v>3016</v>
      </c>
    </row>
    <row r="124" spans="1:5">
      <c r="A124" s="44" t="s">
        <v>688</v>
      </c>
      <c r="B124" s="54" t="s">
        <v>3016</v>
      </c>
      <c r="D124" s="61" t="s">
        <v>1141</v>
      </c>
      <c r="E124" s="54" t="s">
        <v>3016</v>
      </c>
    </row>
    <row r="125" spans="1:5">
      <c r="A125" s="44" t="s">
        <v>691</v>
      </c>
      <c r="B125" s="54" t="s">
        <v>3016</v>
      </c>
      <c r="D125" s="61" t="s">
        <v>955</v>
      </c>
      <c r="E125" s="54" t="s">
        <v>3016</v>
      </c>
    </row>
    <row r="126" spans="1:5">
      <c r="A126" s="44" t="s">
        <v>695</v>
      </c>
      <c r="B126" s="54" t="s">
        <v>3016</v>
      </c>
      <c r="D126" s="61" t="s">
        <v>943</v>
      </c>
      <c r="E126" s="54" t="s">
        <v>3016</v>
      </c>
    </row>
    <row r="127" spans="1:5">
      <c r="A127" s="44" t="s">
        <v>699</v>
      </c>
      <c r="B127" s="54" t="s">
        <v>3016</v>
      </c>
      <c r="D127" s="61" t="s">
        <v>1105</v>
      </c>
      <c r="E127" s="54" t="s">
        <v>3016</v>
      </c>
    </row>
    <row r="128" spans="1:5">
      <c r="A128" s="44" t="s">
        <v>700</v>
      </c>
      <c r="B128" s="54" t="s">
        <v>3016</v>
      </c>
      <c r="D128" s="61" t="s">
        <v>1278</v>
      </c>
      <c r="E128" s="54" t="s">
        <v>3016</v>
      </c>
    </row>
    <row r="129" spans="1:5">
      <c r="A129" s="44" t="s">
        <v>702</v>
      </c>
      <c r="B129" s="54" t="s">
        <v>3016</v>
      </c>
      <c r="D129" s="61" t="s">
        <v>1034</v>
      </c>
      <c r="E129" s="54" t="s">
        <v>3016</v>
      </c>
    </row>
    <row r="130" spans="1:5">
      <c r="A130" s="44" t="s">
        <v>705</v>
      </c>
      <c r="B130" s="54" t="s">
        <v>3016</v>
      </c>
      <c r="D130" s="61" t="s">
        <v>967</v>
      </c>
      <c r="E130" s="54" t="s">
        <v>3016</v>
      </c>
    </row>
    <row r="131" spans="1:5">
      <c r="A131" s="44" t="s">
        <v>710</v>
      </c>
      <c r="B131" s="54" t="s">
        <v>3016</v>
      </c>
      <c r="D131" s="61" t="s">
        <v>1285</v>
      </c>
      <c r="E131" s="54" t="s">
        <v>3016</v>
      </c>
    </row>
    <row r="132" spans="1:5">
      <c r="A132" s="44" t="s">
        <v>711</v>
      </c>
      <c r="B132" s="54" t="s">
        <v>3016</v>
      </c>
      <c r="D132" s="61" t="s">
        <v>1979</v>
      </c>
      <c r="E132" s="54" t="s">
        <v>3016</v>
      </c>
    </row>
    <row r="133" spans="1:5">
      <c r="A133" s="44" t="s">
        <v>718</v>
      </c>
      <c r="B133" s="54" t="s">
        <v>3016</v>
      </c>
      <c r="D133" s="61" t="s">
        <v>872</v>
      </c>
      <c r="E133" s="54" t="s">
        <v>3016</v>
      </c>
    </row>
    <row r="134" spans="1:5">
      <c r="A134" s="44" t="s">
        <v>719</v>
      </c>
      <c r="B134" s="54" t="s">
        <v>3016</v>
      </c>
      <c r="D134" s="61" t="s">
        <v>751</v>
      </c>
      <c r="E134" s="54" t="s">
        <v>3016</v>
      </c>
    </row>
    <row r="135" spans="1:5">
      <c r="A135" s="44" t="s">
        <v>721</v>
      </c>
      <c r="B135" s="54" t="s">
        <v>3016</v>
      </c>
      <c r="D135" s="61" t="s">
        <v>622</v>
      </c>
      <c r="E135" s="54" t="s">
        <v>3016</v>
      </c>
    </row>
    <row r="136" spans="1:5">
      <c r="A136" s="44" t="s">
        <v>723</v>
      </c>
      <c r="B136" s="54" t="s">
        <v>3016</v>
      </c>
      <c r="D136" s="61" t="s">
        <v>1000</v>
      </c>
      <c r="E136" s="54" t="s">
        <v>3016</v>
      </c>
    </row>
    <row r="137" spans="1:5">
      <c r="A137" s="44" t="s">
        <v>548</v>
      </c>
      <c r="B137" s="54" t="s">
        <v>3016</v>
      </c>
      <c r="D137" s="61" t="s">
        <v>1124</v>
      </c>
      <c r="E137" s="54" t="s">
        <v>3016</v>
      </c>
    </row>
    <row r="138" spans="1:5">
      <c r="A138" s="44" t="s">
        <v>735</v>
      </c>
      <c r="B138" s="54" t="s">
        <v>3016</v>
      </c>
      <c r="D138" s="61" t="s">
        <v>805</v>
      </c>
      <c r="E138" s="54" t="s">
        <v>3016</v>
      </c>
    </row>
    <row r="139" spans="1:5">
      <c r="A139" s="44" t="s">
        <v>737</v>
      </c>
      <c r="B139" s="54" t="s">
        <v>3016</v>
      </c>
      <c r="D139" s="61" t="s">
        <v>812</v>
      </c>
      <c r="E139" s="54" t="s">
        <v>3016</v>
      </c>
    </row>
    <row r="140" spans="1:5">
      <c r="A140" s="44" t="s">
        <v>741</v>
      </c>
      <c r="B140" s="54" t="s">
        <v>3017</v>
      </c>
      <c r="D140" s="61" t="s">
        <v>1068</v>
      </c>
      <c r="E140" s="54" t="s">
        <v>3016</v>
      </c>
    </row>
    <row r="141" spans="1:5">
      <c r="A141" s="44" t="s">
        <v>745</v>
      </c>
      <c r="B141" s="54" t="s">
        <v>3016</v>
      </c>
      <c r="D141" s="61" t="s">
        <v>2132</v>
      </c>
      <c r="E141" s="54" t="s">
        <v>3016</v>
      </c>
    </row>
    <row r="142" spans="1:5">
      <c r="A142" s="44" t="s">
        <v>748</v>
      </c>
      <c r="B142" s="54" t="s">
        <v>3016</v>
      </c>
      <c r="D142" s="61" t="s">
        <v>885</v>
      </c>
      <c r="E142" s="54" t="s">
        <v>3016</v>
      </c>
    </row>
    <row r="143" spans="1:5">
      <c r="A143" s="44" t="s">
        <v>751</v>
      </c>
      <c r="B143" s="54" t="s">
        <v>3016</v>
      </c>
      <c r="D143" s="61" t="s">
        <v>1066</v>
      </c>
      <c r="E143" s="54" t="s">
        <v>3016</v>
      </c>
    </row>
    <row r="144" spans="1:5">
      <c r="A144" s="44" t="s">
        <v>755</v>
      </c>
      <c r="B144" s="54" t="s">
        <v>3016</v>
      </c>
      <c r="D144" s="61" t="s">
        <v>1040</v>
      </c>
      <c r="E144" s="54" t="s">
        <v>3016</v>
      </c>
    </row>
    <row r="145" spans="1:5">
      <c r="A145" s="44" t="s">
        <v>759</v>
      </c>
      <c r="B145" s="54" t="s">
        <v>3017</v>
      </c>
      <c r="D145" s="61" t="s">
        <v>1949</v>
      </c>
      <c r="E145" s="54" t="s">
        <v>3016</v>
      </c>
    </row>
    <row r="146" spans="1:5">
      <c r="A146" s="44" t="s">
        <v>761</v>
      </c>
      <c r="B146" s="54" t="s">
        <v>3016</v>
      </c>
      <c r="D146" s="61" t="s">
        <v>723</v>
      </c>
      <c r="E146" s="54" t="s">
        <v>3016</v>
      </c>
    </row>
    <row r="147" spans="1:5">
      <c r="A147" s="44" t="s">
        <v>234</v>
      </c>
      <c r="B147" s="54" t="s">
        <v>3016</v>
      </c>
      <c r="D147" s="61" t="s">
        <v>949</v>
      </c>
      <c r="E147" s="54" t="s">
        <v>3016</v>
      </c>
    </row>
    <row r="148" spans="1:5">
      <c r="A148" s="44" t="s">
        <v>769</v>
      </c>
      <c r="B148" s="54" t="s">
        <v>3016</v>
      </c>
      <c r="D148" s="61" t="s">
        <v>879</v>
      </c>
      <c r="E148" s="54" t="s">
        <v>3016</v>
      </c>
    </row>
    <row r="149" spans="1:5">
      <c r="A149" s="44" t="s">
        <v>772</v>
      </c>
      <c r="B149" s="54" t="s">
        <v>3016</v>
      </c>
      <c r="D149" s="61" t="s">
        <v>927</v>
      </c>
      <c r="E149" s="54" t="s">
        <v>3016</v>
      </c>
    </row>
    <row r="150" spans="1:5">
      <c r="A150" s="44" t="s">
        <v>775</v>
      </c>
      <c r="B150" s="54" t="s">
        <v>3016</v>
      </c>
      <c r="D150" s="61" t="s">
        <v>772</v>
      </c>
      <c r="E150" s="54" t="s">
        <v>3016</v>
      </c>
    </row>
    <row r="151" spans="1:5">
      <c r="A151" s="44" t="s">
        <v>777</v>
      </c>
      <c r="B151" s="54" t="s">
        <v>3016</v>
      </c>
      <c r="D151" s="61" t="s">
        <v>748</v>
      </c>
      <c r="E151" s="54" t="s">
        <v>3016</v>
      </c>
    </row>
    <row r="152" spans="1:5">
      <c r="A152" s="44" t="s">
        <v>780</v>
      </c>
      <c r="B152" s="54" t="s">
        <v>3016</v>
      </c>
      <c r="D152" s="61" t="s">
        <v>1020</v>
      </c>
      <c r="E152" s="54" t="s">
        <v>3016</v>
      </c>
    </row>
    <row r="153" spans="1:5">
      <c r="A153" s="44" t="s">
        <v>784</v>
      </c>
      <c r="B153" s="54" t="s">
        <v>3016</v>
      </c>
      <c r="D153" s="61" t="s">
        <v>1032</v>
      </c>
      <c r="E153" s="54" t="s">
        <v>3016</v>
      </c>
    </row>
    <row r="154" spans="1:5">
      <c r="A154" s="44" t="s">
        <v>787</v>
      </c>
      <c r="B154" s="54" t="s">
        <v>3016</v>
      </c>
      <c r="D154" s="61" t="s">
        <v>437</v>
      </c>
      <c r="E154" s="54" t="s">
        <v>3016</v>
      </c>
    </row>
    <row r="155" spans="1:5">
      <c r="A155" s="44" t="s">
        <v>789</v>
      </c>
      <c r="B155" s="54" t="s">
        <v>3016</v>
      </c>
      <c r="D155" s="61" t="s">
        <v>761</v>
      </c>
      <c r="E155" s="54" t="s">
        <v>3016</v>
      </c>
    </row>
    <row r="156" spans="1:5">
      <c r="A156" s="44" t="s">
        <v>791</v>
      </c>
      <c r="B156" s="54" t="s">
        <v>3016</v>
      </c>
      <c r="D156" s="61" t="s">
        <v>1012</v>
      </c>
      <c r="E156" s="54" t="s">
        <v>3016</v>
      </c>
    </row>
    <row r="157" spans="1:5">
      <c r="A157" s="44" t="s">
        <v>795</v>
      </c>
      <c r="B157" s="54" t="s">
        <v>3017</v>
      </c>
      <c r="D157" s="61" t="s">
        <v>1036</v>
      </c>
      <c r="E157" s="54" t="s">
        <v>3016</v>
      </c>
    </row>
    <row r="158" spans="1:5">
      <c r="A158" s="44" t="s">
        <v>799</v>
      </c>
      <c r="B158" s="54" t="s">
        <v>3016</v>
      </c>
      <c r="D158" s="61" t="s">
        <v>1112</v>
      </c>
      <c r="E158" s="54" t="s">
        <v>3016</v>
      </c>
    </row>
    <row r="159" spans="1:5">
      <c r="A159" s="44" t="s">
        <v>802</v>
      </c>
      <c r="B159" s="54" t="s">
        <v>3016</v>
      </c>
      <c r="D159" s="61" t="s">
        <v>999</v>
      </c>
      <c r="E159" s="54" t="s">
        <v>3016</v>
      </c>
    </row>
    <row r="160" spans="1:5">
      <c r="A160" s="44" t="s">
        <v>805</v>
      </c>
      <c r="B160" s="54" t="s">
        <v>3016</v>
      </c>
      <c r="D160" s="61" t="s">
        <v>1027</v>
      </c>
      <c r="E160" s="54" t="s">
        <v>3016</v>
      </c>
    </row>
    <row r="161" spans="1:5">
      <c r="A161" s="44" t="s">
        <v>272</v>
      </c>
      <c r="B161" s="54" t="s">
        <v>3016</v>
      </c>
      <c r="D161" s="61" t="s">
        <v>1237</v>
      </c>
      <c r="E161" s="54" t="s">
        <v>3016</v>
      </c>
    </row>
    <row r="162" spans="1:5">
      <c r="A162" s="44" t="s">
        <v>811</v>
      </c>
      <c r="B162" s="54" t="s">
        <v>3016</v>
      </c>
      <c r="D162" s="61" t="s">
        <v>1253</v>
      </c>
      <c r="E162" s="54" t="s">
        <v>3016</v>
      </c>
    </row>
    <row r="163" spans="1:5">
      <c r="A163" s="44" t="s">
        <v>812</v>
      </c>
      <c r="B163" s="54" t="s">
        <v>3016</v>
      </c>
      <c r="D163" s="61" t="s">
        <v>1296</v>
      </c>
      <c r="E163" s="54" t="s">
        <v>3016</v>
      </c>
    </row>
    <row r="164" spans="1:5">
      <c r="A164" s="44" t="s">
        <v>819</v>
      </c>
      <c r="B164" s="54" t="s">
        <v>3016</v>
      </c>
      <c r="D164" s="61" t="s">
        <v>1292</v>
      </c>
      <c r="E164" s="54" t="s">
        <v>3016</v>
      </c>
    </row>
    <row r="165" spans="1:5">
      <c r="A165" s="44" t="s">
        <v>823</v>
      </c>
      <c r="B165" s="54" t="s">
        <v>3016</v>
      </c>
      <c r="D165" s="61" t="s">
        <v>1222</v>
      </c>
      <c r="E165" s="54" t="s">
        <v>3016</v>
      </c>
    </row>
    <row r="166" spans="1:5">
      <c r="A166" s="44" t="s">
        <v>827</v>
      </c>
      <c r="B166" s="54" t="s">
        <v>3016</v>
      </c>
      <c r="D166" s="61" t="s">
        <v>441</v>
      </c>
      <c r="E166" s="54" t="s">
        <v>3016</v>
      </c>
    </row>
    <row r="167" spans="1:5">
      <c r="A167" s="44" t="s">
        <v>830</v>
      </c>
      <c r="B167" s="54" t="s">
        <v>3016</v>
      </c>
      <c r="D167" s="61" t="s">
        <v>591</v>
      </c>
      <c r="E167" s="54" t="s">
        <v>3016</v>
      </c>
    </row>
    <row r="168" spans="1:5">
      <c r="A168" s="44" t="s">
        <v>833</v>
      </c>
      <c r="B168" s="54" t="s">
        <v>3016</v>
      </c>
      <c r="D168" s="61" t="s">
        <v>802</v>
      </c>
      <c r="E168" s="54" t="s">
        <v>3016</v>
      </c>
    </row>
    <row r="169" spans="1:5">
      <c r="A169" s="44" t="s">
        <v>834</v>
      </c>
      <c r="B169" s="54" t="s">
        <v>3016</v>
      </c>
      <c r="D169" s="61" t="s">
        <v>979</v>
      </c>
      <c r="E169" s="54" t="s">
        <v>3016</v>
      </c>
    </row>
    <row r="170" spans="1:5">
      <c r="A170" s="44" t="s">
        <v>837</v>
      </c>
      <c r="B170" s="54" t="s">
        <v>3016</v>
      </c>
      <c r="D170" s="61" t="s">
        <v>2135</v>
      </c>
      <c r="E170" s="54" t="s">
        <v>3016</v>
      </c>
    </row>
    <row r="171" spans="1:5">
      <c r="A171" s="44" t="s">
        <v>840</v>
      </c>
      <c r="B171" s="54" t="s">
        <v>3016</v>
      </c>
      <c r="D171" s="61" t="s">
        <v>613</v>
      </c>
      <c r="E171" s="54" t="s">
        <v>3016</v>
      </c>
    </row>
    <row r="172" spans="1:5">
      <c r="A172" s="44" t="s">
        <v>843</v>
      </c>
      <c r="B172" s="54" t="s">
        <v>3016</v>
      </c>
      <c r="D172" s="61" t="s">
        <v>913</v>
      </c>
      <c r="E172" s="54" t="s">
        <v>3016</v>
      </c>
    </row>
    <row r="173" spans="1:5">
      <c r="A173" s="44" t="s">
        <v>846</v>
      </c>
      <c r="B173" s="54" t="s">
        <v>3016</v>
      </c>
      <c r="D173" s="61" t="s">
        <v>1052</v>
      </c>
      <c r="E173" s="54" t="s">
        <v>3016</v>
      </c>
    </row>
    <row r="174" spans="1:5">
      <c r="A174" s="44" t="s">
        <v>562</v>
      </c>
      <c r="B174" s="54" t="s">
        <v>3016</v>
      </c>
      <c r="D174" s="61" t="s">
        <v>1177</v>
      </c>
      <c r="E174" s="54" t="s">
        <v>3016</v>
      </c>
    </row>
    <row r="175" spans="1:5">
      <c r="A175" s="44" t="s">
        <v>853</v>
      </c>
      <c r="B175" s="54" t="s">
        <v>3016</v>
      </c>
      <c r="D175" s="61" t="s">
        <v>1981</v>
      </c>
      <c r="E175" s="54" t="s">
        <v>3016</v>
      </c>
    </row>
    <row r="176" spans="1:5">
      <c r="A176" s="44" t="s">
        <v>857</v>
      </c>
      <c r="B176" s="54" t="s">
        <v>3016</v>
      </c>
      <c r="D176" s="61" t="s">
        <v>1254</v>
      </c>
      <c r="E176" s="54" t="s">
        <v>3016</v>
      </c>
    </row>
    <row r="177" spans="1:5">
      <c r="A177" s="44" t="s">
        <v>861</v>
      </c>
      <c r="B177" s="54" t="s">
        <v>3016</v>
      </c>
      <c r="D177" s="61" t="s">
        <v>964</v>
      </c>
      <c r="E177" s="54" t="s">
        <v>3016</v>
      </c>
    </row>
    <row r="178" spans="1:5">
      <c r="A178" s="44" t="s">
        <v>865</v>
      </c>
      <c r="B178" s="54" t="s">
        <v>3016</v>
      </c>
      <c r="D178" s="61" t="s">
        <v>944</v>
      </c>
      <c r="E178" s="54" t="s">
        <v>3016</v>
      </c>
    </row>
    <row r="179" spans="1:5">
      <c r="A179" s="44" t="s">
        <v>729</v>
      </c>
      <c r="B179" s="54" t="s">
        <v>3016</v>
      </c>
      <c r="D179" s="61" t="s">
        <v>899</v>
      </c>
      <c r="E179" s="54" t="s">
        <v>3016</v>
      </c>
    </row>
    <row r="180" spans="1:5">
      <c r="A180" s="44" t="s">
        <v>872</v>
      </c>
      <c r="B180" s="54" t="s">
        <v>3016</v>
      </c>
      <c r="D180" s="61" t="s">
        <v>735</v>
      </c>
      <c r="E180" s="54" t="s">
        <v>3016</v>
      </c>
    </row>
    <row r="181" spans="1:5">
      <c r="A181" s="44" t="s">
        <v>873</v>
      </c>
      <c r="B181" s="54" t="s">
        <v>3016</v>
      </c>
      <c r="D181" s="61" t="s">
        <v>1107</v>
      </c>
      <c r="E181" s="54" t="s">
        <v>3016</v>
      </c>
    </row>
    <row r="182" spans="1:5">
      <c r="A182" s="44" t="s">
        <v>875</v>
      </c>
      <c r="B182" s="54" t="s">
        <v>3016</v>
      </c>
      <c r="D182" s="61" t="s">
        <v>969</v>
      </c>
      <c r="E182" s="54" t="s">
        <v>3016</v>
      </c>
    </row>
    <row r="183" spans="1:5">
      <c r="A183" s="44" t="s">
        <v>879</v>
      </c>
      <c r="B183" s="54" t="s">
        <v>3016</v>
      </c>
      <c r="D183" s="61" t="s">
        <v>1187</v>
      </c>
      <c r="E183" s="54" t="s">
        <v>3016</v>
      </c>
    </row>
    <row r="184" spans="1:5">
      <c r="A184" s="44" t="s">
        <v>882</v>
      </c>
      <c r="B184" s="54" t="s">
        <v>3016</v>
      </c>
      <c r="D184" s="61" t="s">
        <v>840</v>
      </c>
      <c r="E184" s="54" t="s">
        <v>3016</v>
      </c>
    </row>
    <row r="185" spans="1:5">
      <c r="A185" s="44" t="s">
        <v>885</v>
      </c>
      <c r="B185" s="54" t="s">
        <v>3016</v>
      </c>
      <c r="D185" s="61" t="s">
        <v>2283</v>
      </c>
      <c r="E185" s="54" t="s">
        <v>3016</v>
      </c>
    </row>
    <row r="186" spans="1:5">
      <c r="A186" s="44" t="s">
        <v>765</v>
      </c>
      <c r="B186" s="54" t="s">
        <v>3016</v>
      </c>
      <c r="D186" s="61" t="s">
        <v>1217</v>
      </c>
      <c r="E186" s="54" t="s">
        <v>3016</v>
      </c>
    </row>
    <row r="187" spans="1:5">
      <c r="A187" s="44" t="s">
        <v>891</v>
      </c>
      <c r="B187" s="54" t="s">
        <v>3016</v>
      </c>
      <c r="D187" s="61" t="s">
        <v>308</v>
      </c>
      <c r="E187" s="54" t="s">
        <v>3016</v>
      </c>
    </row>
    <row r="188" spans="1:5">
      <c r="A188" s="44" t="s">
        <v>894</v>
      </c>
      <c r="B188" s="54" t="s">
        <v>3016</v>
      </c>
      <c r="D188" s="61" t="s">
        <v>526</v>
      </c>
      <c r="E188" s="54" t="s">
        <v>3016</v>
      </c>
    </row>
    <row r="189" spans="1:5">
      <c r="A189" s="44" t="s">
        <v>899</v>
      </c>
      <c r="B189" s="54" t="s">
        <v>3016</v>
      </c>
      <c r="D189" s="61" t="s">
        <v>1303</v>
      </c>
      <c r="E189" s="54" t="s">
        <v>3016</v>
      </c>
    </row>
    <row r="190" spans="1:5">
      <c r="A190" s="44" t="s">
        <v>903</v>
      </c>
      <c r="B190" s="54" t="s">
        <v>3016</v>
      </c>
      <c r="D190" s="61" t="s">
        <v>1175</v>
      </c>
      <c r="E190" s="54" t="s">
        <v>3016</v>
      </c>
    </row>
    <row r="191" spans="1:5">
      <c r="A191" s="44" t="s">
        <v>906</v>
      </c>
      <c r="B191" s="54" t="s">
        <v>3016</v>
      </c>
      <c r="D191" s="61" t="s">
        <v>953</v>
      </c>
      <c r="E191" s="54" t="s">
        <v>3016</v>
      </c>
    </row>
    <row r="192" spans="1:5">
      <c r="A192" s="44" t="s">
        <v>808</v>
      </c>
      <c r="B192" s="54" t="s">
        <v>3016</v>
      </c>
      <c r="D192" s="61" t="s">
        <v>787</v>
      </c>
      <c r="E192" s="54" t="s">
        <v>3016</v>
      </c>
    </row>
    <row r="193" spans="1:5">
      <c r="A193" s="44" t="s">
        <v>911</v>
      </c>
      <c r="B193" s="54" t="s">
        <v>3016</v>
      </c>
      <c r="D193" s="61" t="s">
        <v>1095</v>
      </c>
      <c r="E193" s="54" t="s">
        <v>3016</v>
      </c>
    </row>
    <row r="194" spans="1:5">
      <c r="A194" s="44" t="s">
        <v>913</v>
      </c>
      <c r="B194" s="54" t="s">
        <v>3016</v>
      </c>
      <c r="D194" s="61" t="s">
        <v>861</v>
      </c>
      <c r="E194" s="54" t="s">
        <v>3016</v>
      </c>
    </row>
    <row r="195" spans="1:5">
      <c r="A195" s="44" t="s">
        <v>916</v>
      </c>
      <c r="B195" s="54" t="s">
        <v>3016</v>
      </c>
      <c r="D195" s="61" t="s">
        <v>823</v>
      </c>
      <c r="E195" s="54" t="s">
        <v>3016</v>
      </c>
    </row>
    <row r="196" spans="1:5">
      <c r="A196" s="44" t="s">
        <v>918</v>
      </c>
      <c r="B196" s="54" t="s">
        <v>3016</v>
      </c>
      <c r="D196" s="61" t="s">
        <v>566</v>
      </c>
      <c r="E196" s="54" t="s">
        <v>3016</v>
      </c>
    </row>
    <row r="197" spans="1:5">
      <c r="A197" s="47" t="s">
        <v>851</v>
      </c>
      <c r="B197" s="54" t="s">
        <v>3016</v>
      </c>
      <c r="D197" s="61" t="s">
        <v>594</v>
      </c>
      <c r="E197" s="54" t="s">
        <v>3016</v>
      </c>
    </row>
    <row r="198" spans="1:5">
      <c r="A198" s="44" t="s">
        <v>927</v>
      </c>
      <c r="B198" s="54" t="s">
        <v>3016</v>
      </c>
      <c r="D198" s="61" t="s">
        <v>1525</v>
      </c>
      <c r="E198" s="54" t="s">
        <v>3016</v>
      </c>
    </row>
    <row r="199" spans="1:5">
      <c r="A199" s="44" t="s">
        <v>1448</v>
      </c>
      <c r="B199" s="54" t="s">
        <v>3016</v>
      </c>
      <c r="D199" s="61" t="s">
        <v>1056</v>
      </c>
      <c r="E199" s="54" t="s">
        <v>3016</v>
      </c>
    </row>
    <row r="200" spans="1:5">
      <c r="A200" s="44" t="s">
        <v>932</v>
      </c>
      <c r="B200" s="54" t="s">
        <v>3016</v>
      </c>
      <c r="D200" s="61" t="s">
        <v>422</v>
      </c>
      <c r="E200" s="54" t="s">
        <v>3016</v>
      </c>
    </row>
    <row r="201" spans="1:5">
      <c r="A201" s="44" t="s">
        <v>935</v>
      </c>
      <c r="B201" s="54" t="s">
        <v>3016</v>
      </c>
      <c r="D201" s="61" t="s">
        <v>916</v>
      </c>
      <c r="E201" s="54" t="s">
        <v>3016</v>
      </c>
    </row>
    <row r="202" spans="1:5">
      <c r="A202" s="44" t="s">
        <v>938</v>
      </c>
      <c r="B202" s="54" t="s">
        <v>3016</v>
      </c>
      <c r="D202" s="61" t="s">
        <v>965</v>
      </c>
      <c r="E202" s="54" t="s">
        <v>3016</v>
      </c>
    </row>
    <row r="203" spans="1:5">
      <c r="A203" s="44" t="s">
        <v>940</v>
      </c>
      <c r="B203" s="54" t="s">
        <v>3016</v>
      </c>
      <c r="D203" s="61" t="s">
        <v>1018</v>
      </c>
      <c r="E203" s="54" t="s">
        <v>3016</v>
      </c>
    </row>
    <row r="204" spans="1:5">
      <c r="A204" s="44" t="s">
        <v>943</v>
      </c>
      <c r="B204" s="54" t="s">
        <v>3016</v>
      </c>
      <c r="D204" s="61" t="s">
        <v>769</v>
      </c>
      <c r="E204" s="54" t="s">
        <v>3016</v>
      </c>
    </row>
    <row r="205" spans="1:5">
      <c r="A205" s="44" t="s">
        <v>944</v>
      </c>
      <c r="B205" s="54" t="s">
        <v>3016</v>
      </c>
      <c r="D205" s="61" t="s">
        <v>1252</v>
      </c>
      <c r="E205" s="54" t="s">
        <v>3016</v>
      </c>
    </row>
    <row r="206" spans="1:5">
      <c r="A206" s="44" t="s">
        <v>946</v>
      </c>
      <c r="B206" s="54" t="s">
        <v>3016</v>
      </c>
      <c r="D206" s="61" t="s">
        <v>1152</v>
      </c>
      <c r="E206" s="54" t="s">
        <v>3016</v>
      </c>
    </row>
    <row r="207" spans="1:5">
      <c r="A207" s="44" t="s">
        <v>949</v>
      </c>
      <c r="B207" s="54" t="s">
        <v>3016</v>
      </c>
      <c r="D207" s="61" t="s">
        <v>971</v>
      </c>
      <c r="E207" s="54" t="s">
        <v>3016</v>
      </c>
    </row>
    <row r="208" spans="1:5">
      <c r="A208" s="44" t="s">
        <v>953</v>
      </c>
      <c r="B208" s="54" t="s">
        <v>3016</v>
      </c>
      <c r="D208" s="61" t="s">
        <v>789</v>
      </c>
      <c r="E208" s="54" t="s">
        <v>3016</v>
      </c>
    </row>
    <row r="209" spans="1:5">
      <c r="A209" s="44" t="s">
        <v>888</v>
      </c>
      <c r="B209" s="54" t="s">
        <v>3016</v>
      </c>
      <c r="D209" s="61" t="s">
        <v>1241</v>
      </c>
      <c r="E209" s="54" t="s">
        <v>3016</v>
      </c>
    </row>
    <row r="210" spans="1:5">
      <c r="A210" s="44" t="s">
        <v>964</v>
      </c>
      <c r="B210" s="54" t="s">
        <v>3016</v>
      </c>
      <c r="D210" s="61" t="s">
        <v>1941</v>
      </c>
      <c r="E210" s="54" t="s">
        <v>3016</v>
      </c>
    </row>
    <row r="211" spans="1:5">
      <c r="A211" s="44" t="s">
        <v>965</v>
      </c>
      <c r="B211" s="54" t="s">
        <v>3016</v>
      </c>
      <c r="D211" s="61" t="s">
        <v>2139</v>
      </c>
      <c r="E211" s="54" t="s">
        <v>3016</v>
      </c>
    </row>
    <row r="212" spans="1:5">
      <c r="A212" s="44" t="s">
        <v>967</v>
      </c>
      <c r="B212" s="54" t="s">
        <v>3016</v>
      </c>
      <c r="D212" s="61" t="s">
        <v>2003</v>
      </c>
      <c r="E212" s="54" t="s">
        <v>3016</v>
      </c>
    </row>
    <row r="213" spans="1:5">
      <c r="A213" s="44" t="s">
        <v>969</v>
      </c>
      <c r="B213" s="54" t="s">
        <v>3016</v>
      </c>
      <c r="D213" s="61" t="s">
        <v>2144</v>
      </c>
      <c r="E213" s="54" t="s">
        <v>3016</v>
      </c>
    </row>
    <row r="214" spans="1:5">
      <c r="A214" s="44" t="s">
        <v>971</v>
      </c>
      <c r="B214" s="54" t="s">
        <v>3016</v>
      </c>
      <c r="D214" s="61" t="s">
        <v>1184</v>
      </c>
      <c r="E214" s="54" t="s">
        <v>3016</v>
      </c>
    </row>
    <row r="215" spans="1:5">
      <c r="A215" s="44" t="s">
        <v>909</v>
      </c>
      <c r="B215" s="54" t="s">
        <v>3016</v>
      </c>
      <c r="D215" s="61" t="s">
        <v>1180</v>
      </c>
      <c r="E215" s="54" t="s">
        <v>3016</v>
      </c>
    </row>
    <row r="216" spans="1:5">
      <c r="A216" s="44" t="s">
        <v>979</v>
      </c>
      <c r="B216" s="54" t="s">
        <v>3016</v>
      </c>
      <c r="D216" s="61" t="s">
        <v>875</v>
      </c>
      <c r="E216" s="54" t="s">
        <v>3016</v>
      </c>
    </row>
    <row r="217" spans="1:5">
      <c r="A217" s="44" t="s">
        <v>921</v>
      </c>
      <c r="B217" s="54" t="s">
        <v>3016</v>
      </c>
      <c r="D217" s="61" t="s">
        <v>573</v>
      </c>
      <c r="E217" s="54" t="s">
        <v>3016</v>
      </c>
    </row>
    <row r="218" spans="1:5">
      <c r="A218" s="44" t="s">
        <v>985</v>
      </c>
      <c r="B218" s="54" t="s">
        <v>3016</v>
      </c>
      <c r="D218" s="61" t="s">
        <v>488</v>
      </c>
      <c r="E218" s="54" t="s">
        <v>3016</v>
      </c>
    </row>
    <row r="219" spans="1:5">
      <c r="A219" s="44" t="s">
        <v>955</v>
      </c>
      <c r="B219" s="54" t="s">
        <v>3016</v>
      </c>
      <c r="D219" s="61" t="s">
        <v>544</v>
      </c>
      <c r="E219" s="54" t="s">
        <v>3016</v>
      </c>
    </row>
    <row r="220" spans="1:5">
      <c r="A220" s="44" t="s">
        <v>975</v>
      </c>
      <c r="B220" s="54" t="s">
        <v>3016</v>
      </c>
      <c r="D220" s="61" t="s">
        <v>1163</v>
      </c>
      <c r="E220" s="54" t="s">
        <v>3016</v>
      </c>
    </row>
    <row r="221" spans="1:5">
      <c r="A221" s="44" t="s">
        <v>994</v>
      </c>
      <c r="B221" s="54" t="s">
        <v>3017</v>
      </c>
      <c r="D221" s="61" t="s">
        <v>2292</v>
      </c>
      <c r="E221" s="54" t="s">
        <v>3016</v>
      </c>
    </row>
    <row r="222" spans="1:5">
      <c r="A222" s="44" t="s">
        <v>999</v>
      </c>
      <c r="B222" s="54" t="s">
        <v>3016</v>
      </c>
      <c r="D222" s="61" t="s">
        <v>387</v>
      </c>
      <c r="E222" s="54" t="s">
        <v>3016</v>
      </c>
    </row>
    <row r="223" spans="1:5">
      <c r="A223" s="44" t="s">
        <v>1000</v>
      </c>
      <c r="B223" s="54" t="s">
        <v>3016</v>
      </c>
      <c r="D223" s="61" t="s">
        <v>1309</v>
      </c>
      <c r="E223" s="54" t="s">
        <v>3016</v>
      </c>
    </row>
    <row r="224" spans="1:5">
      <c r="A224" s="44" t="s">
        <v>1003</v>
      </c>
      <c r="B224" s="54" t="s">
        <v>3016</v>
      </c>
      <c r="D224" s="61" t="s">
        <v>2014</v>
      </c>
      <c r="E224" s="54" t="s">
        <v>3016</v>
      </c>
    </row>
    <row r="225" spans="1:5">
      <c r="A225" s="44" t="s">
        <v>1006</v>
      </c>
      <c r="B225" s="54" t="s">
        <v>3016</v>
      </c>
      <c r="D225" s="61" t="s">
        <v>414</v>
      </c>
      <c r="E225" s="54" t="s">
        <v>3016</v>
      </c>
    </row>
    <row r="226" spans="1:5">
      <c r="A226" s="44" t="s">
        <v>983</v>
      </c>
      <c r="B226" s="54" t="s">
        <v>3016</v>
      </c>
      <c r="D226" s="61" t="s">
        <v>1947</v>
      </c>
      <c r="E226" s="54" t="s">
        <v>3016</v>
      </c>
    </row>
    <row r="227" spans="1:5">
      <c r="A227" s="44" t="s">
        <v>1012</v>
      </c>
      <c r="B227" s="54" t="s">
        <v>3016</v>
      </c>
      <c r="D227" s="61" t="s">
        <v>1959</v>
      </c>
      <c r="E227" s="54" t="s">
        <v>3016</v>
      </c>
    </row>
    <row r="228" spans="1:5">
      <c r="A228" s="44" t="s">
        <v>1013</v>
      </c>
      <c r="B228" s="54" t="s">
        <v>3016</v>
      </c>
      <c r="D228" s="61" t="s">
        <v>626</v>
      </c>
      <c r="E228" s="54" t="s">
        <v>3016</v>
      </c>
    </row>
    <row r="229" spans="1:5">
      <c r="A229" s="44" t="s">
        <v>989</v>
      </c>
      <c r="B229" s="54" t="s">
        <v>3016</v>
      </c>
      <c r="D229" s="61" t="s">
        <v>1127</v>
      </c>
      <c r="E229" s="54" t="s">
        <v>3016</v>
      </c>
    </row>
    <row r="230" spans="1:5">
      <c r="A230" s="44" t="s">
        <v>1016</v>
      </c>
      <c r="B230" s="54" t="s">
        <v>3016</v>
      </c>
      <c r="D230" s="61" t="s">
        <v>843</v>
      </c>
      <c r="E230" s="54" t="s">
        <v>3016</v>
      </c>
    </row>
    <row r="231" spans="1:5">
      <c r="A231" s="44" t="s">
        <v>1018</v>
      </c>
      <c r="B231" s="54" t="s">
        <v>3016</v>
      </c>
      <c r="D231" s="61" t="s">
        <v>932</v>
      </c>
      <c r="E231" s="54" t="s">
        <v>3016</v>
      </c>
    </row>
    <row r="232" spans="1:5">
      <c r="A232" s="44" t="s">
        <v>1020</v>
      </c>
      <c r="B232" s="54" t="s">
        <v>3016</v>
      </c>
      <c r="D232" s="61" t="s">
        <v>1060</v>
      </c>
      <c r="E232" s="54" t="s">
        <v>3016</v>
      </c>
    </row>
    <row r="233" spans="1:5">
      <c r="A233" s="44" t="s">
        <v>1023</v>
      </c>
      <c r="B233" s="54" t="s">
        <v>3016</v>
      </c>
      <c r="D233" s="61" t="s">
        <v>529</v>
      </c>
      <c r="E233" s="54" t="s">
        <v>3016</v>
      </c>
    </row>
    <row r="234" spans="1:5">
      <c r="A234" s="44" t="s">
        <v>1027</v>
      </c>
      <c r="B234" s="54" t="s">
        <v>3016</v>
      </c>
      <c r="D234" s="61" t="s">
        <v>918</v>
      </c>
      <c r="E234" s="54" t="s">
        <v>3016</v>
      </c>
    </row>
    <row r="235" spans="1:5">
      <c r="A235" s="44" t="s">
        <v>1032</v>
      </c>
      <c r="B235" s="54" t="s">
        <v>3016</v>
      </c>
      <c r="D235" s="61" t="s">
        <v>1271</v>
      </c>
      <c r="E235" s="54" t="s">
        <v>3016</v>
      </c>
    </row>
    <row r="236" spans="1:5">
      <c r="A236" s="44" t="s">
        <v>1034</v>
      </c>
      <c r="B236" s="54" t="s">
        <v>3016</v>
      </c>
      <c r="D236" s="61" t="s">
        <v>509</v>
      </c>
      <c r="E236" s="54" t="s">
        <v>3016</v>
      </c>
    </row>
    <row r="237" spans="1:5">
      <c r="A237" s="44" t="s">
        <v>1036</v>
      </c>
      <c r="B237" s="54" t="s">
        <v>3016</v>
      </c>
      <c r="D237" s="61" t="s">
        <v>450</v>
      </c>
      <c r="E237" s="54" t="s">
        <v>3016</v>
      </c>
    </row>
    <row r="238" spans="1:5">
      <c r="A238" s="44" t="s">
        <v>1040</v>
      </c>
      <c r="B238" s="54" t="s">
        <v>3016</v>
      </c>
      <c r="D238" s="61" t="s">
        <v>1275</v>
      </c>
      <c r="E238" s="54" t="s">
        <v>3016</v>
      </c>
    </row>
    <row r="239" spans="1:5">
      <c r="A239" s="44" t="s">
        <v>1043</v>
      </c>
      <c r="B239" s="54" t="s">
        <v>3016</v>
      </c>
      <c r="D239" s="61" t="s">
        <v>571</v>
      </c>
      <c r="E239" s="54" t="s">
        <v>3016</v>
      </c>
    </row>
    <row r="240" spans="1:5">
      <c r="A240" s="44" t="s">
        <v>1009</v>
      </c>
      <c r="B240" s="54" t="s">
        <v>3016</v>
      </c>
      <c r="D240" s="61" t="s">
        <v>503</v>
      </c>
      <c r="E240" s="54" t="s">
        <v>3016</v>
      </c>
    </row>
    <row r="241" spans="1:5">
      <c r="A241" s="44" t="s">
        <v>1048</v>
      </c>
      <c r="B241" s="54" t="s">
        <v>3016</v>
      </c>
      <c r="D241" s="61" t="s">
        <v>492</v>
      </c>
      <c r="E241" s="54" t="s">
        <v>3016</v>
      </c>
    </row>
    <row r="242" spans="1:5">
      <c r="A242" s="44" t="s">
        <v>1052</v>
      </c>
      <c r="B242" s="54" t="s">
        <v>3016</v>
      </c>
      <c r="D242" s="61" t="s">
        <v>827</v>
      </c>
      <c r="E242" s="54" t="s">
        <v>3016</v>
      </c>
    </row>
    <row r="243" spans="1:5">
      <c r="A243" s="44" t="s">
        <v>1056</v>
      </c>
      <c r="B243" s="54" t="s">
        <v>3016</v>
      </c>
      <c r="D243" s="61" t="s">
        <v>1305</v>
      </c>
      <c r="E243" s="54" t="s">
        <v>3016</v>
      </c>
    </row>
    <row r="244" spans="1:5">
      <c r="A244" s="44" t="s">
        <v>1058</v>
      </c>
      <c r="B244" s="54" t="s">
        <v>3016</v>
      </c>
      <c r="D244" s="61" t="s">
        <v>519</v>
      </c>
      <c r="E244" s="54" t="s">
        <v>3016</v>
      </c>
    </row>
    <row r="245" spans="1:5">
      <c r="A245" s="44" t="s">
        <v>1060</v>
      </c>
      <c r="B245" s="54" t="s">
        <v>3016</v>
      </c>
      <c r="D245" s="61" t="s">
        <v>426</v>
      </c>
      <c r="E245" s="54" t="s">
        <v>3016</v>
      </c>
    </row>
    <row r="246" spans="1:5">
      <c r="A246" s="44" t="s">
        <v>1046</v>
      </c>
      <c r="B246" s="54" t="s">
        <v>3016</v>
      </c>
      <c r="D246" s="61" t="s">
        <v>405</v>
      </c>
      <c r="E246" s="54" t="s">
        <v>3016</v>
      </c>
    </row>
    <row r="247" spans="1:5">
      <c r="A247" s="44" t="s">
        <v>1066</v>
      </c>
      <c r="B247" s="54" t="s">
        <v>3016</v>
      </c>
      <c r="D247" s="61" t="s">
        <v>454</v>
      </c>
      <c r="E247" s="54" t="s">
        <v>3016</v>
      </c>
    </row>
    <row r="248" spans="1:5">
      <c r="A248" s="44" t="s">
        <v>1068</v>
      </c>
      <c r="B248" s="54" t="s">
        <v>3016</v>
      </c>
      <c r="D248" s="61" t="s">
        <v>1190</v>
      </c>
      <c r="E248" s="54" t="s">
        <v>3016</v>
      </c>
    </row>
    <row r="249" spans="1:5">
      <c r="A249" s="44" t="s">
        <v>1072</v>
      </c>
      <c r="B249" s="54" t="s">
        <v>3016</v>
      </c>
      <c r="D249" s="61" t="s">
        <v>1215</v>
      </c>
      <c r="E249" s="54" t="s">
        <v>3016</v>
      </c>
    </row>
    <row r="250" spans="1:5">
      <c r="A250" s="44" t="s">
        <v>1076</v>
      </c>
      <c r="B250" s="54" t="s">
        <v>3016</v>
      </c>
      <c r="D250" s="61" t="s">
        <v>534</v>
      </c>
      <c r="E250" s="54" t="s">
        <v>3016</v>
      </c>
    </row>
    <row r="251" spans="1:5">
      <c r="A251" s="44" t="s">
        <v>1078</v>
      </c>
      <c r="B251" s="54" t="s">
        <v>3017</v>
      </c>
      <c r="D251" s="61" t="s">
        <v>1994</v>
      </c>
      <c r="E251" s="54" t="s">
        <v>3016</v>
      </c>
    </row>
    <row r="252" spans="1:5">
      <c r="A252" s="44" t="s">
        <v>1082</v>
      </c>
      <c r="B252" s="54" t="s">
        <v>3016</v>
      </c>
      <c r="D252" s="61" t="s">
        <v>1289</v>
      </c>
      <c r="E252" s="54" t="s">
        <v>3016</v>
      </c>
    </row>
    <row r="253" spans="1:5">
      <c r="A253" s="44" t="s">
        <v>1085</v>
      </c>
      <c r="B253" s="54" t="s">
        <v>3016</v>
      </c>
      <c r="D253" s="61" t="s">
        <v>837</v>
      </c>
      <c r="E253" s="54" t="s">
        <v>3016</v>
      </c>
    </row>
    <row r="254" spans="1:5">
      <c r="A254" s="44" t="s">
        <v>1088</v>
      </c>
      <c r="B254" s="54" t="s">
        <v>3016</v>
      </c>
      <c r="D254" s="61" t="s">
        <v>830</v>
      </c>
      <c r="E254" s="54" t="s">
        <v>3016</v>
      </c>
    </row>
    <row r="255" spans="1:5">
      <c r="A255" s="44" t="s">
        <v>1091</v>
      </c>
      <c r="B255" s="54" t="s">
        <v>3016</v>
      </c>
      <c r="D255" s="61" t="s">
        <v>1204</v>
      </c>
      <c r="E255" s="54" t="s">
        <v>3016</v>
      </c>
    </row>
    <row r="256" spans="1:5">
      <c r="A256" s="44" t="s">
        <v>1094</v>
      </c>
      <c r="B256" s="54" t="s">
        <v>3016</v>
      </c>
      <c r="D256" s="61" t="s">
        <v>1103</v>
      </c>
      <c r="E256" s="54" t="s">
        <v>3016</v>
      </c>
    </row>
    <row r="257" spans="1:5">
      <c r="A257" s="44" t="s">
        <v>1095</v>
      </c>
      <c r="B257" s="54" t="s">
        <v>3016</v>
      </c>
      <c r="D257" s="61" t="s">
        <v>480</v>
      </c>
      <c r="E257" s="54" t="s">
        <v>3016</v>
      </c>
    </row>
    <row r="258" spans="1:5">
      <c r="A258" s="44" t="s">
        <v>1101</v>
      </c>
      <c r="B258" s="54" t="s">
        <v>3016</v>
      </c>
      <c r="D258" s="61" t="s">
        <v>780</v>
      </c>
      <c r="E258" s="54" t="s">
        <v>3016</v>
      </c>
    </row>
    <row r="259" spans="1:5">
      <c r="A259" s="44" t="s">
        <v>1103</v>
      </c>
      <c r="B259" s="54" t="s">
        <v>3016</v>
      </c>
      <c r="D259" s="61" t="s">
        <v>1195</v>
      </c>
      <c r="E259" s="54" t="s">
        <v>3016</v>
      </c>
    </row>
    <row r="260" spans="1:5">
      <c r="A260" s="44" t="s">
        <v>1105</v>
      </c>
      <c r="B260" s="54" t="s">
        <v>3016</v>
      </c>
      <c r="D260" s="61" t="s">
        <v>464</v>
      </c>
      <c r="E260" s="54" t="s">
        <v>3016</v>
      </c>
    </row>
    <row r="261" spans="1:5">
      <c r="A261" s="44" t="s">
        <v>1107</v>
      </c>
      <c r="B261" s="54" t="s">
        <v>3016</v>
      </c>
      <c r="D261" s="61" t="s">
        <v>1988</v>
      </c>
      <c r="E261" s="54" t="s">
        <v>3016</v>
      </c>
    </row>
    <row r="262" spans="1:5">
      <c r="A262" s="44" t="s">
        <v>1112</v>
      </c>
      <c r="B262" s="54" t="s">
        <v>3016</v>
      </c>
      <c r="D262" s="61" t="s">
        <v>1260</v>
      </c>
      <c r="E262" s="54" t="s">
        <v>3016</v>
      </c>
    </row>
    <row r="263" spans="1:5">
      <c r="A263" s="44" t="s">
        <v>1115</v>
      </c>
      <c r="B263" s="54" t="s">
        <v>3016</v>
      </c>
      <c r="D263" s="61" t="s">
        <v>755</v>
      </c>
      <c r="E263" s="54" t="s">
        <v>3016</v>
      </c>
    </row>
    <row r="264" spans="1:5">
      <c r="A264" s="44" t="s">
        <v>1117</v>
      </c>
      <c r="B264" s="54" t="s">
        <v>3016</v>
      </c>
      <c r="D264" s="61" t="s">
        <v>873</v>
      </c>
      <c r="E264" s="54" t="s">
        <v>3016</v>
      </c>
    </row>
    <row r="265" spans="1:5">
      <c r="A265" s="44" t="s">
        <v>1120</v>
      </c>
      <c r="B265" s="54" t="s">
        <v>3016</v>
      </c>
      <c r="D265" s="61" t="s">
        <v>2012</v>
      </c>
      <c r="E265" s="54" t="s">
        <v>3016</v>
      </c>
    </row>
    <row r="266" spans="1:5">
      <c r="A266" s="44" t="s">
        <v>1123</v>
      </c>
      <c r="B266" s="54" t="s">
        <v>3016</v>
      </c>
      <c r="D266" s="61" t="s">
        <v>2008</v>
      </c>
      <c r="E266" s="54" t="s">
        <v>3016</v>
      </c>
    </row>
    <row r="267" spans="1:5">
      <c r="A267" s="44" t="s">
        <v>1124</v>
      </c>
      <c r="B267" s="54" t="s">
        <v>3016</v>
      </c>
      <c r="D267" s="61" t="s">
        <v>853</v>
      </c>
      <c r="E267" s="54" t="s">
        <v>3016</v>
      </c>
    </row>
    <row r="268" spans="1:5">
      <c r="A268" s="44" t="s">
        <v>1127</v>
      </c>
      <c r="B268" s="54" t="s">
        <v>3016</v>
      </c>
      <c r="D268" s="61" t="s">
        <v>846</v>
      </c>
      <c r="E268" s="54" t="s">
        <v>3016</v>
      </c>
    </row>
    <row r="269" spans="1:5">
      <c r="A269" s="44" t="s">
        <v>1129</v>
      </c>
      <c r="B269" s="54" t="s">
        <v>3016</v>
      </c>
      <c r="D269" s="61" t="s">
        <v>819</v>
      </c>
      <c r="E269" s="54" t="s">
        <v>3016</v>
      </c>
    </row>
    <row r="270" spans="1:5">
      <c r="A270" s="44" t="s">
        <v>1134</v>
      </c>
      <c r="B270" s="54" t="s">
        <v>3016</v>
      </c>
      <c r="D270" s="61" t="s">
        <v>263</v>
      </c>
      <c r="E270" s="54" t="s">
        <v>3016</v>
      </c>
    </row>
    <row r="271" spans="1:5">
      <c r="A271" s="44" t="s">
        <v>1144</v>
      </c>
      <c r="B271" s="54" t="s">
        <v>3016</v>
      </c>
      <c r="D271" s="61" t="s">
        <v>1965</v>
      </c>
      <c r="E271" s="54" t="s">
        <v>3016</v>
      </c>
    </row>
    <row r="272" spans="1:5">
      <c r="A272" s="44" t="s">
        <v>1141</v>
      </c>
      <c r="B272" s="54" t="s">
        <v>3016</v>
      </c>
      <c r="D272" s="61" t="s">
        <v>894</v>
      </c>
      <c r="E272" s="54" t="s">
        <v>3016</v>
      </c>
    </row>
    <row r="273" spans="1:5">
      <c r="A273" s="44" t="s">
        <v>1170</v>
      </c>
      <c r="B273" s="54" t="s">
        <v>3016</v>
      </c>
      <c r="D273" s="61" t="s">
        <v>1208</v>
      </c>
      <c r="E273" s="54" t="s">
        <v>3016</v>
      </c>
    </row>
    <row r="274" spans="1:5">
      <c r="A274" s="44" t="s">
        <v>1151</v>
      </c>
      <c r="B274" s="54" t="s">
        <v>3016</v>
      </c>
      <c r="D274" s="61" t="s">
        <v>1003</v>
      </c>
      <c r="E274" s="54" t="s">
        <v>3016</v>
      </c>
    </row>
    <row r="275" spans="1:5">
      <c r="A275" s="44" t="s">
        <v>1152</v>
      </c>
      <c r="B275" s="54" t="s">
        <v>3016</v>
      </c>
      <c r="D275" s="61" t="s">
        <v>1301</v>
      </c>
      <c r="E275" s="54" t="s">
        <v>3016</v>
      </c>
    </row>
    <row r="276" spans="1:5">
      <c r="A276" s="44" t="s">
        <v>1154</v>
      </c>
      <c r="B276" s="54" t="s">
        <v>3016</v>
      </c>
      <c r="D276" s="61" t="s">
        <v>1123</v>
      </c>
      <c r="E276" s="54" t="s">
        <v>3016</v>
      </c>
    </row>
    <row r="277" spans="1:5">
      <c r="A277" s="44" t="s">
        <v>1158</v>
      </c>
      <c r="B277" s="54" t="s">
        <v>3016</v>
      </c>
      <c r="D277" s="61" t="s">
        <v>1043</v>
      </c>
      <c r="E277" s="54" t="s">
        <v>3016</v>
      </c>
    </row>
    <row r="278" spans="1:5">
      <c r="A278" s="44" t="s">
        <v>1161</v>
      </c>
      <c r="B278" s="54" t="s">
        <v>3017</v>
      </c>
      <c r="D278" s="61" t="s">
        <v>1120</v>
      </c>
      <c r="E278" s="54" t="s">
        <v>3016</v>
      </c>
    </row>
    <row r="279" spans="1:5">
      <c r="A279" s="44" t="s">
        <v>1163</v>
      </c>
      <c r="B279" s="54" t="s">
        <v>3016</v>
      </c>
      <c r="D279" s="61" t="s">
        <v>891</v>
      </c>
      <c r="E279" s="54" t="s">
        <v>3016</v>
      </c>
    </row>
    <row r="280" spans="1:5">
      <c r="A280" s="44" t="s">
        <v>1165</v>
      </c>
      <c r="B280" s="54" t="s">
        <v>3016</v>
      </c>
      <c r="D280" s="61" t="s">
        <v>1978</v>
      </c>
      <c r="E280" s="54" t="s">
        <v>3016</v>
      </c>
    </row>
    <row r="281" spans="1:5">
      <c r="A281" s="47" t="s">
        <v>1223</v>
      </c>
      <c r="B281" s="54" t="s">
        <v>3016</v>
      </c>
      <c r="D281" s="61" t="s">
        <v>1227</v>
      </c>
      <c r="E281" s="54" t="s">
        <v>3016</v>
      </c>
    </row>
    <row r="282" spans="1:5">
      <c r="A282" s="44" t="s">
        <v>1172</v>
      </c>
      <c r="B282" s="54" t="s">
        <v>3016</v>
      </c>
      <c r="D282" s="61" t="s">
        <v>216</v>
      </c>
      <c r="E282" s="54" t="s">
        <v>3016</v>
      </c>
    </row>
    <row r="283" spans="1:5">
      <c r="A283" s="44" t="s">
        <v>1175</v>
      </c>
      <c r="B283" s="54" t="s">
        <v>3016</v>
      </c>
      <c r="D283" s="61" t="s">
        <v>506</v>
      </c>
      <c r="E283" s="54" t="s">
        <v>3016</v>
      </c>
    </row>
    <row r="284" spans="1:5">
      <c r="A284" s="44" t="s">
        <v>1177</v>
      </c>
      <c r="B284" s="54" t="s">
        <v>3016</v>
      </c>
      <c r="D284" s="61" t="s">
        <v>278</v>
      </c>
      <c r="E284" s="54" t="s">
        <v>3016</v>
      </c>
    </row>
    <row r="285" spans="1:5">
      <c r="A285" s="44" t="s">
        <v>1180</v>
      </c>
      <c r="B285" s="54" t="s">
        <v>3016</v>
      </c>
      <c r="D285" s="61" t="s">
        <v>584</v>
      </c>
      <c r="E285" s="54" t="s">
        <v>3016</v>
      </c>
    </row>
    <row r="286" spans="1:5">
      <c r="A286" s="44" t="s">
        <v>1184</v>
      </c>
      <c r="B286" s="54" t="s">
        <v>3016</v>
      </c>
      <c r="D286" s="61" t="s">
        <v>291</v>
      </c>
      <c r="E286" s="54" t="s">
        <v>3016</v>
      </c>
    </row>
    <row r="287" spans="1:5">
      <c r="A287" s="44" t="s">
        <v>1187</v>
      </c>
      <c r="B287" s="54" t="s">
        <v>3016</v>
      </c>
      <c r="D287" s="44" t="s">
        <v>2332</v>
      </c>
      <c r="E287" s="54" t="s">
        <v>3016</v>
      </c>
    </row>
    <row r="288" spans="1:5">
      <c r="A288" s="44" t="s">
        <v>1190</v>
      </c>
      <c r="B288" s="54" t="s">
        <v>3016</v>
      </c>
      <c r="D288" s="44" t="s">
        <v>2327</v>
      </c>
      <c r="E288" s="54" t="s">
        <v>3016</v>
      </c>
    </row>
    <row r="289" spans="1:5">
      <c r="A289" s="44" t="s">
        <v>1195</v>
      </c>
      <c r="B289" s="54" t="s">
        <v>3016</v>
      </c>
      <c r="D289" s="44" t="s">
        <v>2312</v>
      </c>
      <c r="E289" s="54" t="s">
        <v>3016</v>
      </c>
    </row>
    <row r="290" spans="1:5">
      <c r="A290" s="44" t="s">
        <v>1200</v>
      </c>
      <c r="B290" s="54" t="s">
        <v>3016</v>
      </c>
      <c r="D290" s="61" t="s">
        <v>882</v>
      </c>
      <c r="E290" s="54" t="s">
        <v>3016</v>
      </c>
    </row>
    <row r="291" spans="1:5">
      <c r="A291" s="44" t="s">
        <v>1203</v>
      </c>
      <c r="B291" s="54" t="s">
        <v>3016</v>
      </c>
      <c r="D291" s="61" t="s">
        <v>1266</v>
      </c>
      <c r="E291" s="54" t="s">
        <v>3016</v>
      </c>
    </row>
    <row r="292" spans="1:5">
      <c r="A292" s="44" t="s">
        <v>1204</v>
      </c>
      <c r="B292" s="54" t="s">
        <v>3016</v>
      </c>
      <c r="D292" s="61" t="s">
        <v>516</v>
      </c>
      <c r="E292" s="54" t="s">
        <v>3016</v>
      </c>
    </row>
    <row r="293" spans="1:5">
      <c r="A293" s="44" t="s">
        <v>1208</v>
      </c>
      <c r="B293" s="54" t="s">
        <v>3016</v>
      </c>
      <c r="D293" s="61" t="s">
        <v>1091</v>
      </c>
      <c r="E293" s="54" t="s">
        <v>3016</v>
      </c>
    </row>
    <row r="294" spans="1:5">
      <c r="A294" s="44" t="s">
        <v>2108</v>
      </c>
      <c r="B294" s="54" t="s">
        <v>3016</v>
      </c>
      <c r="D294" s="61" t="s">
        <v>469</v>
      </c>
      <c r="E294" s="54" t="s">
        <v>3016</v>
      </c>
    </row>
    <row r="295" spans="1:5">
      <c r="A295" s="44" t="s">
        <v>1213</v>
      </c>
      <c r="B295" s="54" t="s">
        <v>3016</v>
      </c>
      <c r="D295" s="61" t="s">
        <v>1203</v>
      </c>
      <c r="E295" s="54" t="s">
        <v>3016</v>
      </c>
    </row>
    <row r="296" spans="1:5">
      <c r="A296" s="44" t="s">
        <v>1215</v>
      </c>
      <c r="B296" s="54" t="s">
        <v>3016</v>
      </c>
      <c r="D296" s="61" t="s">
        <v>2023</v>
      </c>
      <c r="E296" s="54" t="s">
        <v>3016</v>
      </c>
    </row>
    <row r="297" spans="1:5">
      <c r="A297" s="44" t="s">
        <v>1217</v>
      </c>
      <c r="B297" s="54" t="s">
        <v>3016</v>
      </c>
      <c r="D297" s="61" t="s">
        <v>458</v>
      </c>
      <c r="E297" s="54" t="s">
        <v>3016</v>
      </c>
    </row>
    <row r="298" spans="1:5">
      <c r="A298" s="44" t="s">
        <v>1287</v>
      </c>
      <c r="B298" s="54" t="s">
        <v>3016</v>
      </c>
      <c r="D298" s="61" t="s">
        <v>1975</v>
      </c>
      <c r="E298" s="54" t="s">
        <v>3016</v>
      </c>
    </row>
    <row r="299" spans="1:5">
      <c r="A299" s="44" t="s">
        <v>1222</v>
      </c>
      <c r="B299" s="54" t="s">
        <v>3016</v>
      </c>
      <c r="D299" s="61" t="s">
        <v>799</v>
      </c>
      <c r="E299" s="54" t="s">
        <v>3016</v>
      </c>
    </row>
    <row r="300" spans="1:5">
      <c r="A300" s="44" t="s">
        <v>1953</v>
      </c>
      <c r="B300" s="54" t="s">
        <v>3016</v>
      </c>
      <c r="D300" s="61" t="s">
        <v>254</v>
      </c>
      <c r="E300" s="54" t="s">
        <v>3016</v>
      </c>
    </row>
    <row r="301" spans="1:5">
      <c r="A301" s="44" t="s">
        <v>1224</v>
      </c>
      <c r="B301" s="54" t="s">
        <v>3016</v>
      </c>
      <c r="D301" s="61" t="s">
        <v>940</v>
      </c>
      <c r="E301" s="54" t="s">
        <v>3016</v>
      </c>
    </row>
    <row r="302" spans="1:5">
      <c r="A302" s="44" t="s">
        <v>1227</v>
      </c>
      <c r="B302" s="54" t="s">
        <v>3016</v>
      </c>
      <c r="D302" s="61" t="s">
        <v>1235</v>
      </c>
      <c r="E302" s="54" t="s">
        <v>3016</v>
      </c>
    </row>
    <row r="303" spans="1:5">
      <c r="A303" s="44" t="s">
        <v>1232</v>
      </c>
      <c r="B303" s="54" t="s">
        <v>3017</v>
      </c>
      <c r="D303" s="61" t="s">
        <v>2019</v>
      </c>
      <c r="E303" s="54" t="s">
        <v>3016</v>
      </c>
    </row>
    <row r="304" spans="1:5">
      <c r="A304" s="44" t="s">
        <v>1235</v>
      </c>
      <c r="B304" s="54" t="s">
        <v>3016</v>
      </c>
      <c r="D304" s="61" t="s">
        <v>1134</v>
      </c>
      <c r="E304" s="54" t="s">
        <v>3016</v>
      </c>
    </row>
    <row r="305" spans="1:5">
      <c r="A305" s="44" t="s">
        <v>1237</v>
      </c>
      <c r="B305" s="54" t="s">
        <v>3016</v>
      </c>
      <c r="D305" s="61" t="s">
        <v>1154</v>
      </c>
      <c r="E305" s="54" t="s">
        <v>3016</v>
      </c>
    </row>
    <row r="306" spans="1:5">
      <c r="A306" s="44" t="s">
        <v>1241</v>
      </c>
      <c r="B306" s="54" t="s">
        <v>3016</v>
      </c>
      <c r="D306" s="61" t="s">
        <v>906</v>
      </c>
      <c r="E306" s="54" t="s">
        <v>3016</v>
      </c>
    </row>
    <row r="307" spans="1:5">
      <c r="A307" s="44" t="s">
        <v>1245</v>
      </c>
      <c r="B307" s="54" t="s">
        <v>3016</v>
      </c>
      <c r="D307" s="61" t="s">
        <v>2147</v>
      </c>
      <c r="E307" s="54" t="s">
        <v>3016</v>
      </c>
    </row>
    <row r="308" spans="1:5">
      <c r="A308" s="44" t="s">
        <v>1248</v>
      </c>
      <c r="B308" s="54" t="s">
        <v>3016</v>
      </c>
      <c r="D308" s="44" t="s">
        <v>1909</v>
      </c>
      <c r="E308" s="54" t="s">
        <v>3016</v>
      </c>
    </row>
    <row r="309" spans="1:5">
      <c r="A309" s="44" t="s">
        <v>1250</v>
      </c>
      <c r="B309" s="54" t="s">
        <v>3016</v>
      </c>
      <c r="D309" s="44" t="s">
        <v>2054</v>
      </c>
      <c r="E309" s="54" t="s">
        <v>3016</v>
      </c>
    </row>
    <row r="310" spans="1:5">
      <c r="A310" s="44" t="s">
        <v>1252</v>
      </c>
      <c r="B310" s="54" t="s">
        <v>3016</v>
      </c>
      <c r="D310" s="44" t="s">
        <v>1926</v>
      </c>
      <c r="E310" s="54" t="s">
        <v>3016</v>
      </c>
    </row>
    <row r="311" spans="1:5">
      <c r="A311" s="44" t="s">
        <v>1253</v>
      </c>
      <c r="B311" s="54" t="s">
        <v>3016</v>
      </c>
      <c r="D311" s="44" t="s">
        <v>1494</v>
      </c>
      <c r="E311" s="54" t="s">
        <v>3016</v>
      </c>
    </row>
    <row r="312" spans="1:5">
      <c r="A312" s="44" t="s">
        <v>1254</v>
      </c>
      <c r="B312" s="54" t="s">
        <v>3016</v>
      </c>
      <c r="D312" s="44" t="s">
        <v>1811</v>
      </c>
      <c r="E312" s="54" t="s">
        <v>3016</v>
      </c>
    </row>
    <row r="313" spans="1:5">
      <c r="A313" s="44" t="s">
        <v>1969</v>
      </c>
      <c r="B313" s="54" t="s">
        <v>3016</v>
      </c>
      <c r="D313" s="44" t="s">
        <v>1518</v>
      </c>
      <c r="E313" s="54" t="s">
        <v>3016</v>
      </c>
    </row>
    <row r="314" spans="1:5">
      <c r="A314" s="44" t="s">
        <v>1258</v>
      </c>
      <c r="B314" s="54" t="s">
        <v>3016</v>
      </c>
      <c r="D314" s="44" t="s">
        <v>2072</v>
      </c>
      <c r="E314" s="54" t="s">
        <v>3016</v>
      </c>
    </row>
    <row r="315" spans="1:5">
      <c r="A315" s="44" t="s">
        <v>1971</v>
      </c>
      <c r="B315" s="54" t="s">
        <v>3016</v>
      </c>
      <c r="D315" s="44" t="s">
        <v>1313</v>
      </c>
      <c r="E315" s="54" t="s">
        <v>3016</v>
      </c>
    </row>
    <row r="316" spans="1:5">
      <c r="A316" s="44" t="s">
        <v>1260</v>
      </c>
      <c r="B316" s="54" t="s">
        <v>3016</v>
      </c>
      <c r="D316" s="44" t="s">
        <v>2032</v>
      </c>
      <c r="E316" s="54" t="s">
        <v>3016</v>
      </c>
    </row>
    <row r="317" spans="1:5">
      <c r="A317" s="44" t="s">
        <v>1266</v>
      </c>
      <c r="B317" s="54" t="s">
        <v>3016</v>
      </c>
      <c r="D317" s="44" t="s">
        <v>2095</v>
      </c>
      <c r="E317" s="54" t="s">
        <v>3016</v>
      </c>
    </row>
    <row r="318" spans="1:5">
      <c r="A318" s="44" t="s">
        <v>1268</v>
      </c>
      <c r="B318" s="54" t="s">
        <v>3016</v>
      </c>
      <c r="D318" s="44" t="s">
        <v>1504</v>
      </c>
      <c r="E318" s="54" t="s">
        <v>3016</v>
      </c>
    </row>
    <row r="319" spans="1:5">
      <c r="A319" s="44" t="s">
        <v>1271</v>
      </c>
      <c r="B319" s="54" t="s">
        <v>3016</v>
      </c>
      <c r="D319" s="44" t="s">
        <v>2124</v>
      </c>
      <c r="E319" s="54" t="s">
        <v>3016</v>
      </c>
    </row>
    <row r="320" spans="1:5">
      <c r="A320" s="44" t="s">
        <v>1275</v>
      </c>
      <c r="B320" s="54" t="s">
        <v>3016</v>
      </c>
      <c r="D320" s="44" t="s">
        <v>1456</v>
      </c>
      <c r="E320" s="54" t="s">
        <v>3016</v>
      </c>
    </row>
    <row r="321" spans="1:5">
      <c r="A321" s="44" t="s">
        <v>1276</v>
      </c>
      <c r="B321" s="54" t="s">
        <v>3016</v>
      </c>
      <c r="D321" s="44" t="s">
        <v>1582</v>
      </c>
      <c r="E321" s="54" t="s">
        <v>3016</v>
      </c>
    </row>
    <row r="322" spans="1:5">
      <c r="A322" s="44" t="s">
        <v>1278</v>
      </c>
      <c r="B322" s="54" t="s">
        <v>3016</v>
      </c>
      <c r="D322" s="44" t="s">
        <v>2287</v>
      </c>
      <c r="E322" s="54" t="s">
        <v>3016</v>
      </c>
    </row>
    <row r="323" spans="1:5">
      <c r="A323" s="44" t="s">
        <v>1279</v>
      </c>
      <c r="B323" s="54" t="s">
        <v>3016</v>
      </c>
      <c r="D323" s="44" t="s">
        <v>2067</v>
      </c>
      <c r="E323" s="54" t="s">
        <v>3016</v>
      </c>
    </row>
    <row r="324" spans="1:5">
      <c r="A324" s="44" t="s">
        <v>1282</v>
      </c>
      <c r="B324" s="54" t="s">
        <v>3016</v>
      </c>
      <c r="D324" s="44" t="s">
        <v>1637</v>
      </c>
      <c r="E324" s="54" t="s">
        <v>3016</v>
      </c>
    </row>
    <row r="325" spans="1:5">
      <c r="A325" s="44" t="s">
        <v>1285</v>
      </c>
      <c r="B325" s="54" t="s">
        <v>3016</v>
      </c>
      <c r="D325" s="44" t="s">
        <v>1349</v>
      </c>
      <c r="E325" s="54" t="s">
        <v>3016</v>
      </c>
    </row>
    <row r="326" spans="1:5">
      <c r="A326" s="44" t="s">
        <v>2348</v>
      </c>
      <c r="B326" s="54" t="s">
        <v>3016</v>
      </c>
      <c r="D326" s="44" t="s">
        <v>721</v>
      </c>
      <c r="E326" s="54" t="s">
        <v>3016</v>
      </c>
    </row>
    <row r="327" spans="1:5">
      <c r="A327" s="44" t="s">
        <v>1289</v>
      </c>
      <c r="B327" s="54" t="s">
        <v>3016</v>
      </c>
      <c r="D327" s="44" t="s">
        <v>1648</v>
      </c>
      <c r="E327" s="54" t="s">
        <v>3016</v>
      </c>
    </row>
    <row r="328" spans="1:5">
      <c r="A328" s="44" t="s">
        <v>1292</v>
      </c>
      <c r="B328" s="54" t="s">
        <v>3016</v>
      </c>
      <c r="D328" s="44" t="s">
        <v>1346</v>
      </c>
      <c r="E328" s="54" t="s">
        <v>3016</v>
      </c>
    </row>
    <row r="329" spans="1:5">
      <c r="A329" s="44" t="s">
        <v>1294</v>
      </c>
      <c r="B329" s="54" t="s">
        <v>3016</v>
      </c>
      <c r="D329" s="44" t="s">
        <v>1632</v>
      </c>
      <c r="E329" s="54" t="s">
        <v>3016</v>
      </c>
    </row>
    <row r="330" spans="1:5">
      <c r="A330" s="44" t="s">
        <v>1296</v>
      </c>
      <c r="B330" s="54" t="s">
        <v>3016</v>
      </c>
      <c r="D330" s="44" t="s">
        <v>1804</v>
      </c>
      <c r="E330" s="54" t="s">
        <v>3016</v>
      </c>
    </row>
    <row r="331" spans="1:5">
      <c r="A331" s="44" t="s">
        <v>1297</v>
      </c>
      <c r="B331" s="54" t="s">
        <v>3016</v>
      </c>
      <c r="D331" s="44" t="s">
        <v>341</v>
      </c>
      <c r="E331" s="54" t="s">
        <v>3016</v>
      </c>
    </row>
    <row r="332" spans="1:5">
      <c r="A332" s="44" t="s">
        <v>1298</v>
      </c>
      <c r="B332" s="54" t="s">
        <v>3016</v>
      </c>
      <c r="D332" s="44" t="s">
        <v>1730</v>
      </c>
      <c r="E332" s="54" t="s">
        <v>3016</v>
      </c>
    </row>
    <row r="333" spans="1:5">
      <c r="A333" s="44" t="s">
        <v>1301</v>
      </c>
      <c r="B333" s="54" t="s">
        <v>3016</v>
      </c>
      <c r="D333" s="44" t="s">
        <v>2358</v>
      </c>
      <c r="E333" s="54" t="s">
        <v>3016</v>
      </c>
    </row>
    <row r="334" spans="1:5">
      <c r="A334" s="44" t="s">
        <v>1303</v>
      </c>
      <c r="B334" s="54" t="s">
        <v>3016</v>
      </c>
      <c r="D334" s="44" t="s">
        <v>1832</v>
      </c>
      <c r="E334" s="54" t="s">
        <v>3016</v>
      </c>
    </row>
    <row r="335" spans="1:5">
      <c r="A335" s="44" t="s">
        <v>1305</v>
      </c>
      <c r="B335" s="54" t="s">
        <v>3016</v>
      </c>
      <c r="D335" s="44" t="s">
        <v>1808</v>
      </c>
      <c r="E335" s="54" t="s">
        <v>3016</v>
      </c>
    </row>
    <row r="336" spans="1:5">
      <c r="A336" s="44" t="s">
        <v>1309</v>
      </c>
      <c r="B336" s="54" t="s">
        <v>3016</v>
      </c>
      <c r="D336" s="44" t="s">
        <v>1783</v>
      </c>
      <c r="E336" s="54" t="s">
        <v>3016</v>
      </c>
    </row>
    <row r="337" spans="1:5">
      <c r="A337" s="44" t="s">
        <v>1313</v>
      </c>
      <c r="B337" s="54" t="s">
        <v>3016</v>
      </c>
      <c r="D337" s="44" t="s">
        <v>2076</v>
      </c>
      <c r="E337" s="54" t="s">
        <v>3016</v>
      </c>
    </row>
    <row r="338" spans="1:5">
      <c r="A338" s="44" t="s">
        <v>1316</v>
      </c>
      <c r="B338" s="54" t="s">
        <v>3016</v>
      </c>
      <c r="D338" s="44" t="s">
        <v>2343</v>
      </c>
      <c r="E338" s="54" t="s">
        <v>3016</v>
      </c>
    </row>
    <row r="339" spans="1:5">
      <c r="A339" s="44" t="s">
        <v>1317</v>
      </c>
      <c r="B339" s="54" t="s">
        <v>3016</v>
      </c>
      <c r="D339" s="44" t="s">
        <v>326</v>
      </c>
      <c r="E339" s="54" t="s">
        <v>3016</v>
      </c>
    </row>
    <row r="340" spans="1:5">
      <c r="A340" s="44" t="s">
        <v>1321</v>
      </c>
      <c r="B340" s="54" t="s">
        <v>3016</v>
      </c>
      <c r="D340" s="44" t="s">
        <v>1663</v>
      </c>
      <c r="E340" s="54" t="s">
        <v>3016</v>
      </c>
    </row>
    <row r="341" spans="1:5">
      <c r="A341" s="44" t="s">
        <v>1327</v>
      </c>
      <c r="B341" s="54" t="s">
        <v>3016</v>
      </c>
      <c r="D341" s="44" t="s">
        <v>1489</v>
      </c>
      <c r="E341" s="54" t="s">
        <v>3016</v>
      </c>
    </row>
    <row r="342" spans="1:5">
      <c r="A342" s="44" t="s">
        <v>1329</v>
      </c>
      <c r="B342" s="54" t="s">
        <v>3016</v>
      </c>
      <c r="D342" s="44" t="s">
        <v>2060</v>
      </c>
      <c r="E342" s="54" t="s">
        <v>3016</v>
      </c>
    </row>
    <row r="343" spans="1:5">
      <c r="A343" s="44" t="s">
        <v>1331</v>
      </c>
      <c r="B343" s="54" t="s">
        <v>3016</v>
      </c>
      <c r="D343" s="44" t="s">
        <v>2037</v>
      </c>
      <c r="E343" s="54" t="s">
        <v>3016</v>
      </c>
    </row>
    <row r="344" spans="1:5">
      <c r="A344" s="44" t="s">
        <v>361</v>
      </c>
      <c r="B344" s="54" t="s">
        <v>3016</v>
      </c>
      <c r="D344" s="44" t="s">
        <v>2044</v>
      </c>
      <c r="E344" s="54" t="s">
        <v>3016</v>
      </c>
    </row>
    <row r="345" spans="1:5">
      <c r="A345" s="44" t="s">
        <v>1335</v>
      </c>
      <c r="B345" s="54" t="s">
        <v>3016</v>
      </c>
      <c r="D345" s="44" t="s">
        <v>1779</v>
      </c>
      <c r="E345" s="54" t="s">
        <v>3016</v>
      </c>
    </row>
    <row r="346" spans="1:5">
      <c r="A346" s="44" t="s">
        <v>1337</v>
      </c>
      <c r="B346" s="54" t="s">
        <v>3016</v>
      </c>
      <c r="D346" s="44" t="s">
        <v>2038</v>
      </c>
      <c r="E346" s="54" t="s">
        <v>3016</v>
      </c>
    </row>
    <row r="347" spans="1:5">
      <c r="A347" s="44" t="s">
        <v>365</v>
      </c>
      <c r="B347" s="54" t="s">
        <v>3016</v>
      </c>
      <c r="D347" s="44" t="s">
        <v>1848</v>
      </c>
      <c r="E347" s="54" t="s">
        <v>3016</v>
      </c>
    </row>
    <row r="348" spans="1:5">
      <c r="A348" s="44" t="s">
        <v>1341</v>
      </c>
      <c r="B348" s="54" t="s">
        <v>3016</v>
      </c>
      <c r="D348" s="44" t="s">
        <v>1480</v>
      </c>
      <c r="E348" s="54" t="s">
        <v>3016</v>
      </c>
    </row>
    <row r="349" spans="1:5">
      <c r="A349" s="44" t="s">
        <v>1344</v>
      </c>
      <c r="B349" s="54" t="s">
        <v>3016</v>
      </c>
      <c r="D349" s="44" t="s">
        <v>2086</v>
      </c>
      <c r="E349" s="54" t="s">
        <v>3016</v>
      </c>
    </row>
    <row r="350" spans="1:5">
      <c r="A350" s="44" t="s">
        <v>1346</v>
      </c>
      <c r="B350" s="54" t="s">
        <v>3016</v>
      </c>
      <c r="D350" s="44" t="s">
        <v>1920</v>
      </c>
      <c r="E350" s="54" t="s">
        <v>3016</v>
      </c>
    </row>
    <row r="351" spans="1:5">
      <c r="A351" s="44" t="s">
        <v>1349</v>
      </c>
      <c r="B351" s="54" t="s">
        <v>3016</v>
      </c>
      <c r="D351" s="44" t="s">
        <v>2106</v>
      </c>
      <c r="E351" s="54" t="s">
        <v>3016</v>
      </c>
    </row>
    <row r="352" spans="1:5">
      <c r="A352" s="44" t="s">
        <v>1332</v>
      </c>
      <c r="B352" s="54" t="s">
        <v>3016</v>
      </c>
      <c r="D352" s="44" t="s">
        <v>1165</v>
      </c>
      <c r="E352" s="54" t="s">
        <v>3016</v>
      </c>
    </row>
    <row r="353" spans="1:5">
      <c r="A353" s="44" t="s">
        <v>1354</v>
      </c>
      <c r="B353" s="54" t="s">
        <v>3016</v>
      </c>
      <c r="D353" s="44" t="s">
        <v>678</v>
      </c>
      <c r="E353" s="54" t="s">
        <v>3016</v>
      </c>
    </row>
    <row r="354" spans="1:5">
      <c r="A354" s="44" t="s">
        <v>1356</v>
      </c>
      <c r="B354" s="54" t="s">
        <v>3016</v>
      </c>
      <c r="D354" s="44" t="s">
        <v>2232</v>
      </c>
      <c r="E354" s="54" t="s">
        <v>3016</v>
      </c>
    </row>
    <row r="355" spans="1:5">
      <c r="A355" s="44" t="s">
        <v>1357</v>
      </c>
      <c r="B355" s="54" t="s">
        <v>3016</v>
      </c>
      <c r="D355" s="44" t="s">
        <v>1871</v>
      </c>
      <c r="E355" s="54" t="s">
        <v>3016</v>
      </c>
    </row>
    <row r="356" spans="1:5">
      <c r="A356" s="44" t="s">
        <v>1359</v>
      </c>
      <c r="B356" s="54" t="s">
        <v>3016</v>
      </c>
      <c r="D356" s="44" t="s">
        <v>2119</v>
      </c>
      <c r="E356" s="54" t="s">
        <v>3016</v>
      </c>
    </row>
    <row r="357" spans="1:5">
      <c r="A357" s="44" t="s">
        <v>1363</v>
      </c>
      <c r="B357" s="54" t="s">
        <v>3016</v>
      </c>
      <c r="D357" s="44" t="s">
        <v>1488</v>
      </c>
      <c r="E357" s="54" t="s">
        <v>3016</v>
      </c>
    </row>
    <row r="358" spans="1:5">
      <c r="A358" s="44" t="s">
        <v>1367</v>
      </c>
      <c r="B358" s="54" t="s">
        <v>3016</v>
      </c>
      <c r="D358" s="44" t="s">
        <v>2378</v>
      </c>
      <c r="E358" s="54" t="s">
        <v>3016</v>
      </c>
    </row>
    <row r="359" spans="1:5">
      <c r="A359" s="44" t="s">
        <v>1370</v>
      </c>
      <c r="B359" s="54" t="s">
        <v>3016</v>
      </c>
      <c r="D359" s="44" t="s">
        <v>1414</v>
      </c>
      <c r="E359" s="54" t="s">
        <v>3016</v>
      </c>
    </row>
    <row r="360" spans="1:5">
      <c r="A360" s="44" t="s">
        <v>1371</v>
      </c>
      <c r="B360" s="54" t="s">
        <v>3016</v>
      </c>
      <c r="D360" s="44" t="s">
        <v>2374</v>
      </c>
      <c r="E360" s="54" t="s">
        <v>3016</v>
      </c>
    </row>
    <row r="361" spans="1:5">
      <c r="A361" s="44" t="s">
        <v>1373</v>
      </c>
      <c r="B361" s="54" t="s">
        <v>3016</v>
      </c>
      <c r="D361" s="44" t="s">
        <v>2338</v>
      </c>
      <c r="E361" s="54" t="s">
        <v>3016</v>
      </c>
    </row>
    <row r="362" spans="1:5">
      <c r="A362" s="44" t="s">
        <v>1376</v>
      </c>
      <c r="B362" s="54" t="s">
        <v>3016</v>
      </c>
      <c r="D362" s="44" t="s">
        <v>1370</v>
      </c>
      <c r="E362" s="54" t="s">
        <v>3016</v>
      </c>
    </row>
    <row r="363" spans="1:5">
      <c r="A363" s="44" t="s">
        <v>1381</v>
      </c>
      <c r="B363" s="54" t="s">
        <v>3016</v>
      </c>
      <c r="D363" s="44" t="s">
        <v>2195</v>
      </c>
      <c r="E363" s="54" t="s">
        <v>3016</v>
      </c>
    </row>
    <row r="364" spans="1:5">
      <c r="A364" s="44" t="s">
        <v>1386</v>
      </c>
      <c r="B364" s="54" t="s">
        <v>3016</v>
      </c>
      <c r="D364" s="44" t="s">
        <v>2280</v>
      </c>
      <c r="E364" s="54" t="s">
        <v>3016</v>
      </c>
    </row>
    <row r="365" spans="1:5">
      <c r="A365" s="44" t="s">
        <v>1390</v>
      </c>
      <c r="B365" s="54" t="s">
        <v>3016</v>
      </c>
      <c r="D365" s="44" t="s">
        <v>2275</v>
      </c>
      <c r="E365" s="54" t="s">
        <v>3016</v>
      </c>
    </row>
    <row r="366" spans="1:5">
      <c r="A366" s="44" t="s">
        <v>1392</v>
      </c>
      <c r="B366" s="54" t="s">
        <v>3016</v>
      </c>
      <c r="D366" s="44" t="s">
        <v>2270</v>
      </c>
      <c r="E366" s="54" t="s">
        <v>3016</v>
      </c>
    </row>
    <row r="367" spans="1:5">
      <c r="A367" s="44" t="s">
        <v>1396</v>
      </c>
      <c r="B367" s="54" t="s">
        <v>3016</v>
      </c>
      <c r="D367" s="44" t="s">
        <v>2058</v>
      </c>
      <c r="E367" s="54" t="s">
        <v>3016</v>
      </c>
    </row>
    <row r="368" spans="1:5">
      <c r="A368" s="44" t="s">
        <v>1401</v>
      </c>
      <c r="B368" s="54" t="s">
        <v>3016</v>
      </c>
      <c r="D368" s="44" t="s">
        <v>2248</v>
      </c>
      <c r="E368" s="54" t="s">
        <v>3016</v>
      </c>
    </row>
    <row r="369" spans="1:5">
      <c r="A369" s="44" t="s">
        <v>1403</v>
      </c>
      <c r="B369" s="54" t="s">
        <v>3016</v>
      </c>
      <c r="D369" s="44" t="s">
        <v>2291</v>
      </c>
      <c r="E369" s="54" t="s">
        <v>3016</v>
      </c>
    </row>
    <row r="370" spans="1:5">
      <c r="A370" s="44" t="s">
        <v>1541</v>
      </c>
      <c r="B370" s="54" t="s">
        <v>3016</v>
      </c>
      <c r="D370" s="44" t="s">
        <v>2160</v>
      </c>
      <c r="E370" s="54" t="s">
        <v>3016</v>
      </c>
    </row>
    <row r="371" spans="1:5">
      <c r="A371" s="44" t="s">
        <v>1410</v>
      </c>
      <c r="B371" s="54" t="s">
        <v>3016</v>
      </c>
      <c r="D371" s="44" t="s">
        <v>1855</v>
      </c>
      <c r="E371" s="54" t="s">
        <v>3016</v>
      </c>
    </row>
    <row r="372" spans="1:5">
      <c r="A372" s="44" t="s">
        <v>1584</v>
      </c>
      <c r="B372" s="54" t="s">
        <v>3016</v>
      </c>
      <c r="D372" s="44" t="s">
        <v>2380</v>
      </c>
      <c r="E372" s="54" t="s">
        <v>3016</v>
      </c>
    </row>
    <row r="373" spans="1:5">
      <c r="A373" s="44" t="s">
        <v>1628</v>
      </c>
      <c r="B373" s="54" t="s">
        <v>3016</v>
      </c>
      <c r="D373" s="44" t="s">
        <v>2324</v>
      </c>
      <c r="E373" s="54" t="s">
        <v>3016</v>
      </c>
    </row>
    <row r="374" spans="1:5">
      <c r="A374" s="44" t="s">
        <v>1703</v>
      </c>
      <c r="B374" s="54" t="s">
        <v>3016</v>
      </c>
      <c r="D374" s="44" t="s">
        <v>2264</v>
      </c>
      <c r="E374" s="54" t="s">
        <v>3016</v>
      </c>
    </row>
    <row r="375" spans="1:5">
      <c r="A375" s="44" t="s">
        <v>1728</v>
      </c>
      <c r="B375" s="54" t="s">
        <v>3016</v>
      </c>
      <c r="D375" s="44" t="s">
        <v>1461</v>
      </c>
      <c r="E375" s="54" t="s">
        <v>3016</v>
      </c>
    </row>
    <row r="376" spans="1:5">
      <c r="A376" s="44" t="s">
        <v>1423</v>
      </c>
      <c r="B376" s="54" t="s">
        <v>3016</v>
      </c>
      <c r="D376" s="44" t="s">
        <v>320</v>
      </c>
      <c r="E376" s="54" t="s">
        <v>3016</v>
      </c>
    </row>
    <row r="377" spans="1:5">
      <c r="A377" s="44" t="s">
        <v>1425</v>
      </c>
      <c r="B377" s="54" t="s">
        <v>3016</v>
      </c>
      <c r="D377" s="44" t="s">
        <v>2236</v>
      </c>
      <c r="E377" s="54" t="s">
        <v>3016</v>
      </c>
    </row>
    <row r="378" spans="1:5">
      <c r="A378" s="44" t="s">
        <v>1427</v>
      </c>
      <c r="B378" s="54" t="s">
        <v>3016</v>
      </c>
      <c r="D378" s="44" t="s">
        <v>1353</v>
      </c>
      <c r="E378" s="54" t="s">
        <v>3016</v>
      </c>
    </row>
    <row r="379" spans="1:5">
      <c r="A379" s="44" t="s">
        <v>1429</v>
      </c>
      <c r="B379" s="54" t="s">
        <v>3016</v>
      </c>
      <c r="D379" s="44" t="s">
        <v>2384</v>
      </c>
      <c r="E379" s="54" t="s">
        <v>3016</v>
      </c>
    </row>
    <row r="380" spans="1:5">
      <c r="A380" s="44" t="s">
        <v>1433</v>
      </c>
      <c r="B380" s="54" t="s">
        <v>3016</v>
      </c>
      <c r="D380" s="44" t="s">
        <v>2333</v>
      </c>
      <c r="E380" s="54" t="s">
        <v>3016</v>
      </c>
    </row>
    <row r="381" spans="1:5">
      <c r="A381" s="44" t="s">
        <v>1435</v>
      </c>
      <c r="B381" s="54" t="s">
        <v>3016</v>
      </c>
      <c r="D381" s="44" t="s">
        <v>1825</v>
      </c>
      <c r="E381" s="54" t="s">
        <v>3016</v>
      </c>
    </row>
    <row r="382" spans="1:5">
      <c r="A382" s="44" t="s">
        <v>1438</v>
      </c>
      <c r="B382" s="54" t="s">
        <v>3016</v>
      </c>
      <c r="D382" s="44" t="s">
        <v>360</v>
      </c>
      <c r="E382" s="54" t="s">
        <v>3016</v>
      </c>
    </row>
    <row r="383" spans="1:5">
      <c r="A383" s="44" t="s">
        <v>1441</v>
      </c>
      <c r="B383" s="54" t="s">
        <v>3016</v>
      </c>
      <c r="D383" s="44" t="s">
        <v>2400</v>
      </c>
      <c r="E383" s="54" t="s">
        <v>3016</v>
      </c>
    </row>
    <row r="384" spans="1:5">
      <c r="A384" s="44" t="s">
        <v>1442</v>
      </c>
      <c r="B384" s="54" t="s">
        <v>3016</v>
      </c>
      <c r="D384" s="44" t="s">
        <v>1678</v>
      </c>
      <c r="E384" s="54" t="s">
        <v>3016</v>
      </c>
    </row>
    <row r="385" spans="1:5">
      <c r="A385" s="44" t="s">
        <v>1447</v>
      </c>
      <c r="B385" s="54" t="s">
        <v>3016</v>
      </c>
      <c r="D385" s="44" t="s">
        <v>2159</v>
      </c>
      <c r="E385" s="54" t="s">
        <v>3016</v>
      </c>
    </row>
    <row r="386" spans="1:5">
      <c r="A386" s="44" t="s">
        <v>1747</v>
      </c>
      <c r="B386" s="54" t="s">
        <v>3016</v>
      </c>
      <c r="D386" s="44" t="s">
        <v>2214</v>
      </c>
      <c r="E386" s="54" t="s">
        <v>3016</v>
      </c>
    </row>
    <row r="387" spans="1:5">
      <c r="A387" s="44" t="s">
        <v>1449</v>
      </c>
      <c r="B387" s="54" t="s">
        <v>3016</v>
      </c>
      <c r="D387" s="44" t="s">
        <v>2335</v>
      </c>
      <c r="E387" s="54" t="s">
        <v>3016</v>
      </c>
    </row>
    <row r="388" spans="1:5">
      <c r="A388" s="44" t="s">
        <v>1451</v>
      </c>
      <c r="B388" s="54" t="s">
        <v>3016</v>
      </c>
      <c r="D388" s="44" t="s">
        <v>2295</v>
      </c>
      <c r="E388" s="54" t="s">
        <v>3016</v>
      </c>
    </row>
    <row r="389" spans="1:5">
      <c r="A389" s="44" t="s">
        <v>1453</v>
      </c>
      <c r="B389" s="54" t="s">
        <v>3016</v>
      </c>
      <c r="D389" s="44" t="s">
        <v>2203</v>
      </c>
      <c r="E389" s="54" t="s">
        <v>3016</v>
      </c>
    </row>
    <row r="390" spans="1:5">
      <c r="A390" s="44" t="s">
        <v>1454</v>
      </c>
      <c r="B390" s="54" t="s">
        <v>3016</v>
      </c>
      <c r="D390" s="44" t="s">
        <v>1697</v>
      </c>
      <c r="E390" s="54" t="s">
        <v>3016</v>
      </c>
    </row>
    <row r="391" spans="1:5">
      <c r="A391" s="44" t="s">
        <v>1455</v>
      </c>
      <c r="B391" s="54" t="s">
        <v>3016</v>
      </c>
      <c r="D391" s="44" t="s">
        <v>2189</v>
      </c>
      <c r="E391" s="54" t="s">
        <v>3016</v>
      </c>
    </row>
    <row r="392" spans="1:5">
      <c r="A392" s="44" t="s">
        <v>1456</v>
      </c>
      <c r="B392" s="54" t="s">
        <v>3016</v>
      </c>
      <c r="D392" s="44" t="s">
        <v>1702</v>
      </c>
      <c r="E392" s="54" t="s">
        <v>3016</v>
      </c>
    </row>
    <row r="393" spans="1:5">
      <c r="A393" s="44" t="s">
        <v>1785</v>
      </c>
      <c r="B393" s="54" t="s">
        <v>3016</v>
      </c>
      <c r="D393" s="44" t="s">
        <v>2227</v>
      </c>
      <c r="E393" s="54" t="s">
        <v>3016</v>
      </c>
    </row>
    <row r="394" spans="1:5">
      <c r="A394" s="44" t="s">
        <v>1462</v>
      </c>
      <c r="B394" s="54" t="s">
        <v>3016</v>
      </c>
      <c r="D394" s="44" t="s">
        <v>635</v>
      </c>
      <c r="E394" s="54" t="s">
        <v>3016</v>
      </c>
    </row>
    <row r="395" spans="1:5">
      <c r="A395" s="44" t="s">
        <v>1465</v>
      </c>
      <c r="B395" s="54" t="s">
        <v>3016</v>
      </c>
      <c r="D395" s="44" t="s">
        <v>1741</v>
      </c>
      <c r="E395" s="54" t="s">
        <v>3016</v>
      </c>
    </row>
    <row r="396" spans="1:5">
      <c r="A396" s="44" t="s">
        <v>1466</v>
      </c>
      <c r="B396" s="54" t="s">
        <v>3016</v>
      </c>
      <c r="D396" s="44" t="s">
        <v>2053</v>
      </c>
      <c r="E396" s="54" t="s">
        <v>3016</v>
      </c>
    </row>
    <row r="397" spans="1:5">
      <c r="A397" s="44" t="s">
        <v>1469</v>
      </c>
      <c r="B397" s="54" t="s">
        <v>3016</v>
      </c>
      <c r="D397" s="44" t="s">
        <v>2288</v>
      </c>
      <c r="E397" s="54" t="s">
        <v>3016</v>
      </c>
    </row>
    <row r="398" spans="1:5">
      <c r="A398" s="44" t="s">
        <v>1470</v>
      </c>
      <c r="B398" s="54" t="s">
        <v>3016</v>
      </c>
      <c r="D398" s="44" t="s">
        <v>1785</v>
      </c>
      <c r="E398" s="54" t="s">
        <v>3016</v>
      </c>
    </row>
    <row r="399" spans="1:5">
      <c r="A399" s="44" t="s">
        <v>1838</v>
      </c>
      <c r="B399" s="54" t="s">
        <v>3016</v>
      </c>
      <c r="D399" s="44" t="s">
        <v>2118</v>
      </c>
      <c r="E399" s="54" t="s">
        <v>3016</v>
      </c>
    </row>
    <row r="400" spans="1:5">
      <c r="A400" s="44" t="s">
        <v>1855</v>
      </c>
      <c r="B400" s="54" t="s">
        <v>3016</v>
      </c>
      <c r="D400" s="44" t="s">
        <v>1747</v>
      </c>
      <c r="E400" s="54" t="s">
        <v>3016</v>
      </c>
    </row>
    <row r="401" spans="1:5">
      <c r="A401" s="44" t="s">
        <v>1480</v>
      </c>
      <c r="B401" s="54" t="s">
        <v>3016</v>
      </c>
      <c r="D401" s="44" t="s">
        <v>2192</v>
      </c>
      <c r="E401" s="54" t="s">
        <v>3016</v>
      </c>
    </row>
    <row r="402" spans="1:5">
      <c r="A402" s="44" t="s">
        <v>1484</v>
      </c>
      <c r="B402" s="54" t="s">
        <v>3016</v>
      </c>
      <c r="D402" s="44" t="s">
        <v>2234</v>
      </c>
      <c r="E402" s="54" t="s">
        <v>3016</v>
      </c>
    </row>
    <row r="403" spans="1:5">
      <c r="A403" s="44" t="s">
        <v>1485</v>
      </c>
      <c r="B403" s="54" t="s">
        <v>3016</v>
      </c>
      <c r="D403" s="44" t="s">
        <v>2395</v>
      </c>
      <c r="E403" s="54" t="s">
        <v>3016</v>
      </c>
    </row>
    <row r="404" spans="1:5">
      <c r="A404" s="44" t="s">
        <v>1871</v>
      </c>
      <c r="B404" s="54" t="s">
        <v>3016</v>
      </c>
      <c r="D404" s="44" t="s">
        <v>1598</v>
      </c>
      <c r="E404" s="54" t="s">
        <v>3016</v>
      </c>
    </row>
    <row r="405" spans="1:5">
      <c r="A405" s="44" t="s">
        <v>1489</v>
      </c>
      <c r="B405" s="54" t="s">
        <v>3016</v>
      </c>
      <c r="D405" s="44" t="s">
        <v>1448</v>
      </c>
      <c r="E405" s="54" t="s">
        <v>3016</v>
      </c>
    </row>
    <row r="406" spans="1:5">
      <c r="A406" s="44" t="s">
        <v>1494</v>
      </c>
      <c r="B406" s="54" t="s">
        <v>3016</v>
      </c>
      <c r="D406" s="44" t="s">
        <v>2066</v>
      </c>
      <c r="E406" s="54" t="s">
        <v>3016</v>
      </c>
    </row>
    <row r="407" spans="1:5">
      <c r="A407" s="44" t="s">
        <v>1496</v>
      </c>
      <c r="B407" s="54" t="s">
        <v>3016</v>
      </c>
      <c r="D407" s="44" t="s">
        <v>660</v>
      </c>
      <c r="E407" s="54" t="s">
        <v>3016</v>
      </c>
    </row>
    <row r="408" spans="1:5">
      <c r="A408" s="44" t="s">
        <v>1880</v>
      </c>
      <c r="B408" s="54" t="s">
        <v>3016</v>
      </c>
      <c r="D408" s="44" t="s">
        <v>1340</v>
      </c>
      <c r="E408" s="54" t="s">
        <v>3016</v>
      </c>
    </row>
    <row r="409" spans="1:5">
      <c r="A409" s="44" t="s">
        <v>1503</v>
      </c>
      <c r="B409" s="54" t="s">
        <v>3016</v>
      </c>
      <c r="D409" s="44" t="s">
        <v>2100</v>
      </c>
      <c r="E409" s="54" t="s">
        <v>3016</v>
      </c>
    </row>
    <row r="410" spans="1:5">
      <c r="A410" s="44" t="s">
        <v>1504</v>
      </c>
      <c r="B410" s="54" t="s">
        <v>3016</v>
      </c>
      <c r="D410" s="44" t="s">
        <v>2200</v>
      </c>
      <c r="E410" s="54" t="s">
        <v>3016</v>
      </c>
    </row>
    <row r="411" spans="1:5">
      <c r="A411" s="44" t="s">
        <v>1508</v>
      </c>
      <c r="B411" s="54" t="s">
        <v>3016</v>
      </c>
      <c r="D411" s="44" t="s">
        <v>2101</v>
      </c>
      <c r="E411" s="54" t="s">
        <v>3016</v>
      </c>
    </row>
    <row r="412" spans="1:5">
      <c r="A412" s="44" t="s">
        <v>1510</v>
      </c>
      <c r="B412" s="54" t="s">
        <v>3016</v>
      </c>
      <c r="D412" s="44" t="s">
        <v>695</v>
      </c>
      <c r="E412" s="54" t="s">
        <v>3016</v>
      </c>
    </row>
    <row r="413" spans="1:5">
      <c r="A413" s="44" t="s">
        <v>1512</v>
      </c>
      <c r="B413" s="54" t="s">
        <v>3016</v>
      </c>
      <c r="D413" s="44" t="s">
        <v>2075</v>
      </c>
      <c r="E413" s="54" t="s">
        <v>3016</v>
      </c>
    </row>
    <row r="414" spans="1:5">
      <c r="A414" s="44" t="s">
        <v>1515</v>
      </c>
      <c r="B414" s="54" t="s">
        <v>3016</v>
      </c>
      <c r="D414" s="44" t="s">
        <v>2250</v>
      </c>
      <c r="E414" s="54" t="s">
        <v>3016</v>
      </c>
    </row>
    <row r="415" spans="1:5">
      <c r="A415" s="44" t="s">
        <v>1518</v>
      </c>
      <c r="B415" s="54" t="s">
        <v>3016</v>
      </c>
      <c r="D415" s="44" t="s">
        <v>2218</v>
      </c>
      <c r="E415" s="54" t="s">
        <v>3016</v>
      </c>
    </row>
    <row r="416" spans="1:5">
      <c r="A416" s="44" t="s">
        <v>1519</v>
      </c>
      <c r="B416" s="54" t="s">
        <v>3016</v>
      </c>
      <c r="D416" s="44" t="s">
        <v>2237</v>
      </c>
      <c r="E416" s="54" t="s">
        <v>3016</v>
      </c>
    </row>
    <row r="417" spans="1:5">
      <c r="A417" s="44" t="s">
        <v>1520</v>
      </c>
      <c r="B417" s="54" t="s">
        <v>3016</v>
      </c>
      <c r="D417" s="44" t="s">
        <v>1866</v>
      </c>
      <c r="E417" s="54" t="s">
        <v>3016</v>
      </c>
    </row>
    <row r="418" spans="1:5">
      <c r="A418" s="44" t="s">
        <v>1522</v>
      </c>
      <c r="B418" s="54" t="s">
        <v>3016</v>
      </c>
      <c r="D418" s="44" t="s">
        <v>1541</v>
      </c>
      <c r="E418" s="54" t="s">
        <v>3016</v>
      </c>
    </row>
    <row r="419" spans="1:5">
      <c r="A419" s="44" t="s">
        <v>1525</v>
      </c>
      <c r="B419" s="54" t="s">
        <v>3016</v>
      </c>
      <c r="D419" s="44" t="s">
        <v>1628</v>
      </c>
      <c r="E419" s="54" t="s">
        <v>3016</v>
      </c>
    </row>
    <row r="420" spans="1:5">
      <c r="A420" s="44" t="s">
        <v>1526</v>
      </c>
      <c r="B420" s="54" t="s">
        <v>3016</v>
      </c>
      <c r="D420" s="44" t="s">
        <v>147</v>
      </c>
      <c r="E420" s="54" t="s">
        <v>3016</v>
      </c>
    </row>
    <row r="421" spans="1:5">
      <c r="A421" s="44" t="s">
        <v>1528</v>
      </c>
      <c r="B421" s="54" t="s">
        <v>3016</v>
      </c>
      <c r="D421" s="44" t="s">
        <v>1584</v>
      </c>
      <c r="E421" s="54" t="s">
        <v>3016</v>
      </c>
    </row>
    <row r="422" spans="1:5">
      <c r="A422" s="44" t="s">
        <v>1532</v>
      </c>
      <c r="B422" s="54" t="s">
        <v>3016</v>
      </c>
      <c r="D422" s="44" t="s">
        <v>1478</v>
      </c>
      <c r="E422" s="54" t="s">
        <v>3016</v>
      </c>
    </row>
    <row r="423" spans="1:5">
      <c r="A423" s="44" t="s">
        <v>1535</v>
      </c>
      <c r="B423" s="54" t="s">
        <v>3016</v>
      </c>
      <c r="D423" s="44" t="s">
        <v>365</v>
      </c>
      <c r="E423" s="54" t="s">
        <v>3016</v>
      </c>
    </row>
    <row r="424" spans="1:5">
      <c r="A424" s="44" t="s">
        <v>1538</v>
      </c>
      <c r="B424" s="54" t="s">
        <v>3016</v>
      </c>
      <c r="D424" s="44" t="s">
        <v>1728</v>
      </c>
      <c r="E424" s="54" t="s">
        <v>3016</v>
      </c>
    </row>
    <row r="425" spans="1:5">
      <c r="A425" s="44" t="s">
        <v>1540</v>
      </c>
      <c r="B425" s="54" t="s">
        <v>3016</v>
      </c>
      <c r="D425" s="44" t="s">
        <v>654</v>
      </c>
      <c r="E425" s="54" t="s">
        <v>3016</v>
      </c>
    </row>
    <row r="426" spans="1:5">
      <c r="A426" s="44" t="s">
        <v>2119</v>
      </c>
      <c r="B426" s="54" t="s">
        <v>3016</v>
      </c>
      <c r="D426" s="44" t="s">
        <v>1723</v>
      </c>
      <c r="E426" s="54" t="s">
        <v>3016</v>
      </c>
    </row>
    <row r="427" spans="1:5">
      <c r="A427" s="44" t="s">
        <v>1545</v>
      </c>
      <c r="B427" s="54" t="s">
        <v>3016</v>
      </c>
      <c r="D427" s="44" t="s">
        <v>2173</v>
      </c>
      <c r="E427" s="54" t="s">
        <v>3016</v>
      </c>
    </row>
    <row r="428" spans="1:5">
      <c r="A428" s="44" t="s">
        <v>1549</v>
      </c>
      <c r="B428" s="54" t="s">
        <v>3017</v>
      </c>
      <c r="D428" s="44" t="s">
        <v>1408</v>
      </c>
      <c r="E428" s="54" t="s">
        <v>3016</v>
      </c>
    </row>
    <row r="429" spans="1:5">
      <c r="A429" s="44" t="s">
        <v>1554</v>
      </c>
      <c r="B429" s="54" t="s">
        <v>3016</v>
      </c>
      <c r="D429" s="44" t="s">
        <v>1846</v>
      </c>
      <c r="E429" s="54" t="s">
        <v>3016</v>
      </c>
    </row>
    <row r="430" spans="1:5">
      <c r="A430" s="44" t="s">
        <v>1558</v>
      </c>
      <c r="B430" s="54" t="s">
        <v>3016</v>
      </c>
      <c r="D430" s="44" t="s">
        <v>1857</v>
      </c>
      <c r="E430" s="54" t="s">
        <v>3016</v>
      </c>
    </row>
    <row r="431" spans="1:5">
      <c r="A431" s="44" t="s">
        <v>1559</v>
      </c>
      <c r="B431" s="54" t="s">
        <v>3016</v>
      </c>
      <c r="D431" s="44" t="s">
        <v>1211</v>
      </c>
      <c r="E431" s="54" t="s">
        <v>3016</v>
      </c>
    </row>
    <row r="432" spans="1:5">
      <c r="A432" s="44" t="s">
        <v>1563</v>
      </c>
      <c r="B432" s="54" t="s">
        <v>3016</v>
      </c>
      <c r="D432" s="44" t="s">
        <v>1895</v>
      </c>
      <c r="E432" s="54" t="s">
        <v>3016</v>
      </c>
    </row>
    <row r="433" spans="1:5">
      <c r="A433" s="44" t="s">
        <v>1564</v>
      </c>
      <c r="B433" s="54" t="s">
        <v>3016</v>
      </c>
      <c r="D433" s="44" t="s">
        <v>1802</v>
      </c>
      <c r="E433" s="54" t="s">
        <v>3016</v>
      </c>
    </row>
    <row r="434" spans="1:5">
      <c r="A434" s="44" t="s">
        <v>1566</v>
      </c>
      <c r="B434" s="54" t="s">
        <v>3016</v>
      </c>
      <c r="D434" s="44" t="s">
        <v>2377</v>
      </c>
      <c r="E434" s="54" t="s">
        <v>3016</v>
      </c>
    </row>
    <row r="435" spans="1:5">
      <c r="A435" s="44" t="s">
        <v>1567</v>
      </c>
      <c r="B435" s="54" t="s">
        <v>3016</v>
      </c>
      <c r="D435" s="44" t="s">
        <v>1880</v>
      </c>
      <c r="E435" s="54" t="s">
        <v>3016</v>
      </c>
    </row>
    <row r="436" spans="1:5">
      <c r="A436" s="44" t="s">
        <v>1568</v>
      </c>
      <c r="B436" s="54" t="s">
        <v>3016</v>
      </c>
      <c r="D436" s="44" t="s">
        <v>2401</v>
      </c>
      <c r="E436" s="54" t="s">
        <v>3016</v>
      </c>
    </row>
    <row r="437" spans="1:5">
      <c r="A437" s="44" t="s">
        <v>1569</v>
      </c>
      <c r="B437" s="54" t="s">
        <v>3016</v>
      </c>
      <c r="D437" s="44" t="s">
        <v>361</v>
      </c>
      <c r="E437" s="54" t="s">
        <v>3016</v>
      </c>
    </row>
    <row r="438" spans="1:5">
      <c r="A438" s="44" t="s">
        <v>1572</v>
      </c>
      <c r="B438" s="54" t="s">
        <v>3016</v>
      </c>
      <c r="D438" s="44" t="s">
        <v>2121</v>
      </c>
      <c r="E438" s="54" t="s">
        <v>3016</v>
      </c>
    </row>
    <row r="439" spans="1:5">
      <c r="A439" s="44" t="s">
        <v>1576</v>
      </c>
      <c r="B439" s="54" t="s">
        <v>3016</v>
      </c>
      <c r="D439" s="44" t="s">
        <v>1332</v>
      </c>
      <c r="E439" s="54" t="s">
        <v>3016</v>
      </c>
    </row>
    <row r="440" spans="1:5">
      <c r="A440" s="44" t="s">
        <v>1579</v>
      </c>
      <c r="B440" s="54" t="s">
        <v>3016</v>
      </c>
      <c r="D440" s="44" t="s">
        <v>1838</v>
      </c>
      <c r="E440" s="54" t="s">
        <v>3016</v>
      </c>
    </row>
    <row r="441" spans="1:5">
      <c r="A441" s="44" t="s">
        <v>1582</v>
      </c>
      <c r="B441" s="54" t="s">
        <v>3016</v>
      </c>
      <c r="D441" s="44" t="s">
        <v>1475</v>
      </c>
      <c r="E441" s="54" t="s">
        <v>3016</v>
      </c>
    </row>
    <row r="442" spans="1:5">
      <c r="A442" s="44" t="s">
        <v>2173</v>
      </c>
      <c r="B442" s="54" t="s">
        <v>3016</v>
      </c>
      <c r="D442" s="44" t="s">
        <v>1501</v>
      </c>
      <c r="E442" s="54" t="s">
        <v>3016</v>
      </c>
    </row>
    <row r="443" spans="1:5">
      <c r="A443" s="44" t="s">
        <v>1586</v>
      </c>
      <c r="B443" s="54" t="s">
        <v>3016</v>
      </c>
      <c r="D443" s="44" t="s">
        <v>2177</v>
      </c>
      <c r="E443" s="54" t="s">
        <v>3016</v>
      </c>
    </row>
    <row r="444" spans="1:5">
      <c r="A444" s="44" t="s">
        <v>1590</v>
      </c>
      <c r="B444" s="54" t="s">
        <v>3016</v>
      </c>
      <c r="D444" s="44" t="s">
        <v>639</v>
      </c>
      <c r="E444" s="54" t="s">
        <v>3016</v>
      </c>
    </row>
    <row r="445" spans="1:5">
      <c r="A445" s="44" t="s">
        <v>1592</v>
      </c>
      <c r="B445" s="54" t="s">
        <v>3016</v>
      </c>
      <c r="D445" s="44" t="s">
        <v>1703</v>
      </c>
      <c r="E445" s="54" t="s">
        <v>3016</v>
      </c>
    </row>
    <row r="446" spans="1:5">
      <c r="A446" s="44" t="s">
        <v>1593</v>
      </c>
      <c r="B446" s="54" t="s">
        <v>3016</v>
      </c>
      <c r="D446" s="44" t="s">
        <v>2346</v>
      </c>
      <c r="E446" s="54" t="s">
        <v>3016</v>
      </c>
    </row>
    <row r="447" spans="1:5">
      <c r="A447" s="44" t="s">
        <v>1594</v>
      </c>
      <c r="B447" s="54" t="s">
        <v>3016</v>
      </c>
      <c r="D447" s="44" t="s">
        <v>1417</v>
      </c>
      <c r="E447" s="54" t="s">
        <v>3016</v>
      </c>
    </row>
    <row r="448" spans="1:5">
      <c r="A448" s="44" t="s">
        <v>1596</v>
      </c>
      <c r="B448" s="54" t="s">
        <v>3016</v>
      </c>
      <c r="D448" s="44" t="s">
        <v>2184</v>
      </c>
      <c r="E448" s="54" t="s">
        <v>3016</v>
      </c>
    </row>
    <row r="449" spans="1:5">
      <c r="A449" s="44" t="s">
        <v>2184</v>
      </c>
      <c r="B449" s="54" t="s">
        <v>3016</v>
      </c>
      <c r="D449" s="44" t="s">
        <v>1419</v>
      </c>
      <c r="E449" s="54" t="s">
        <v>3016</v>
      </c>
    </row>
    <row r="450" spans="1:5">
      <c r="A450" s="44" t="s">
        <v>1599</v>
      </c>
      <c r="B450" s="54" t="s">
        <v>3016</v>
      </c>
      <c r="D450" s="44" t="s">
        <v>1715</v>
      </c>
      <c r="E450" s="54" t="s">
        <v>3016</v>
      </c>
    </row>
    <row r="451" spans="1:5">
      <c r="A451" s="44" t="s">
        <v>1601</v>
      </c>
      <c r="B451" s="54" t="s">
        <v>3016</v>
      </c>
      <c r="D451" s="44" t="s">
        <v>930</v>
      </c>
      <c r="E451" s="54" t="s">
        <v>3016</v>
      </c>
    </row>
    <row r="452" spans="1:5">
      <c r="A452" s="44" t="s">
        <v>1604</v>
      </c>
      <c r="B452" s="54" t="s">
        <v>3016</v>
      </c>
      <c r="D452" s="44" t="s">
        <v>358</v>
      </c>
      <c r="E452" s="54" t="s">
        <v>3016</v>
      </c>
    </row>
    <row r="453" spans="1:5">
      <c r="A453" s="44" t="s">
        <v>1607</v>
      </c>
      <c r="B453" s="54" t="s">
        <v>3016</v>
      </c>
      <c r="D453" s="44" t="s">
        <v>1566</v>
      </c>
      <c r="E453" s="54" t="s">
        <v>3016</v>
      </c>
    </row>
    <row r="454" spans="1:5">
      <c r="A454" s="44" t="s">
        <v>1612</v>
      </c>
      <c r="B454" s="54" t="s">
        <v>3016</v>
      </c>
      <c r="D454" s="44" t="s">
        <v>1869</v>
      </c>
      <c r="E454" s="54" t="s">
        <v>3016</v>
      </c>
    </row>
    <row r="455" spans="1:5">
      <c r="A455" s="44" t="s">
        <v>1615</v>
      </c>
      <c r="B455" s="54" t="s">
        <v>3016</v>
      </c>
      <c r="D455" s="44" t="s">
        <v>2035</v>
      </c>
      <c r="E455" s="54" t="s">
        <v>3016</v>
      </c>
    </row>
    <row r="456" spans="1:5">
      <c r="A456" s="44" t="s">
        <v>1620</v>
      </c>
      <c r="B456" s="54" t="s">
        <v>3016</v>
      </c>
      <c r="D456" s="44" t="s">
        <v>2357</v>
      </c>
      <c r="E456" s="54" t="s">
        <v>3016</v>
      </c>
    </row>
    <row r="457" spans="1:5">
      <c r="A457" s="44" t="s">
        <v>1623</v>
      </c>
      <c r="B457" s="54" t="s">
        <v>3016</v>
      </c>
      <c r="D457" s="44" t="s">
        <v>1654</v>
      </c>
      <c r="E457" s="54" t="s">
        <v>3016</v>
      </c>
    </row>
    <row r="458" spans="1:5">
      <c r="A458" s="44" t="s">
        <v>1625</v>
      </c>
      <c r="B458" s="54" t="s">
        <v>3016</v>
      </c>
      <c r="D458" s="44" t="s">
        <v>719</v>
      </c>
      <c r="E458" s="54" t="s">
        <v>3016</v>
      </c>
    </row>
    <row r="459" spans="1:5">
      <c r="A459" s="44" t="s">
        <v>1627</v>
      </c>
      <c r="B459" s="54" t="s">
        <v>3016</v>
      </c>
      <c r="D459" s="44" t="s">
        <v>1834</v>
      </c>
      <c r="E459" s="54" t="s">
        <v>3016</v>
      </c>
    </row>
    <row r="460" spans="1:5">
      <c r="A460" s="44" t="s">
        <v>2195</v>
      </c>
      <c r="B460" s="54" t="s">
        <v>3016</v>
      </c>
      <c r="D460" s="44" t="s">
        <v>1862</v>
      </c>
      <c r="E460" s="54" t="s">
        <v>3016</v>
      </c>
    </row>
    <row r="461" spans="1:5">
      <c r="A461" s="44" t="s">
        <v>1632</v>
      </c>
      <c r="B461" s="54" t="s">
        <v>3016</v>
      </c>
      <c r="D461" s="44" t="s">
        <v>1844</v>
      </c>
      <c r="E461" s="54" t="s">
        <v>3016</v>
      </c>
    </row>
    <row r="462" spans="1:5">
      <c r="A462" s="44" t="s">
        <v>1634</v>
      </c>
      <c r="B462" s="54" t="s">
        <v>3016</v>
      </c>
      <c r="D462" s="44" t="s">
        <v>1818</v>
      </c>
      <c r="E462" s="54" t="s">
        <v>3016</v>
      </c>
    </row>
    <row r="463" spans="1:5">
      <c r="A463" s="44" t="s">
        <v>1637</v>
      </c>
      <c r="B463" s="54" t="s">
        <v>3016</v>
      </c>
      <c r="D463" s="44" t="s">
        <v>1559</v>
      </c>
      <c r="E463" s="54" t="s">
        <v>3016</v>
      </c>
    </row>
    <row r="464" spans="1:5">
      <c r="A464" s="44" t="s">
        <v>1641</v>
      </c>
      <c r="B464" s="54" t="s">
        <v>3016</v>
      </c>
      <c r="D464" s="44" t="s">
        <v>2216</v>
      </c>
      <c r="E464" s="54" t="s">
        <v>3016</v>
      </c>
    </row>
    <row r="465" spans="1:5">
      <c r="A465" s="44" t="s">
        <v>1642</v>
      </c>
      <c r="B465" s="54" t="s">
        <v>3016</v>
      </c>
      <c r="D465" s="44" t="s">
        <v>1889</v>
      </c>
      <c r="E465" s="54" t="s">
        <v>3016</v>
      </c>
    </row>
    <row r="466" spans="1:5">
      <c r="A466" s="44" t="s">
        <v>1645</v>
      </c>
      <c r="B466" s="54" t="s">
        <v>3016</v>
      </c>
      <c r="D466" s="44" t="s">
        <v>1896</v>
      </c>
      <c r="E466" s="54" t="s">
        <v>3016</v>
      </c>
    </row>
    <row r="467" spans="1:5">
      <c r="A467" s="44" t="s">
        <v>1646</v>
      </c>
      <c r="B467" s="54" t="s">
        <v>3016</v>
      </c>
      <c r="D467" s="44" t="s">
        <v>1867</v>
      </c>
      <c r="E467" s="54" t="s">
        <v>3016</v>
      </c>
    </row>
    <row r="468" spans="1:5">
      <c r="A468" s="44" t="s">
        <v>1648</v>
      </c>
      <c r="B468" s="54" t="s">
        <v>3016</v>
      </c>
      <c r="D468" s="44" t="s">
        <v>2337</v>
      </c>
      <c r="E468" s="54" t="s">
        <v>3016</v>
      </c>
    </row>
    <row r="469" spans="1:5">
      <c r="A469" s="44" t="s">
        <v>1652</v>
      </c>
      <c r="B469" s="54" t="s">
        <v>3016</v>
      </c>
      <c r="D469" s="44" t="s">
        <v>1674</v>
      </c>
      <c r="E469" s="54" t="s">
        <v>3016</v>
      </c>
    </row>
    <row r="470" spans="1:5">
      <c r="A470" s="44" t="s">
        <v>1654</v>
      </c>
      <c r="B470" s="54" t="s">
        <v>3016</v>
      </c>
      <c r="D470" s="44" t="s">
        <v>2070</v>
      </c>
      <c r="E470" s="54" t="s">
        <v>3016</v>
      </c>
    </row>
    <row r="471" spans="1:5">
      <c r="A471" s="44" t="s">
        <v>1657</v>
      </c>
      <c r="B471" s="54" t="s">
        <v>3016</v>
      </c>
      <c r="D471" s="44" t="s">
        <v>1917</v>
      </c>
      <c r="E471" s="54" t="s">
        <v>3016</v>
      </c>
    </row>
    <row r="472" spans="1:5">
      <c r="A472" s="44" t="s">
        <v>1661</v>
      </c>
      <c r="B472" s="54" t="s">
        <v>3016</v>
      </c>
      <c r="D472" s="44" t="s">
        <v>1754</v>
      </c>
      <c r="E472" s="54" t="s">
        <v>3016</v>
      </c>
    </row>
    <row r="473" spans="1:5">
      <c r="A473" s="44" t="s">
        <v>1663</v>
      </c>
      <c r="B473" s="54" t="s">
        <v>3016</v>
      </c>
      <c r="D473" s="44" t="s">
        <v>1829</v>
      </c>
      <c r="E473" s="54" t="s">
        <v>3016</v>
      </c>
    </row>
    <row r="474" spans="1:5">
      <c r="A474" s="44" t="s">
        <v>1666</v>
      </c>
      <c r="B474" s="54" t="s">
        <v>3016</v>
      </c>
      <c r="D474" s="44" t="s">
        <v>1641</v>
      </c>
      <c r="E474" s="54" t="s">
        <v>3016</v>
      </c>
    </row>
    <row r="475" spans="1:5">
      <c r="A475" s="44" t="s">
        <v>1668</v>
      </c>
      <c r="B475" s="54" t="s">
        <v>3016</v>
      </c>
      <c r="D475" s="44" t="s">
        <v>1873</v>
      </c>
      <c r="E475" s="54" t="s">
        <v>3016</v>
      </c>
    </row>
    <row r="476" spans="1:5">
      <c r="A476" s="44" t="s">
        <v>1670</v>
      </c>
      <c r="B476" s="54" t="s">
        <v>3016</v>
      </c>
      <c r="D476" s="44" t="s">
        <v>1627</v>
      </c>
      <c r="E476" s="54" t="s">
        <v>3016</v>
      </c>
    </row>
    <row r="477" spans="1:5">
      <c r="A477" s="44" t="s">
        <v>1672</v>
      </c>
      <c r="B477" s="54" t="s">
        <v>3016</v>
      </c>
      <c r="D477" s="44" t="s">
        <v>1899</v>
      </c>
      <c r="E477" s="54" t="s">
        <v>3016</v>
      </c>
    </row>
    <row r="478" spans="1:5">
      <c r="A478" s="44" t="s">
        <v>1674</v>
      </c>
      <c r="B478" s="54" t="s">
        <v>3016</v>
      </c>
      <c r="D478" s="44" t="s">
        <v>1824</v>
      </c>
      <c r="E478" s="54" t="s">
        <v>3016</v>
      </c>
    </row>
    <row r="479" spans="1:5">
      <c r="A479" s="44" t="s">
        <v>1677</v>
      </c>
      <c r="B479" s="54" t="s">
        <v>3016</v>
      </c>
      <c r="D479" s="44" t="s">
        <v>1396</v>
      </c>
      <c r="E479" s="54" t="s">
        <v>3016</v>
      </c>
    </row>
    <row r="480" spans="1:5">
      <c r="A480" s="44" t="s">
        <v>2218</v>
      </c>
      <c r="B480" s="54" t="s">
        <v>3016</v>
      </c>
      <c r="D480" s="44" t="s">
        <v>2328</v>
      </c>
      <c r="E480" s="54" t="s">
        <v>3016</v>
      </c>
    </row>
    <row r="481" spans="1:5">
      <c r="A481" s="44" t="s">
        <v>1679</v>
      </c>
      <c r="B481" s="54" t="s">
        <v>3016</v>
      </c>
      <c r="D481" s="44" t="s">
        <v>1666</v>
      </c>
      <c r="E481" s="54" t="s">
        <v>3016</v>
      </c>
    </row>
    <row r="482" spans="1:5">
      <c r="A482" s="44" t="s">
        <v>1680</v>
      </c>
      <c r="B482" s="54" t="s">
        <v>3016</v>
      </c>
      <c r="D482" s="44" t="s">
        <v>2392</v>
      </c>
      <c r="E482" s="54" t="s">
        <v>3016</v>
      </c>
    </row>
    <row r="483" spans="1:5">
      <c r="A483" s="44" t="s">
        <v>1683</v>
      </c>
      <c r="B483" s="54" t="s">
        <v>3016</v>
      </c>
      <c r="D483" s="44" t="s">
        <v>1363</v>
      </c>
      <c r="E483" s="54" t="s">
        <v>3016</v>
      </c>
    </row>
    <row r="484" spans="1:5">
      <c r="A484" s="44" t="s">
        <v>1686</v>
      </c>
      <c r="B484" s="54" t="s">
        <v>3016</v>
      </c>
      <c r="D484" s="44" t="s">
        <v>2364</v>
      </c>
      <c r="E484" s="54" t="s">
        <v>3016</v>
      </c>
    </row>
    <row r="485" spans="1:5">
      <c r="A485" s="44" t="s">
        <v>1690</v>
      </c>
      <c r="B485" s="54" t="s">
        <v>3016</v>
      </c>
      <c r="D485" s="44" t="s">
        <v>2230</v>
      </c>
      <c r="E485" s="54" t="s">
        <v>3016</v>
      </c>
    </row>
    <row r="486" spans="1:5">
      <c r="A486" s="44" t="s">
        <v>1692</v>
      </c>
      <c r="B486" s="54" t="s">
        <v>3016</v>
      </c>
      <c r="D486" s="44" t="s">
        <v>1620</v>
      </c>
      <c r="E486" s="54" t="s">
        <v>3016</v>
      </c>
    </row>
    <row r="487" spans="1:5">
      <c r="A487" s="44" t="s">
        <v>2234</v>
      </c>
      <c r="B487" s="54" t="s">
        <v>3016</v>
      </c>
      <c r="D487" s="44" t="s">
        <v>1935</v>
      </c>
      <c r="E487" s="54" t="s">
        <v>3016</v>
      </c>
    </row>
    <row r="488" spans="1:5">
      <c r="A488" s="44" t="s">
        <v>1698</v>
      </c>
      <c r="B488" s="54" t="s">
        <v>3016</v>
      </c>
      <c r="D488" s="44" t="s">
        <v>2204</v>
      </c>
      <c r="E488" s="54" t="s">
        <v>3016</v>
      </c>
    </row>
    <row r="489" spans="1:5">
      <c r="A489" s="44" t="s">
        <v>1700</v>
      </c>
      <c r="B489" s="54" t="s">
        <v>3016</v>
      </c>
      <c r="D489" s="44" t="s">
        <v>2082</v>
      </c>
      <c r="E489" s="54" t="s">
        <v>3016</v>
      </c>
    </row>
    <row r="490" spans="1:5">
      <c r="A490" s="44" t="s">
        <v>2237</v>
      </c>
      <c r="B490" s="54" t="s">
        <v>3016</v>
      </c>
      <c r="D490" s="44" t="s">
        <v>1510</v>
      </c>
      <c r="E490" s="54" t="s">
        <v>3016</v>
      </c>
    </row>
    <row r="491" spans="1:5">
      <c r="A491" s="44" t="s">
        <v>2248</v>
      </c>
      <c r="B491" s="54" t="s">
        <v>3016</v>
      </c>
      <c r="D491" s="44" t="s">
        <v>1569</v>
      </c>
      <c r="E491" s="54" t="s">
        <v>3016</v>
      </c>
    </row>
    <row r="492" spans="1:5">
      <c r="A492" s="44" t="s">
        <v>1705</v>
      </c>
      <c r="B492" s="54" t="s">
        <v>3016</v>
      </c>
      <c r="D492" s="44" t="s">
        <v>2365</v>
      </c>
      <c r="E492" s="54" t="s">
        <v>3016</v>
      </c>
    </row>
    <row r="493" spans="1:5">
      <c r="A493" s="44" t="s">
        <v>1707</v>
      </c>
      <c r="B493" s="54" t="s">
        <v>3016</v>
      </c>
      <c r="D493" s="44" t="s">
        <v>1451</v>
      </c>
      <c r="E493" s="54" t="s">
        <v>3016</v>
      </c>
    </row>
    <row r="494" spans="1:5">
      <c r="A494" s="44" t="s">
        <v>1710</v>
      </c>
      <c r="B494" s="54" t="s">
        <v>3016</v>
      </c>
      <c r="D494" s="44" t="s">
        <v>2166</v>
      </c>
      <c r="E494" s="54" t="s">
        <v>3016</v>
      </c>
    </row>
    <row r="495" spans="1:5">
      <c r="A495" s="44" t="s">
        <v>1713</v>
      </c>
      <c r="B495" s="54" t="s">
        <v>3016</v>
      </c>
      <c r="D495" s="44" t="s">
        <v>1726</v>
      </c>
      <c r="E495" s="54" t="s">
        <v>3016</v>
      </c>
    </row>
    <row r="496" spans="1:5">
      <c r="A496" s="44" t="s">
        <v>2264</v>
      </c>
      <c r="B496" s="54" t="s">
        <v>3016</v>
      </c>
      <c r="D496" s="44" t="s">
        <v>1771</v>
      </c>
      <c r="E496" s="54" t="s">
        <v>3016</v>
      </c>
    </row>
    <row r="497" spans="1:5">
      <c r="A497" s="44" t="s">
        <v>1718</v>
      </c>
      <c r="B497" s="54" t="s">
        <v>3016</v>
      </c>
      <c r="D497" s="44" t="s">
        <v>1933</v>
      </c>
      <c r="E497" s="54" t="s">
        <v>3016</v>
      </c>
    </row>
    <row r="498" spans="1:5">
      <c r="A498" s="44" t="s">
        <v>1722</v>
      </c>
      <c r="B498" s="54" t="s">
        <v>3016</v>
      </c>
      <c r="D498" s="44" t="s">
        <v>2268</v>
      </c>
      <c r="E498" s="54" t="s">
        <v>3016</v>
      </c>
    </row>
    <row r="499" spans="1:5">
      <c r="A499" s="44" t="s">
        <v>2270</v>
      </c>
      <c r="B499" s="54" t="s">
        <v>3016</v>
      </c>
      <c r="D499" s="44" t="s">
        <v>2344</v>
      </c>
      <c r="E499" s="54" t="s">
        <v>3016</v>
      </c>
    </row>
    <row r="500" spans="1:5">
      <c r="A500" s="44" t="s">
        <v>1725</v>
      </c>
      <c r="B500" s="54" t="s">
        <v>3016</v>
      </c>
      <c r="D500" s="44" t="s">
        <v>1668</v>
      </c>
      <c r="E500" s="54" t="s">
        <v>3016</v>
      </c>
    </row>
    <row r="501" spans="1:5">
      <c r="A501" s="44" t="s">
        <v>1726</v>
      </c>
      <c r="B501" s="54" t="s">
        <v>3016</v>
      </c>
      <c r="D501" s="44" t="s">
        <v>1672</v>
      </c>
      <c r="E501" s="54" t="s">
        <v>3016</v>
      </c>
    </row>
    <row r="502" spans="1:5">
      <c r="A502" s="44" t="s">
        <v>2275</v>
      </c>
      <c r="B502" s="54" t="s">
        <v>3016</v>
      </c>
      <c r="D502" s="44" t="s">
        <v>1316</v>
      </c>
      <c r="E502" s="54" t="s">
        <v>3016</v>
      </c>
    </row>
    <row r="503" spans="1:5">
      <c r="A503" s="44" t="s">
        <v>1730</v>
      </c>
      <c r="B503" s="54" t="s">
        <v>3016</v>
      </c>
      <c r="D503" s="44" t="s">
        <v>2090</v>
      </c>
      <c r="E503" s="54" t="s">
        <v>3016</v>
      </c>
    </row>
    <row r="504" spans="1:5">
      <c r="A504" s="44" t="s">
        <v>1734</v>
      </c>
      <c r="B504" s="54" t="s">
        <v>3016</v>
      </c>
      <c r="D504" s="44" t="s">
        <v>1462</v>
      </c>
      <c r="E504" s="54" t="s">
        <v>3016</v>
      </c>
    </row>
    <row r="505" spans="1:5">
      <c r="A505" s="44" t="s">
        <v>1735</v>
      </c>
      <c r="B505" s="54" t="s">
        <v>3016</v>
      </c>
      <c r="D505" s="44" t="s">
        <v>2373</v>
      </c>
      <c r="E505" s="54" t="s">
        <v>3016</v>
      </c>
    </row>
    <row r="506" spans="1:5">
      <c r="A506" s="44" t="s">
        <v>1738</v>
      </c>
      <c r="B506" s="54" t="s">
        <v>3016</v>
      </c>
      <c r="D506" s="44" t="s">
        <v>1713</v>
      </c>
      <c r="E506" s="54" t="s">
        <v>3016</v>
      </c>
    </row>
    <row r="507" spans="1:5">
      <c r="A507" s="44" t="s">
        <v>2280</v>
      </c>
      <c r="B507" s="54" t="s">
        <v>3016</v>
      </c>
      <c r="D507" s="44" t="s">
        <v>1438</v>
      </c>
      <c r="E507" s="54" t="s">
        <v>3016</v>
      </c>
    </row>
    <row r="508" spans="1:5">
      <c r="A508" s="44" t="s">
        <v>1742</v>
      </c>
      <c r="B508" s="54" t="s">
        <v>3016</v>
      </c>
      <c r="D508" s="44" t="s">
        <v>1670</v>
      </c>
      <c r="E508" s="54" t="s">
        <v>3016</v>
      </c>
    </row>
    <row r="509" spans="1:5">
      <c r="A509" s="44" t="s">
        <v>1744</v>
      </c>
      <c r="B509" s="54" t="s">
        <v>3016</v>
      </c>
      <c r="D509" s="44" t="s">
        <v>1485</v>
      </c>
      <c r="E509" s="54" t="s">
        <v>3016</v>
      </c>
    </row>
    <row r="510" spans="1:5">
      <c r="A510" s="44" t="s">
        <v>2291</v>
      </c>
      <c r="B510" s="54" t="s">
        <v>3016</v>
      </c>
      <c r="D510" s="44" t="s">
        <v>1738</v>
      </c>
      <c r="E510" s="54" t="s">
        <v>3016</v>
      </c>
    </row>
    <row r="511" spans="1:5">
      <c r="A511" s="44" t="s">
        <v>1751</v>
      </c>
      <c r="B511" s="54" t="s">
        <v>3016</v>
      </c>
      <c r="D511" s="44" t="s">
        <v>1373</v>
      </c>
      <c r="E511" s="54" t="s">
        <v>3016</v>
      </c>
    </row>
    <row r="512" spans="1:5">
      <c r="A512" s="44" t="s">
        <v>1754</v>
      </c>
      <c r="B512" s="54" t="s">
        <v>3016</v>
      </c>
      <c r="D512" s="44" t="s">
        <v>2051</v>
      </c>
      <c r="E512" s="54" t="s">
        <v>3016</v>
      </c>
    </row>
    <row r="513" spans="1:5">
      <c r="A513" s="44" t="s">
        <v>1755</v>
      </c>
      <c r="B513" s="54" t="s">
        <v>3016</v>
      </c>
      <c r="D513" s="44" t="s">
        <v>1705</v>
      </c>
      <c r="E513" s="54" t="s">
        <v>3016</v>
      </c>
    </row>
    <row r="514" spans="1:5">
      <c r="A514" s="44" t="s">
        <v>1757</v>
      </c>
      <c r="B514" s="54" t="s">
        <v>3016</v>
      </c>
      <c r="D514" s="44" t="s">
        <v>2319</v>
      </c>
      <c r="E514" s="54" t="s">
        <v>3016</v>
      </c>
    </row>
    <row r="515" spans="1:5">
      <c r="A515" s="44" t="s">
        <v>1759</v>
      </c>
      <c r="B515" s="54" t="s">
        <v>3016</v>
      </c>
      <c r="D515" s="44" t="s">
        <v>1725</v>
      </c>
      <c r="E515" s="54" t="s">
        <v>3016</v>
      </c>
    </row>
    <row r="516" spans="1:5">
      <c r="A516" s="44" t="s">
        <v>1764</v>
      </c>
      <c r="B516" s="54" t="s">
        <v>3016</v>
      </c>
      <c r="D516" s="44" t="s">
        <v>1764</v>
      </c>
      <c r="E516" s="54" t="s">
        <v>3016</v>
      </c>
    </row>
    <row r="517" spans="1:5">
      <c r="A517" s="44" t="s">
        <v>1765</v>
      </c>
      <c r="B517" s="54" t="s">
        <v>3016</v>
      </c>
      <c r="D517" s="44" t="s">
        <v>2187</v>
      </c>
      <c r="E517" s="54" t="s">
        <v>3016</v>
      </c>
    </row>
    <row r="518" spans="1:5">
      <c r="A518" s="44" t="s">
        <v>1769</v>
      </c>
      <c r="B518" s="54" t="s">
        <v>3016</v>
      </c>
      <c r="D518" s="44" t="s">
        <v>2393</v>
      </c>
      <c r="E518" s="54" t="s">
        <v>3016</v>
      </c>
    </row>
    <row r="519" spans="1:5">
      <c r="A519" s="44" t="s">
        <v>1771</v>
      </c>
      <c r="B519" s="54" t="s">
        <v>3016</v>
      </c>
      <c r="D519" s="44" t="s">
        <v>2399</v>
      </c>
      <c r="E519" s="54" t="s">
        <v>3016</v>
      </c>
    </row>
    <row r="520" spans="1:5">
      <c r="A520" s="44" t="s">
        <v>1775</v>
      </c>
      <c r="B520" s="54" t="s">
        <v>3016</v>
      </c>
      <c r="D520" s="44" t="s">
        <v>2404</v>
      </c>
      <c r="E520" s="54" t="s">
        <v>3016</v>
      </c>
    </row>
    <row r="521" spans="1:5">
      <c r="A521" s="44" t="s">
        <v>1777</v>
      </c>
      <c r="B521" s="54" t="s">
        <v>3016</v>
      </c>
      <c r="D521" s="44" t="s">
        <v>2259</v>
      </c>
      <c r="E521" s="54" t="s">
        <v>3016</v>
      </c>
    </row>
    <row r="522" spans="1:5">
      <c r="A522" s="44" t="s">
        <v>1779</v>
      </c>
      <c r="B522" s="54" t="s">
        <v>3016</v>
      </c>
      <c r="D522" s="44" t="s">
        <v>656</v>
      </c>
      <c r="E522" s="54" t="s">
        <v>3016</v>
      </c>
    </row>
    <row r="523" spans="1:5">
      <c r="A523" s="44" t="s">
        <v>1782</v>
      </c>
      <c r="B523" s="54" t="s">
        <v>3016</v>
      </c>
      <c r="D523" s="44" t="s">
        <v>2353</v>
      </c>
      <c r="E523" s="54" t="s">
        <v>3016</v>
      </c>
    </row>
    <row r="524" spans="1:5">
      <c r="A524" s="44" t="s">
        <v>1783</v>
      </c>
      <c r="B524" s="54" t="s">
        <v>3016</v>
      </c>
      <c r="D524" s="44" t="s">
        <v>1915</v>
      </c>
      <c r="E524" s="54" t="s">
        <v>3016</v>
      </c>
    </row>
    <row r="525" spans="1:5">
      <c r="A525" s="44" t="s">
        <v>1784</v>
      </c>
      <c r="B525" s="54" t="s">
        <v>3016</v>
      </c>
      <c r="D525" s="44" t="s">
        <v>1625</v>
      </c>
      <c r="E525" s="54" t="s">
        <v>3016</v>
      </c>
    </row>
    <row r="526" spans="1:5">
      <c r="A526" s="44" t="s">
        <v>2346</v>
      </c>
      <c r="B526" s="54" t="s">
        <v>3016</v>
      </c>
      <c r="D526" s="44" t="s">
        <v>1522</v>
      </c>
      <c r="E526" s="54" t="s">
        <v>3016</v>
      </c>
    </row>
    <row r="527" spans="1:5">
      <c r="A527" s="44" t="s">
        <v>1786</v>
      </c>
      <c r="B527" s="54" t="s">
        <v>3016</v>
      </c>
      <c r="D527" s="44" t="s">
        <v>1642</v>
      </c>
      <c r="E527" s="54" t="s">
        <v>3016</v>
      </c>
    </row>
    <row r="528" spans="1:5">
      <c r="A528" s="44" t="s">
        <v>1790</v>
      </c>
      <c r="B528" s="54" t="s">
        <v>3016</v>
      </c>
      <c r="D528" s="44" t="s">
        <v>1376</v>
      </c>
      <c r="E528" s="54" t="s">
        <v>3016</v>
      </c>
    </row>
    <row r="529" spans="1:5">
      <c r="A529" s="44" t="s">
        <v>1793</v>
      </c>
      <c r="B529" s="54" t="s">
        <v>3016</v>
      </c>
      <c r="D529" s="44" t="s">
        <v>1884</v>
      </c>
      <c r="E529" s="54" t="s">
        <v>3016</v>
      </c>
    </row>
    <row r="530" spans="1:5">
      <c r="A530" s="44" t="s">
        <v>1799</v>
      </c>
      <c r="B530" s="54" t="s">
        <v>3016</v>
      </c>
      <c r="D530" s="44" t="s">
        <v>332</v>
      </c>
      <c r="E530" s="54" t="s">
        <v>3016</v>
      </c>
    </row>
    <row r="531" spans="1:5">
      <c r="A531" s="44" t="s">
        <v>2374</v>
      </c>
      <c r="B531" s="54" t="s">
        <v>3016</v>
      </c>
      <c r="D531" s="44" t="s">
        <v>1939</v>
      </c>
      <c r="E531" s="54" t="s">
        <v>3016</v>
      </c>
    </row>
    <row r="532" spans="1:5">
      <c r="A532" s="44" t="s">
        <v>1803</v>
      </c>
      <c r="B532" s="54" t="s">
        <v>3016</v>
      </c>
      <c r="D532" s="44" t="s">
        <v>1512</v>
      </c>
      <c r="E532" s="54" t="s">
        <v>3016</v>
      </c>
    </row>
    <row r="533" spans="1:5">
      <c r="A533" s="44" t="s">
        <v>1804</v>
      </c>
      <c r="B533" s="54" t="s">
        <v>3016</v>
      </c>
      <c r="D533" s="44" t="s">
        <v>1692</v>
      </c>
      <c r="E533" s="54" t="s">
        <v>3016</v>
      </c>
    </row>
    <row r="534" spans="1:5">
      <c r="A534" s="44" t="s">
        <v>1806</v>
      </c>
      <c r="B534" s="54" t="s">
        <v>3016</v>
      </c>
      <c r="D534" s="44" t="s">
        <v>2202</v>
      </c>
      <c r="E534" s="54" t="s">
        <v>3016</v>
      </c>
    </row>
    <row r="535" spans="1:5">
      <c r="A535" s="44" t="s">
        <v>1808</v>
      </c>
      <c r="B535" s="54" t="s">
        <v>3016</v>
      </c>
      <c r="D535" s="44" t="s">
        <v>1852</v>
      </c>
      <c r="E535" s="54" t="s">
        <v>3016</v>
      </c>
    </row>
    <row r="536" spans="1:5">
      <c r="A536" s="44" t="s">
        <v>1811</v>
      </c>
      <c r="B536" s="54" t="s">
        <v>3016</v>
      </c>
      <c r="D536" s="44" t="s">
        <v>1742</v>
      </c>
      <c r="E536" s="54" t="s">
        <v>3016</v>
      </c>
    </row>
    <row r="537" spans="1:5">
      <c r="A537" s="44" t="s">
        <v>1812</v>
      </c>
      <c r="B537" s="54" t="s">
        <v>3016</v>
      </c>
      <c r="D537" s="44" t="s">
        <v>2123</v>
      </c>
      <c r="E537" s="54" t="s">
        <v>3016</v>
      </c>
    </row>
    <row r="538" spans="1:5">
      <c r="A538" s="44" t="s">
        <v>1815</v>
      </c>
      <c r="B538" s="54" t="s">
        <v>3016</v>
      </c>
      <c r="D538" s="44" t="s">
        <v>2213</v>
      </c>
      <c r="E538" s="54" t="s">
        <v>3016</v>
      </c>
    </row>
    <row r="539" spans="1:5">
      <c r="A539" s="44" t="s">
        <v>1818</v>
      </c>
      <c r="B539" s="54" t="s">
        <v>3016</v>
      </c>
      <c r="D539" s="44" t="s">
        <v>1331</v>
      </c>
      <c r="E539" s="54" t="s">
        <v>3016</v>
      </c>
    </row>
    <row r="540" spans="1:5">
      <c r="A540" s="44" t="s">
        <v>1820</v>
      </c>
      <c r="B540" s="54" t="s">
        <v>3016</v>
      </c>
      <c r="D540" s="44" t="s">
        <v>353</v>
      </c>
      <c r="E540" s="54" t="s">
        <v>3016</v>
      </c>
    </row>
    <row r="541" spans="1:5">
      <c r="A541" s="44" t="s">
        <v>1822</v>
      </c>
      <c r="B541" s="54" t="s">
        <v>3016</v>
      </c>
      <c r="D541" s="44" t="s">
        <v>1538</v>
      </c>
      <c r="E541" s="54" t="s">
        <v>3016</v>
      </c>
    </row>
    <row r="542" spans="1:5">
      <c r="A542" s="44" t="s">
        <v>1824</v>
      </c>
      <c r="B542" s="54" t="s">
        <v>3016</v>
      </c>
      <c r="D542" s="44" t="s">
        <v>1700</v>
      </c>
      <c r="E542" s="54" t="s">
        <v>3016</v>
      </c>
    </row>
    <row r="543" spans="1:5">
      <c r="A543" s="44" t="s">
        <v>2380</v>
      </c>
      <c r="B543" s="54" t="s">
        <v>3016</v>
      </c>
      <c r="D543" s="44" t="s">
        <v>2126</v>
      </c>
      <c r="E543" s="54" t="s">
        <v>3016</v>
      </c>
    </row>
    <row r="544" spans="1:5">
      <c r="A544" s="44" t="s">
        <v>1826</v>
      </c>
      <c r="B544" s="54" t="s">
        <v>3016</v>
      </c>
      <c r="D544" s="44" t="s">
        <v>2273</v>
      </c>
      <c r="E544" s="54" t="s">
        <v>3016</v>
      </c>
    </row>
    <row r="545" spans="1:5">
      <c r="A545" s="44" t="s">
        <v>1828</v>
      </c>
      <c r="B545" s="54" t="s">
        <v>3016</v>
      </c>
      <c r="D545" s="44" t="s">
        <v>2342</v>
      </c>
      <c r="E545" s="54" t="s">
        <v>3016</v>
      </c>
    </row>
    <row r="546" spans="1:5">
      <c r="A546" s="44" t="s">
        <v>1829</v>
      </c>
      <c r="B546" s="54" t="s">
        <v>3016</v>
      </c>
      <c r="D546" s="44" t="s">
        <v>2260</v>
      </c>
      <c r="E546" s="54" t="s">
        <v>3016</v>
      </c>
    </row>
    <row r="547" spans="1:5">
      <c r="A547" s="44" t="s">
        <v>1832</v>
      </c>
      <c r="B547" s="54" t="s">
        <v>3016</v>
      </c>
      <c r="D547" s="44" t="s">
        <v>2228</v>
      </c>
      <c r="E547" s="54" t="s">
        <v>3016</v>
      </c>
    </row>
    <row r="548" spans="1:5">
      <c r="A548" s="44" t="s">
        <v>1834</v>
      </c>
      <c r="B548" s="54" t="s">
        <v>3016</v>
      </c>
      <c r="D548" s="44" t="s">
        <v>2261</v>
      </c>
      <c r="E548" s="54" t="s">
        <v>3016</v>
      </c>
    </row>
    <row r="549" spans="1:5">
      <c r="A549" s="44" t="s">
        <v>2401</v>
      </c>
      <c r="B549" s="54" t="s">
        <v>3016</v>
      </c>
      <c r="D549" s="44" t="s">
        <v>2296</v>
      </c>
      <c r="E549" s="54" t="s">
        <v>3016</v>
      </c>
    </row>
    <row r="550" spans="1:5">
      <c r="A550" s="44" t="s">
        <v>1840</v>
      </c>
      <c r="B550" s="54" t="s">
        <v>3016</v>
      </c>
      <c r="D550" s="44" t="s">
        <v>2224</v>
      </c>
      <c r="E550" s="54" t="s">
        <v>3016</v>
      </c>
    </row>
    <row r="551" spans="1:5">
      <c r="A551" s="44" t="s">
        <v>1842</v>
      </c>
      <c r="B551" s="54" t="s">
        <v>3016</v>
      </c>
      <c r="D551" s="44" t="s">
        <v>2355</v>
      </c>
      <c r="E551" s="54" t="s">
        <v>3016</v>
      </c>
    </row>
    <row r="552" spans="1:5">
      <c r="A552" s="44" t="s">
        <v>1844</v>
      </c>
      <c r="B552" s="54" t="s">
        <v>3016</v>
      </c>
      <c r="D552" s="44" t="s">
        <v>2388</v>
      </c>
      <c r="E552" s="54" t="s">
        <v>3016</v>
      </c>
    </row>
    <row r="553" spans="1:5">
      <c r="A553" s="44" t="s">
        <v>654</v>
      </c>
      <c r="B553" s="54" t="s">
        <v>3016</v>
      </c>
      <c r="D553" s="44" t="s">
        <v>699</v>
      </c>
      <c r="E553" s="54" t="s">
        <v>3016</v>
      </c>
    </row>
    <row r="554" spans="1:5">
      <c r="A554" s="44" t="s">
        <v>1848</v>
      </c>
      <c r="B554" s="54" t="s">
        <v>3016</v>
      </c>
      <c r="D554" s="44" t="s">
        <v>2362</v>
      </c>
      <c r="E554" s="54" t="s">
        <v>3016</v>
      </c>
    </row>
    <row r="555" spans="1:5">
      <c r="A555" s="44" t="s">
        <v>1852</v>
      </c>
      <c r="B555" s="54" t="s">
        <v>3016</v>
      </c>
      <c r="D555" s="44" t="s">
        <v>1784</v>
      </c>
      <c r="E555" s="54" t="s">
        <v>3016</v>
      </c>
    </row>
    <row r="556" spans="1:5">
      <c r="A556" s="44" t="s">
        <v>1854</v>
      </c>
      <c r="B556" s="54" t="s">
        <v>3016</v>
      </c>
      <c r="D556" s="44" t="s">
        <v>1599</v>
      </c>
      <c r="E556" s="54" t="s">
        <v>3016</v>
      </c>
    </row>
    <row r="557" spans="1:5">
      <c r="A557" s="44" t="s">
        <v>1408</v>
      </c>
      <c r="B557" s="54" t="s">
        <v>3016</v>
      </c>
      <c r="D557" s="44" t="s">
        <v>685</v>
      </c>
      <c r="E557" s="54" t="s">
        <v>3016</v>
      </c>
    </row>
    <row r="558" spans="1:5">
      <c r="A558" s="44" t="s">
        <v>1414</v>
      </c>
      <c r="B558" s="54" t="s">
        <v>3016</v>
      </c>
      <c r="D558" s="44" t="s">
        <v>381</v>
      </c>
      <c r="E558" s="54" t="s">
        <v>3016</v>
      </c>
    </row>
    <row r="559" spans="1:5">
      <c r="A559" s="44" t="s">
        <v>1860</v>
      </c>
      <c r="B559" s="54" t="s">
        <v>3016</v>
      </c>
      <c r="D559" s="44" t="s">
        <v>2396</v>
      </c>
      <c r="E559" s="54" t="s">
        <v>3016</v>
      </c>
    </row>
    <row r="560" spans="1:5">
      <c r="A560" s="44" t="s">
        <v>1862</v>
      </c>
      <c r="B560" s="54" t="s">
        <v>3016</v>
      </c>
      <c r="D560" s="44" t="s">
        <v>1425</v>
      </c>
      <c r="E560" s="54" t="s">
        <v>3016</v>
      </c>
    </row>
    <row r="561" spans="1:5">
      <c r="A561" s="44" t="s">
        <v>1863</v>
      </c>
      <c r="B561" s="54" t="s">
        <v>3016</v>
      </c>
      <c r="D561" s="44" t="s">
        <v>375</v>
      </c>
      <c r="E561" s="54" t="s">
        <v>3016</v>
      </c>
    </row>
    <row r="562" spans="1:5">
      <c r="A562" s="44" t="s">
        <v>1802</v>
      </c>
      <c r="B562" s="54" t="s">
        <v>3016</v>
      </c>
      <c r="D562" s="44" t="s">
        <v>1775</v>
      </c>
      <c r="E562" s="54" t="s">
        <v>3016</v>
      </c>
    </row>
    <row r="563" spans="1:5">
      <c r="A563" s="44" t="s">
        <v>1867</v>
      </c>
      <c r="B563" s="54" t="s">
        <v>3016</v>
      </c>
      <c r="D563" s="44" t="s">
        <v>1828</v>
      </c>
      <c r="E563" s="54" t="s">
        <v>3016</v>
      </c>
    </row>
    <row r="564" spans="1:5">
      <c r="A564" s="44" t="s">
        <v>1869</v>
      </c>
      <c r="B564" s="54" t="s">
        <v>3016</v>
      </c>
      <c r="D564" s="44" t="s">
        <v>144</v>
      </c>
      <c r="E564" s="54" t="s">
        <v>3016</v>
      </c>
    </row>
    <row r="565" spans="1:5">
      <c r="A565" s="44" t="s">
        <v>2160</v>
      </c>
      <c r="B565" s="54" t="s">
        <v>3016</v>
      </c>
      <c r="D565" s="44" t="s">
        <v>2225</v>
      </c>
      <c r="E565" s="54" t="s">
        <v>3016</v>
      </c>
    </row>
    <row r="566" spans="1:5">
      <c r="A566" s="44" t="s">
        <v>1873</v>
      </c>
      <c r="B566" s="54" t="s">
        <v>3016</v>
      </c>
      <c r="D566" s="44" t="s">
        <v>1782</v>
      </c>
      <c r="E566" s="54" t="s">
        <v>3016</v>
      </c>
    </row>
    <row r="567" spans="1:5">
      <c r="A567" s="44" t="s">
        <v>1875</v>
      </c>
      <c r="B567" s="54" t="s">
        <v>3016</v>
      </c>
      <c r="D567" s="44" t="s">
        <v>675</v>
      </c>
      <c r="E567" s="54" t="s">
        <v>3016</v>
      </c>
    </row>
    <row r="568" spans="1:5">
      <c r="A568" s="44" t="s">
        <v>1878</v>
      </c>
      <c r="B568" s="54" t="s">
        <v>3016</v>
      </c>
      <c r="D568" s="44" t="s">
        <v>337</v>
      </c>
      <c r="E568" s="54" t="s">
        <v>3016</v>
      </c>
    </row>
    <row r="569" spans="1:5">
      <c r="A569" s="44" t="s">
        <v>147</v>
      </c>
      <c r="B569" s="54" t="s">
        <v>3016</v>
      </c>
      <c r="D569" s="44" t="s">
        <v>2798</v>
      </c>
      <c r="E569" s="54" t="s">
        <v>3017</v>
      </c>
    </row>
    <row r="570" spans="1:5">
      <c r="A570" s="44" t="s">
        <v>1884</v>
      </c>
      <c r="B570" s="54" t="s">
        <v>3016</v>
      </c>
      <c r="D570" s="44" t="s">
        <v>1572</v>
      </c>
      <c r="E570" s="54" t="s">
        <v>3016</v>
      </c>
    </row>
    <row r="571" spans="1:5">
      <c r="A571" s="44" t="s">
        <v>1886</v>
      </c>
      <c r="B571" s="54" t="s">
        <v>3016</v>
      </c>
      <c r="D571" s="44" t="s">
        <v>691</v>
      </c>
      <c r="E571" s="54" t="s">
        <v>3016</v>
      </c>
    </row>
    <row r="572" spans="1:5">
      <c r="A572" s="44" t="s">
        <v>1889</v>
      </c>
      <c r="B572" s="54" t="s">
        <v>3016</v>
      </c>
      <c r="D572" s="44" t="s">
        <v>2048</v>
      </c>
      <c r="E572" s="54" t="s">
        <v>3016</v>
      </c>
    </row>
    <row r="573" spans="1:5">
      <c r="A573" s="44" t="s">
        <v>1891</v>
      </c>
      <c r="B573" s="54" t="s">
        <v>3016</v>
      </c>
      <c r="D573" s="44" t="s">
        <v>1815</v>
      </c>
      <c r="E573" s="54" t="s">
        <v>3016</v>
      </c>
    </row>
    <row r="574" spans="1:5">
      <c r="A574" s="44" t="s">
        <v>1893</v>
      </c>
      <c r="B574" s="54" t="s">
        <v>3016</v>
      </c>
      <c r="D574" s="44" t="s">
        <v>1860</v>
      </c>
      <c r="E574" s="54" t="s">
        <v>3016</v>
      </c>
    </row>
    <row r="575" spans="1:5">
      <c r="A575" s="47" t="s">
        <v>2232</v>
      </c>
      <c r="B575" s="54" t="s">
        <v>3016</v>
      </c>
      <c r="D575" s="44" t="s">
        <v>700</v>
      </c>
      <c r="E575" s="54" t="s">
        <v>3016</v>
      </c>
    </row>
    <row r="576" spans="1:5">
      <c r="A576" s="44" t="s">
        <v>1896</v>
      </c>
      <c r="B576" s="54" t="s">
        <v>3016</v>
      </c>
      <c r="D576" s="44" t="s">
        <v>1401</v>
      </c>
      <c r="E576" s="54" t="s">
        <v>3016</v>
      </c>
    </row>
    <row r="577" spans="1:5">
      <c r="A577" s="44" t="s">
        <v>1899</v>
      </c>
      <c r="B577" s="54" t="s">
        <v>3016</v>
      </c>
      <c r="D577" s="44" t="s">
        <v>1576</v>
      </c>
      <c r="E577" s="54" t="s">
        <v>3016</v>
      </c>
    </row>
    <row r="578" spans="1:5">
      <c r="A578" s="44" t="s">
        <v>1900</v>
      </c>
      <c r="B578" s="54" t="s">
        <v>3016</v>
      </c>
      <c r="D578" s="44" t="s">
        <v>1904</v>
      </c>
      <c r="E578" s="54" t="s">
        <v>3016</v>
      </c>
    </row>
    <row r="579" spans="1:5">
      <c r="A579" s="44" t="s">
        <v>1902</v>
      </c>
      <c r="B579" s="54" t="s">
        <v>3016</v>
      </c>
      <c r="D579" s="44" t="s">
        <v>2167</v>
      </c>
      <c r="E579" s="54" t="s">
        <v>3016</v>
      </c>
    </row>
    <row r="580" spans="1:5">
      <c r="A580" s="44" t="s">
        <v>1904</v>
      </c>
      <c r="B580" s="54" t="s">
        <v>3016</v>
      </c>
      <c r="D580" s="44" t="s">
        <v>2323</v>
      </c>
      <c r="E580" s="54" t="s">
        <v>3016</v>
      </c>
    </row>
    <row r="581" spans="1:5">
      <c r="A581" s="44" t="s">
        <v>1906</v>
      </c>
      <c r="B581" s="54" t="s">
        <v>3016</v>
      </c>
      <c r="D581" s="44" t="s">
        <v>2179</v>
      </c>
      <c r="E581" s="54" t="s">
        <v>3016</v>
      </c>
    </row>
    <row r="582" spans="1:5">
      <c r="A582" s="44" t="s">
        <v>1908</v>
      </c>
      <c r="B582" s="54" t="s">
        <v>3016</v>
      </c>
      <c r="D582" s="44" t="s">
        <v>1567</v>
      </c>
      <c r="E582" s="54" t="s">
        <v>3016</v>
      </c>
    </row>
    <row r="583" spans="1:5">
      <c r="A583" s="44" t="s">
        <v>1909</v>
      </c>
      <c r="B583" s="54" t="s">
        <v>3016</v>
      </c>
      <c r="D583" s="44" t="s">
        <v>1793</v>
      </c>
      <c r="E583" s="54" t="s">
        <v>3016</v>
      </c>
    </row>
    <row r="584" spans="1:5">
      <c r="A584" s="44" t="s">
        <v>1915</v>
      </c>
      <c r="B584" s="54" t="s">
        <v>3016</v>
      </c>
      <c r="D584" s="44" t="s">
        <v>1854</v>
      </c>
      <c r="E584" s="54" t="s">
        <v>3016</v>
      </c>
    </row>
    <row r="585" spans="1:5">
      <c r="A585" s="44" t="s">
        <v>1917</v>
      </c>
      <c r="B585" s="54" t="s">
        <v>3016</v>
      </c>
      <c r="D585" s="44" t="s">
        <v>1470</v>
      </c>
      <c r="E585" s="54" t="s">
        <v>3016</v>
      </c>
    </row>
    <row r="586" spans="1:5">
      <c r="A586" s="44" t="s">
        <v>1920</v>
      </c>
      <c r="B586" s="54" t="s">
        <v>3016</v>
      </c>
      <c r="D586" s="44" t="s">
        <v>2345</v>
      </c>
      <c r="E586" s="54" t="s">
        <v>3016</v>
      </c>
    </row>
    <row r="587" spans="1:5">
      <c r="A587" s="44" t="s">
        <v>1922</v>
      </c>
      <c r="B587" s="54" t="s">
        <v>3016</v>
      </c>
      <c r="D587" s="44" t="s">
        <v>1596</v>
      </c>
      <c r="E587" s="54" t="s">
        <v>3016</v>
      </c>
    </row>
    <row r="588" spans="1:5">
      <c r="A588" s="44" t="s">
        <v>1926</v>
      </c>
      <c r="B588" s="54" t="s">
        <v>3016</v>
      </c>
      <c r="D588" s="44" t="s">
        <v>1906</v>
      </c>
      <c r="E588" s="54" t="s">
        <v>3016</v>
      </c>
    </row>
    <row r="589" spans="1:5">
      <c r="A589" s="44" t="s">
        <v>1930</v>
      </c>
      <c r="B589" s="54" t="s">
        <v>3016</v>
      </c>
      <c r="D589" s="44" t="s">
        <v>2274</v>
      </c>
      <c r="E589" s="54" t="s">
        <v>3016</v>
      </c>
    </row>
    <row r="590" spans="1:5">
      <c r="A590" s="44" t="s">
        <v>1933</v>
      </c>
      <c r="B590" s="54" t="s">
        <v>3016</v>
      </c>
      <c r="D590" s="44" t="s">
        <v>380</v>
      </c>
      <c r="E590" s="54" t="s">
        <v>3016</v>
      </c>
    </row>
    <row r="591" spans="1:5">
      <c r="A591" s="44" t="s">
        <v>1935</v>
      </c>
      <c r="B591" s="54" t="s">
        <v>3016</v>
      </c>
      <c r="D591" s="44" t="s">
        <v>702</v>
      </c>
      <c r="E591" s="54" t="s">
        <v>3016</v>
      </c>
    </row>
    <row r="592" spans="1:5">
      <c r="A592" s="44" t="s">
        <v>1936</v>
      </c>
      <c r="B592" s="54" t="s">
        <v>3016</v>
      </c>
      <c r="D592" s="44" t="s">
        <v>2341</v>
      </c>
      <c r="E592" s="54" t="s">
        <v>3016</v>
      </c>
    </row>
    <row r="593" spans="1:5">
      <c r="A593" s="44" t="s">
        <v>1937</v>
      </c>
      <c r="B593" s="54" t="s">
        <v>3016</v>
      </c>
      <c r="D593" s="44" t="s">
        <v>379</v>
      </c>
      <c r="E593" s="54" t="s">
        <v>3016</v>
      </c>
    </row>
    <row r="594" spans="1:5">
      <c r="A594" s="44" t="s">
        <v>1939</v>
      </c>
      <c r="B594" s="54" t="s">
        <v>3016</v>
      </c>
      <c r="D594" s="44" t="s">
        <v>1930</v>
      </c>
      <c r="E594" s="54" t="s">
        <v>3016</v>
      </c>
    </row>
    <row r="595" spans="1:5">
      <c r="A595" s="44" t="s">
        <v>1941</v>
      </c>
      <c r="B595" s="54" t="s">
        <v>3016</v>
      </c>
      <c r="D595" s="44" t="s">
        <v>1698</v>
      </c>
      <c r="E595" s="54" t="s">
        <v>3016</v>
      </c>
    </row>
    <row r="596" spans="1:5">
      <c r="A596" s="44" t="s">
        <v>1944</v>
      </c>
      <c r="B596" s="54" t="s">
        <v>3016</v>
      </c>
      <c r="D596" s="44" t="s">
        <v>2258</v>
      </c>
      <c r="E596" s="54" t="s">
        <v>3016</v>
      </c>
    </row>
    <row r="597" spans="1:5">
      <c r="A597" s="44" t="s">
        <v>1947</v>
      </c>
      <c r="B597" s="54" t="s">
        <v>3016</v>
      </c>
      <c r="D597" s="44" t="s">
        <v>1520</v>
      </c>
      <c r="E597" s="54" t="s">
        <v>3016</v>
      </c>
    </row>
    <row r="598" spans="1:5">
      <c r="A598" s="44" t="s">
        <v>1949</v>
      </c>
      <c r="B598" s="54" t="s">
        <v>3016</v>
      </c>
      <c r="D598" s="44" t="s">
        <v>1634</v>
      </c>
      <c r="E598" s="54" t="s">
        <v>3016</v>
      </c>
    </row>
    <row r="599" spans="1:5">
      <c r="A599" s="44" t="s">
        <v>869</v>
      </c>
      <c r="B599" s="54" t="s">
        <v>3016</v>
      </c>
      <c r="D599" s="44" t="s">
        <v>2027</v>
      </c>
      <c r="E599" s="54" t="s">
        <v>3016</v>
      </c>
    </row>
    <row r="600" spans="1:5">
      <c r="A600" s="44" t="s">
        <v>1957</v>
      </c>
      <c r="B600" s="54" t="s">
        <v>3016</v>
      </c>
      <c r="D600" s="44" t="s">
        <v>1429</v>
      </c>
      <c r="E600" s="54" t="s">
        <v>3016</v>
      </c>
    </row>
    <row r="601" spans="1:5">
      <c r="A601" s="47" t="s">
        <v>1959</v>
      </c>
      <c r="B601" s="54" t="s">
        <v>3016</v>
      </c>
      <c r="D601" s="44" t="s">
        <v>1403</v>
      </c>
      <c r="E601" s="54" t="s">
        <v>3016</v>
      </c>
    </row>
    <row r="602" spans="1:5">
      <c r="A602" s="44" t="s">
        <v>1962</v>
      </c>
      <c r="B602" s="54" t="s">
        <v>3016</v>
      </c>
      <c r="D602" s="44" t="s">
        <v>2304</v>
      </c>
      <c r="E602" s="54" t="s">
        <v>3016</v>
      </c>
    </row>
    <row r="603" spans="1:5">
      <c r="A603" s="44" t="s">
        <v>1965</v>
      </c>
      <c r="B603" s="54" t="s">
        <v>3016</v>
      </c>
      <c r="D603" s="44" t="s">
        <v>2251</v>
      </c>
      <c r="E603" s="54" t="s">
        <v>3016</v>
      </c>
    </row>
    <row r="604" spans="1:5">
      <c r="A604" s="44" t="s">
        <v>992</v>
      </c>
      <c r="B604" s="54" t="s">
        <v>3016</v>
      </c>
      <c r="D604" s="44" t="s">
        <v>2301</v>
      </c>
      <c r="E604" s="54" t="s">
        <v>3016</v>
      </c>
    </row>
    <row r="605" spans="1:5">
      <c r="A605" s="47" t="s">
        <v>1015</v>
      </c>
      <c r="B605" s="54" t="s">
        <v>3016</v>
      </c>
      <c r="D605" s="44" t="s">
        <v>2245</v>
      </c>
      <c r="E605" s="54" t="s">
        <v>3016</v>
      </c>
    </row>
    <row r="606" spans="1:5">
      <c r="A606" s="44" t="s">
        <v>1975</v>
      </c>
      <c r="B606" s="54" t="s">
        <v>3016</v>
      </c>
      <c r="D606" s="44" t="s">
        <v>2389</v>
      </c>
      <c r="E606" s="54" t="s">
        <v>3016</v>
      </c>
    </row>
    <row r="607" spans="1:5">
      <c r="A607" s="44" t="s">
        <v>1978</v>
      </c>
      <c r="B607" s="54" t="s">
        <v>3016</v>
      </c>
      <c r="D607" s="44" t="s">
        <v>2205</v>
      </c>
      <c r="E607" s="54" t="s">
        <v>3016</v>
      </c>
    </row>
    <row r="608" spans="1:5">
      <c r="A608" s="44" t="s">
        <v>1979</v>
      </c>
      <c r="B608" s="54" t="s">
        <v>3016</v>
      </c>
      <c r="D608" s="44" t="s">
        <v>2284</v>
      </c>
      <c r="E608" s="54" t="s">
        <v>3016</v>
      </c>
    </row>
    <row r="609" spans="1:5">
      <c r="A609" s="44" t="s">
        <v>1981</v>
      </c>
      <c r="B609" s="54" t="s">
        <v>3016</v>
      </c>
      <c r="D609" s="44" t="s">
        <v>2219</v>
      </c>
      <c r="E609" s="54" t="s">
        <v>3016</v>
      </c>
    </row>
    <row r="610" spans="1:5">
      <c r="A610" s="44" t="s">
        <v>1983</v>
      </c>
      <c r="B610" s="54" t="s">
        <v>3016</v>
      </c>
      <c r="D610" s="44" t="s">
        <v>2386</v>
      </c>
      <c r="E610" s="54" t="s">
        <v>3016</v>
      </c>
    </row>
    <row r="611" spans="1:5">
      <c r="A611" s="44" t="s">
        <v>1988</v>
      </c>
      <c r="B611" s="54" t="s">
        <v>3016</v>
      </c>
      <c r="D611" s="44" t="s">
        <v>1615</v>
      </c>
      <c r="E611" s="54" t="s">
        <v>3016</v>
      </c>
    </row>
    <row r="612" spans="1:5">
      <c r="A612" s="44" t="s">
        <v>1994</v>
      </c>
      <c r="B612" s="54" t="s">
        <v>3016</v>
      </c>
      <c r="D612" s="44" t="s">
        <v>2290</v>
      </c>
      <c r="E612" s="54" t="s">
        <v>3016</v>
      </c>
    </row>
    <row r="613" spans="1:5">
      <c r="A613" s="44" t="s">
        <v>1998</v>
      </c>
      <c r="B613" s="54" t="s">
        <v>3016</v>
      </c>
      <c r="D613" s="44" t="s">
        <v>2158</v>
      </c>
      <c r="E613" s="54" t="s">
        <v>3016</v>
      </c>
    </row>
    <row r="614" spans="1:5">
      <c r="A614" s="44" t="s">
        <v>2003</v>
      </c>
      <c r="B614" s="54" t="s">
        <v>3016</v>
      </c>
      <c r="D614" s="44" t="s">
        <v>1765</v>
      </c>
      <c r="E614" s="54" t="s">
        <v>3016</v>
      </c>
    </row>
    <row r="615" spans="1:5">
      <c r="A615" s="44" t="s">
        <v>2006</v>
      </c>
      <c r="B615" s="54" t="s">
        <v>3017</v>
      </c>
      <c r="D615" s="44" t="s">
        <v>1356</v>
      </c>
      <c r="E615" s="54" t="s">
        <v>3016</v>
      </c>
    </row>
    <row r="616" spans="1:5">
      <c r="A616" s="44" t="s">
        <v>2008</v>
      </c>
      <c r="B616" s="54" t="s">
        <v>3016</v>
      </c>
      <c r="D616" s="44" t="s">
        <v>1722</v>
      </c>
      <c r="E616" s="54" t="s">
        <v>3016</v>
      </c>
    </row>
    <row r="617" spans="1:5">
      <c r="A617" s="44" t="s">
        <v>2012</v>
      </c>
      <c r="B617" s="54" t="s">
        <v>3016</v>
      </c>
      <c r="D617" s="44" t="s">
        <v>1503</v>
      </c>
      <c r="E617" s="54" t="s">
        <v>3016</v>
      </c>
    </row>
    <row r="618" spans="1:5">
      <c r="A618" s="44" t="s">
        <v>2014</v>
      </c>
      <c r="B618" s="54" t="s">
        <v>3016</v>
      </c>
      <c r="D618" s="44" t="s">
        <v>2263</v>
      </c>
      <c r="E618" s="54" t="s">
        <v>3016</v>
      </c>
    </row>
    <row r="619" spans="1:5">
      <c r="A619" s="44" t="s">
        <v>2019</v>
      </c>
      <c r="B619" s="54" t="s">
        <v>3016</v>
      </c>
      <c r="D619" s="44" t="s">
        <v>1317</v>
      </c>
      <c r="E619" s="54" t="s">
        <v>3016</v>
      </c>
    </row>
    <row r="620" spans="1:5">
      <c r="A620" s="44" t="s">
        <v>2020</v>
      </c>
      <c r="B620" s="54" t="s">
        <v>3016</v>
      </c>
      <c r="D620" s="44" t="s">
        <v>2303</v>
      </c>
      <c r="E620" s="54" t="s">
        <v>3016</v>
      </c>
    </row>
    <row r="621" spans="1:5">
      <c r="A621" s="44" t="s">
        <v>2023</v>
      </c>
      <c r="B621" s="54" t="s">
        <v>3016</v>
      </c>
      <c r="D621" s="44" t="s">
        <v>1554</v>
      </c>
      <c r="E621" s="54" t="s">
        <v>3016</v>
      </c>
    </row>
    <row r="622" spans="1:5">
      <c r="A622" s="44" t="s">
        <v>2025</v>
      </c>
      <c r="B622" s="54" t="s">
        <v>3016</v>
      </c>
      <c r="D622" s="44" t="s">
        <v>1435</v>
      </c>
      <c r="E622" s="54" t="s">
        <v>3016</v>
      </c>
    </row>
    <row r="623" spans="1:5">
      <c r="A623" s="44" t="s">
        <v>2027</v>
      </c>
      <c r="B623" s="54" t="s">
        <v>3016</v>
      </c>
      <c r="D623" s="44" t="s">
        <v>718</v>
      </c>
      <c r="E623" s="54" t="s">
        <v>3016</v>
      </c>
    </row>
    <row r="624" spans="1:5">
      <c r="A624" s="44" t="s">
        <v>2029</v>
      </c>
      <c r="B624" s="54" t="s">
        <v>3016</v>
      </c>
      <c r="D624" s="44" t="s">
        <v>1427</v>
      </c>
      <c r="E624" s="54" t="s">
        <v>3016</v>
      </c>
    </row>
    <row r="625" spans="1:5">
      <c r="A625" s="44" t="s">
        <v>2032</v>
      </c>
      <c r="B625" s="54" t="s">
        <v>3016</v>
      </c>
      <c r="D625" s="44" t="s">
        <v>1568</v>
      </c>
      <c r="E625" s="54" t="s">
        <v>3016</v>
      </c>
    </row>
    <row r="626" spans="1:5">
      <c r="A626" s="44" t="s">
        <v>2033</v>
      </c>
      <c r="B626" s="54" t="s">
        <v>3016</v>
      </c>
      <c r="D626" s="44" t="s">
        <v>1329</v>
      </c>
      <c r="E626" s="54" t="s">
        <v>3016</v>
      </c>
    </row>
    <row r="627" spans="1:5">
      <c r="A627" s="44" t="s">
        <v>2035</v>
      </c>
      <c r="B627" s="54" t="s">
        <v>3016</v>
      </c>
      <c r="D627" s="44" t="s">
        <v>1337</v>
      </c>
      <c r="E627" s="54" t="s">
        <v>3016</v>
      </c>
    </row>
    <row r="628" spans="1:5">
      <c r="A628" s="44" t="s">
        <v>2037</v>
      </c>
      <c r="B628" s="54" t="s">
        <v>3016</v>
      </c>
      <c r="D628" s="44" t="s">
        <v>1545</v>
      </c>
      <c r="E628" s="54" t="s">
        <v>3016</v>
      </c>
    </row>
    <row r="629" spans="1:5">
      <c r="A629" s="44" t="s">
        <v>2038</v>
      </c>
      <c r="B629" s="54" t="s">
        <v>3016</v>
      </c>
      <c r="D629" s="44" t="s">
        <v>1803</v>
      </c>
      <c r="E629" s="54" t="s">
        <v>3016</v>
      </c>
    </row>
    <row r="630" spans="1:5">
      <c r="A630" s="44" t="s">
        <v>2041</v>
      </c>
      <c r="B630" s="54" t="s">
        <v>3017</v>
      </c>
      <c r="D630" s="44" t="s">
        <v>1532</v>
      </c>
      <c r="E630" s="54" t="s">
        <v>3016</v>
      </c>
    </row>
    <row r="631" spans="1:5">
      <c r="A631" s="44" t="s">
        <v>2044</v>
      </c>
      <c r="B631" s="54" t="s">
        <v>3016</v>
      </c>
      <c r="D631" s="44" t="s">
        <v>1707</v>
      </c>
      <c r="E631" s="54" t="s">
        <v>3016</v>
      </c>
    </row>
    <row r="632" spans="1:5">
      <c r="A632" s="44" t="s">
        <v>2048</v>
      </c>
      <c r="B632" s="54" t="s">
        <v>3016</v>
      </c>
      <c r="D632" s="44" t="s">
        <v>2093</v>
      </c>
      <c r="E632" s="54" t="s">
        <v>3016</v>
      </c>
    </row>
    <row r="633" spans="1:5">
      <c r="A633" s="44" t="s">
        <v>2050</v>
      </c>
      <c r="B633" s="54" t="s">
        <v>3016</v>
      </c>
      <c r="D633" s="44" t="s">
        <v>1891</v>
      </c>
      <c r="E633" s="54" t="s">
        <v>3016</v>
      </c>
    </row>
    <row r="634" spans="1:5">
      <c r="A634" s="44" t="s">
        <v>2051</v>
      </c>
      <c r="B634" s="54" t="s">
        <v>3016</v>
      </c>
      <c r="D634" s="44" t="s">
        <v>1936</v>
      </c>
      <c r="E634" s="54" t="s">
        <v>3016</v>
      </c>
    </row>
    <row r="635" spans="1:5">
      <c r="A635" s="44" t="s">
        <v>1846</v>
      </c>
      <c r="B635" s="54" t="s">
        <v>3016</v>
      </c>
      <c r="D635" s="44" t="s">
        <v>2164</v>
      </c>
      <c r="E635" s="54" t="s">
        <v>3016</v>
      </c>
    </row>
    <row r="636" spans="1:5">
      <c r="A636" s="44" t="s">
        <v>2054</v>
      </c>
      <c r="B636" s="54" t="s">
        <v>3016</v>
      </c>
      <c r="D636" s="44" t="s">
        <v>1840</v>
      </c>
      <c r="E636" s="54" t="s">
        <v>3016</v>
      </c>
    </row>
    <row r="637" spans="1:5">
      <c r="A637" s="44" t="s">
        <v>2121</v>
      </c>
      <c r="B637" s="54" t="s">
        <v>3016</v>
      </c>
      <c r="D637" s="44" t="s">
        <v>1820</v>
      </c>
      <c r="E637" s="54" t="s">
        <v>3016</v>
      </c>
    </row>
    <row r="638" spans="1:5">
      <c r="A638" s="44" t="s">
        <v>2060</v>
      </c>
      <c r="B638" s="54" t="s">
        <v>3016</v>
      </c>
      <c r="D638" s="44" t="s">
        <v>1612</v>
      </c>
      <c r="E638" s="54" t="s">
        <v>3016</v>
      </c>
    </row>
    <row r="639" spans="1:5">
      <c r="A639" s="44" t="s">
        <v>2063</v>
      </c>
      <c r="B639" s="54" t="s">
        <v>3016</v>
      </c>
      <c r="D639" s="44" t="s">
        <v>1937</v>
      </c>
      <c r="E639" s="54" t="s">
        <v>3016</v>
      </c>
    </row>
    <row r="640" spans="1:5">
      <c r="A640" s="44" t="s">
        <v>2177</v>
      </c>
      <c r="B640" s="54" t="s">
        <v>3016</v>
      </c>
      <c r="D640" s="44" t="s">
        <v>371</v>
      </c>
      <c r="E640" s="54" t="s">
        <v>3016</v>
      </c>
    </row>
    <row r="641" spans="1:5">
      <c r="A641" s="44" t="s">
        <v>2067</v>
      </c>
      <c r="B641" s="54" t="s">
        <v>3016</v>
      </c>
      <c r="D641" s="44" t="s">
        <v>1433</v>
      </c>
      <c r="E641" s="54" t="s">
        <v>3016</v>
      </c>
    </row>
    <row r="642" spans="1:5">
      <c r="A642" s="44" t="s">
        <v>2070</v>
      </c>
      <c r="B642" s="54" t="s">
        <v>3016</v>
      </c>
      <c r="D642" s="44" t="s">
        <v>640</v>
      </c>
      <c r="E642" s="54" t="s">
        <v>3016</v>
      </c>
    </row>
    <row r="643" spans="1:5">
      <c r="A643" s="44" t="s">
        <v>2072</v>
      </c>
      <c r="B643" s="54" t="s">
        <v>3016</v>
      </c>
      <c r="D643" s="44" t="s">
        <v>1592</v>
      </c>
      <c r="E643" s="54" t="s">
        <v>3016</v>
      </c>
    </row>
    <row r="644" spans="1:5">
      <c r="A644" s="44" t="s">
        <v>2075</v>
      </c>
      <c r="B644" s="54" t="s">
        <v>3016</v>
      </c>
      <c r="D644" s="44" t="s">
        <v>1519</v>
      </c>
      <c r="E644" s="54" t="s">
        <v>3016</v>
      </c>
    </row>
    <row r="645" spans="1:5">
      <c r="A645" s="44" t="s">
        <v>2076</v>
      </c>
      <c r="B645" s="54" t="s">
        <v>3016</v>
      </c>
      <c r="D645" s="44" t="s">
        <v>1381</v>
      </c>
      <c r="E645" s="54" t="s">
        <v>3016</v>
      </c>
    </row>
    <row r="646" spans="1:5">
      <c r="A646" s="44" t="s">
        <v>2080</v>
      </c>
      <c r="B646" s="54" t="s">
        <v>3016</v>
      </c>
      <c r="D646" s="44" t="s">
        <v>1900</v>
      </c>
      <c r="E646" s="54" t="s">
        <v>3016</v>
      </c>
    </row>
    <row r="647" spans="1:5">
      <c r="A647" s="44" t="s">
        <v>2082</v>
      </c>
      <c r="B647" s="54" t="s">
        <v>3016</v>
      </c>
      <c r="D647" s="44" t="s">
        <v>1371</v>
      </c>
      <c r="E647" s="54" t="s">
        <v>3016</v>
      </c>
    </row>
    <row r="648" spans="1:5">
      <c r="A648" s="44" t="s">
        <v>2083</v>
      </c>
      <c r="B648" s="54" t="s">
        <v>3016</v>
      </c>
      <c r="D648" s="44" t="s">
        <v>1357</v>
      </c>
      <c r="E648" s="54" t="s">
        <v>3016</v>
      </c>
    </row>
    <row r="649" spans="1:5">
      <c r="A649" s="44" t="s">
        <v>2086</v>
      </c>
      <c r="B649" s="54" t="s">
        <v>3016</v>
      </c>
      <c r="D649" s="44" t="s">
        <v>1646</v>
      </c>
      <c r="E649" s="54" t="s">
        <v>3016</v>
      </c>
    </row>
    <row r="650" spans="1:5">
      <c r="A650" s="44" t="s">
        <v>2090</v>
      </c>
      <c r="B650" s="54" t="s">
        <v>3016</v>
      </c>
      <c r="D650" s="44" t="s">
        <v>688</v>
      </c>
      <c r="E650" s="54" t="s">
        <v>3016</v>
      </c>
    </row>
    <row r="651" spans="1:5">
      <c r="A651" s="44" t="s">
        <v>2093</v>
      </c>
      <c r="B651" s="54" t="s">
        <v>3016</v>
      </c>
      <c r="D651" s="44" t="s">
        <v>2262</v>
      </c>
      <c r="E651" s="54" t="s">
        <v>3016</v>
      </c>
    </row>
    <row r="652" spans="1:5">
      <c r="A652" s="44" t="s">
        <v>2095</v>
      </c>
      <c r="B652" s="54" t="s">
        <v>3016</v>
      </c>
      <c r="D652" s="44" t="s">
        <v>1526</v>
      </c>
      <c r="E652" s="54" t="s">
        <v>3016</v>
      </c>
    </row>
    <row r="653" spans="1:5">
      <c r="A653" s="44" t="s">
        <v>2324</v>
      </c>
      <c r="B653" s="54" t="s">
        <v>3016</v>
      </c>
      <c r="D653" s="44" t="s">
        <v>1790</v>
      </c>
      <c r="E653" s="54" t="s">
        <v>3016</v>
      </c>
    </row>
    <row r="654" spans="1:5">
      <c r="A654" s="44" t="s">
        <v>2101</v>
      </c>
      <c r="B654" s="54" t="s">
        <v>3016</v>
      </c>
      <c r="D654" s="44" t="s">
        <v>1886</v>
      </c>
      <c r="E654" s="54" t="s">
        <v>3016</v>
      </c>
    </row>
    <row r="655" spans="1:5">
      <c r="A655" s="44" t="s">
        <v>2106</v>
      </c>
      <c r="B655" s="54" t="s">
        <v>3016</v>
      </c>
      <c r="D655" s="44" t="s">
        <v>1806</v>
      </c>
      <c r="E655" s="54" t="s">
        <v>3016</v>
      </c>
    </row>
    <row r="656" spans="1:5">
      <c r="A656" s="44" t="s">
        <v>2378</v>
      </c>
      <c r="B656" s="54" t="s">
        <v>3016</v>
      </c>
      <c r="D656" s="44" t="s">
        <v>1908</v>
      </c>
      <c r="E656" s="54" t="s">
        <v>3016</v>
      </c>
    </row>
    <row r="657" spans="1:5">
      <c r="A657" s="44" t="s">
        <v>2112</v>
      </c>
      <c r="B657" s="54" t="s">
        <v>3016</v>
      </c>
      <c r="D657" s="44" t="s">
        <v>1679</v>
      </c>
      <c r="E657" s="54" t="s">
        <v>3016</v>
      </c>
    </row>
    <row r="658" spans="1:5">
      <c r="A658" s="44" t="s">
        <v>2116</v>
      </c>
      <c r="B658" s="54" t="s">
        <v>3016</v>
      </c>
      <c r="D658" s="44" t="s">
        <v>1683</v>
      </c>
      <c r="E658" s="54" t="s">
        <v>3016</v>
      </c>
    </row>
    <row r="659" spans="1:5">
      <c r="A659" s="44" t="s">
        <v>1412</v>
      </c>
      <c r="B659" s="54" t="s">
        <v>3016</v>
      </c>
      <c r="D659" s="44" t="s">
        <v>1423</v>
      </c>
      <c r="E659" s="54" t="s">
        <v>3016</v>
      </c>
    </row>
    <row r="660" spans="1:5">
      <c r="A660" s="44" t="s">
        <v>1488</v>
      </c>
      <c r="B660" s="54" t="s">
        <v>3016</v>
      </c>
      <c r="D660" s="44" t="s">
        <v>2239</v>
      </c>
      <c r="E660" s="54" t="s">
        <v>3016</v>
      </c>
    </row>
    <row r="661" spans="1:5">
      <c r="A661" s="44" t="s">
        <v>1715</v>
      </c>
      <c r="B661" s="54" t="s">
        <v>3016</v>
      </c>
      <c r="D661" s="44" t="s">
        <v>2191</v>
      </c>
      <c r="E661" s="54" t="s">
        <v>3016</v>
      </c>
    </row>
    <row r="662" spans="1:5">
      <c r="A662" s="44" t="s">
        <v>2123</v>
      </c>
      <c r="B662" s="54" t="s">
        <v>3016</v>
      </c>
      <c r="D662" s="44" t="s">
        <v>2229</v>
      </c>
      <c r="E662" s="54" t="s">
        <v>3016</v>
      </c>
    </row>
    <row r="663" spans="1:5">
      <c r="A663" s="44" t="s">
        <v>2124</v>
      </c>
      <c r="B663" s="54" t="s">
        <v>3016</v>
      </c>
      <c r="D663" s="44" t="s">
        <v>2317</v>
      </c>
      <c r="E663" s="54" t="s">
        <v>3016</v>
      </c>
    </row>
    <row r="664" spans="1:5">
      <c r="A664" s="44" t="s">
        <v>2126</v>
      </c>
      <c r="B664" s="54" t="s">
        <v>3016</v>
      </c>
      <c r="D664" s="44" t="s">
        <v>2371</v>
      </c>
      <c r="E664" s="54" t="s">
        <v>3016</v>
      </c>
    </row>
    <row r="665" spans="1:5">
      <c r="A665" s="44" t="s">
        <v>2130</v>
      </c>
      <c r="B665" s="54" t="s">
        <v>3016</v>
      </c>
      <c r="D665" s="44" t="s">
        <v>2212</v>
      </c>
      <c r="E665" s="54" t="s">
        <v>3016</v>
      </c>
    </row>
    <row r="666" spans="1:5">
      <c r="A666" s="44" t="s">
        <v>2132</v>
      </c>
      <c r="B666" s="54" t="s">
        <v>3016</v>
      </c>
      <c r="D666" s="44" t="s">
        <v>2215</v>
      </c>
      <c r="E666" s="54" t="s">
        <v>3016</v>
      </c>
    </row>
    <row r="667" spans="1:5">
      <c r="A667" s="44" t="s">
        <v>2135</v>
      </c>
      <c r="B667" s="54" t="s">
        <v>3016</v>
      </c>
      <c r="D667" s="44" t="s">
        <v>2201</v>
      </c>
      <c r="E667" s="54" t="s">
        <v>3016</v>
      </c>
    </row>
    <row r="668" spans="1:5">
      <c r="A668" s="44" t="s">
        <v>2138</v>
      </c>
      <c r="B668" s="54" t="s">
        <v>3017</v>
      </c>
      <c r="D668" s="44" t="s">
        <v>2352</v>
      </c>
      <c r="E668" s="54" t="s">
        <v>3016</v>
      </c>
    </row>
    <row r="669" spans="1:5">
      <c r="A669" s="44" t="s">
        <v>2139</v>
      </c>
      <c r="B669" s="54" t="s">
        <v>3016</v>
      </c>
      <c r="D669" s="44" t="s">
        <v>2397</v>
      </c>
      <c r="E669" s="54" t="s">
        <v>3016</v>
      </c>
    </row>
    <row r="670" spans="1:5">
      <c r="A670" s="44" t="s">
        <v>2142</v>
      </c>
      <c r="B670" s="54" t="s">
        <v>3016</v>
      </c>
      <c r="D670" s="44" t="s">
        <v>143</v>
      </c>
      <c r="E670" s="54" t="s">
        <v>3016</v>
      </c>
    </row>
    <row r="671" spans="1:5">
      <c r="A671" s="44" t="s">
        <v>2144</v>
      </c>
      <c r="B671" s="54" t="s">
        <v>3016</v>
      </c>
      <c r="D671" s="44" t="s">
        <v>2326</v>
      </c>
      <c r="E671" s="54" t="s">
        <v>3016</v>
      </c>
    </row>
    <row r="672" spans="1:5">
      <c r="A672" s="44" t="s">
        <v>2146</v>
      </c>
      <c r="B672" s="54" t="s">
        <v>3016</v>
      </c>
      <c r="D672" s="44" t="s">
        <v>2329</v>
      </c>
      <c r="E672" s="54" t="s">
        <v>3016</v>
      </c>
    </row>
    <row r="673" spans="1:5">
      <c r="A673" s="44" t="s">
        <v>2147</v>
      </c>
      <c r="B673" s="54" t="s">
        <v>3016</v>
      </c>
      <c r="D673" s="44" t="s">
        <v>2368</v>
      </c>
      <c r="E673" s="54" t="s">
        <v>3016</v>
      </c>
    </row>
    <row r="674" spans="1:5">
      <c r="A674" s="44" t="s">
        <v>2149</v>
      </c>
      <c r="B674" s="54" t="s">
        <v>3016</v>
      </c>
      <c r="D674" s="44" t="s">
        <v>2351</v>
      </c>
      <c r="E674" s="54" t="s">
        <v>3016</v>
      </c>
    </row>
    <row r="675" spans="1:5">
      <c r="A675" s="44" t="s">
        <v>2151</v>
      </c>
      <c r="B675" s="54" t="s">
        <v>3016</v>
      </c>
      <c r="D675" s="44" t="s">
        <v>2217</v>
      </c>
      <c r="E675" s="54" t="s">
        <v>3016</v>
      </c>
    </row>
    <row r="676" spans="1:5">
      <c r="A676" s="44" t="s">
        <v>2153</v>
      </c>
      <c r="B676" s="54" t="s">
        <v>3017</v>
      </c>
      <c r="D676" s="44" t="s">
        <v>2306</v>
      </c>
      <c r="E676" s="54" t="s">
        <v>3016</v>
      </c>
    </row>
    <row r="677" spans="1:5">
      <c r="A677" s="44" t="s">
        <v>2156</v>
      </c>
      <c r="B677" s="54" t="s">
        <v>3016</v>
      </c>
      <c r="D677" s="44" t="s">
        <v>1607</v>
      </c>
      <c r="E677" s="54" t="s">
        <v>3016</v>
      </c>
    </row>
    <row r="678" spans="1:5">
      <c r="A678" s="44" t="s">
        <v>2158</v>
      </c>
      <c r="B678" s="54" t="s">
        <v>3016</v>
      </c>
      <c r="D678" s="44" t="s">
        <v>2226</v>
      </c>
      <c r="E678" s="54" t="s">
        <v>3016</v>
      </c>
    </row>
    <row r="679" spans="1:5">
      <c r="A679" s="44" t="s">
        <v>1419</v>
      </c>
      <c r="B679" s="54" t="s">
        <v>3016</v>
      </c>
      <c r="D679" s="44" t="s">
        <v>2387</v>
      </c>
      <c r="E679" s="54" t="s">
        <v>3016</v>
      </c>
    </row>
    <row r="680" spans="1:5">
      <c r="A680" s="44" t="s">
        <v>1501</v>
      </c>
      <c r="B680" s="54" t="s">
        <v>3016</v>
      </c>
      <c r="D680" s="44" t="s">
        <v>1484</v>
      </c>
      <c r="E680" s="54" t="s">
        <v>3016</v>
      </c>
    </row>
    <row r="681" spans="1:5">
      <c r="A681" s="44" t="s">
        <v>2164</v>
      </c>
      <c r="B681" s="54" t="s">
        <v>3016</v>
      </c>
      <c r="D681" s="44" t="s">
        <v>2316</v>
      </c>
      <c r="E681" s="54" t="s">
        <v>3016</v>
      </c>
    </row>
    <row r="682" spans="1:5">
      <c r="A682" s="44" t="s">
        <v>2166</v>
      </c>
      <c r="B682" s="54" t="s">
        <v>3016</v>
      </c>
      <c r="D682" s="44" t="s">
        <v>2130</v>
      </c>
      <c r="E682" s="54" t="s">
        <v>3016</v>
      </c>
    </row>
    <row r="683" spans="1:5">
      <c r="A683" s="44" t="s">
        <v>2167</v>
      </c>
      <c r="B683" s="54" t="s">
        <v>3016</v>
      </c>
      <c r="D683" s="44" t="s">
        <v>1652</v>
      </c>
      <c r="E683" s="54" t="s">
        <v>3016</v>
      </c>
    </row>
    <row r="684" spans="1:5">
      <c r="A684" s="44" t="s">
        <v>2168</v>
      </c>
      <c r="B684" s="54" t="s">
        <v>3016</v>
      </c>
      <c r="D684" s="44" t="s">
        <v>1744</v>
      </c>
      <c r="E684" s="54" t="s">
        <v>3016</v>
      </c>
    </row>
    <row r="685" spans="1:5">
      <c r="A685" s="44" t="s">
        <v>2169</v>
      </c>
      <c r="B685" s="54" t="s">
        <v>3016</v>
      </c>
      <c r="D685" s="44" t="s">
        <v>1579</v>
      </c>
      <c r="E685" s="54" t="s">
        <v>3016</v>
      </c>
    </row>
    <row r="686" spans="1:5">
      <c r="A686" s="44" t="s">
        <v>2192</v>
      </c>
      <c r="B686" s="54" t="s">
        <v>3016</v>
      </c>
      <c r="D686" s="44" t="s">
        <v>2279</v>
      </c>
      <c r="E686" s="54" t="s">
        <v>3016</v>
      </c>
    </row>
    <row r="687" spans="1:5">
      <c r="A687" s="44" t="s">
        <v>2174</v>
      </c>
      <c r="B687" s="54" t="s">
        <v>3016</v>
      </c>
      <c r="D687" s="44" t="s">
        <v>2240</v>
      </c>
      <c r="E687" s="54" t="s">
        <v>3016</v>
      </c>
    </row>
    <row r="688" spans="1:5">
      <c r="A688" s="44" t="s">
        <v>2200</v>
      </c>
      <c r="B688" s="54" t="s">
        <v>3016</v>
      </c>
      <c r="D688" s="44" t="s">
        <v>2369</v>
      </c>
      <c r="E688" s="54" t="s">
        <v>3016</v>
      </c>
    </row>
    <row r="689" spans="1:5">
      <c r="A689" s="44" t="s">
        <v>2178</v>
      </c>
      <c r="B689" s="54" t="s">
        <v>3016</v>
      </c>
      <c r="D689" s="44" t="s">
        <v>1508</v>
      </c>
      <c r="E689" s="54" t="s">
        <v>3016</v>
      </c>
    </row>
    <row r="690" spans="1:5">
      <c r="A690" s="44" t="s">
        <v>2179</v>
      </c>
      <c r="B690" s="54" t="s">
        <v>3016</v>
      </c>
      <c r="D690" s="44" t="s">
        <v>1454</v>
      </c>
      <c r="E690" s="54" t="s">
        <v>3016</v>
      </c>
    </row>
    <row r="691" spans="1:5">
      <c r="A691" s="44" t="s">
        <v>2182</v>
      </c>
      <c r="B691" s="54" t="s">
        <v>3016</v>
      </c>
      <c r="D691" s="44" t="s">
        <v>2223</v>
      </c>
      <c r="E691" s="54" t="s">
        <v>3016</v>
      </c>
    </row>
    <row r="692" spans="1:5">
      <c r="A692" s="44" t="s">
        <v>320</v>
      </c>
      <c r="B692" s="54" t="s">
        <v>3016</v>
      </c>
      <c r="D692" s="44" t="s">
        <v>2029</v>
      </c>
      <c r="E692" s="54" t="s">
        <v>3016</v>
      </c>
    </row>
    <row r="693" spans="1:5">
      <c r="A693" s="44" t="s">
        <v>2187</v>
      </c>
      <c r="B693" s="54" t="s">
        <v>3016</v>
      </c>
      <c r="D693" s="44" t="s">
        <v>1354</v>
      </c>
      <c r="E693" s="54" t="s">
        <v>3016</v>
      </c>
    </row>
    <row r="694" spans="1:5">
      <c r="A694" s="44" t="s">
        <v>360</v>
      </c>
      <c r="B694" s="54" t="s">
        <v>3016</v>
      </c>
      <c r="D694" s="44" t="s">
        <v>2318</v>
      </c>
      <c r="E694" s="54" t="s">
        <v>3016</v>
      </c>
    </row>
    <row r="695" spans="1:5">
      <c r="A695" s="44" t="s">
        <v>2190</v>
      </c>
      <c r="B695" s="54" t="s">
        <v>3016</v>
      </c>
      <c r="D695" s="44" t="s">
        <v>1710</v>
      </c>
      <c r="E695" s="54" t="s">
        <v>3016</v>
      </c>
    </row>
    <row r="696" spans="1:5">
      <c r="A696" s="44" t="s">
        <v>2191</v>
      </c>
      <c r="B696" s="54" t="s">
        <v>3016</v>
      </c>
      <c r="D696" s="44" t="s">
        <v>1593</v>
      </c>
      <c r="E696" s="54" t="s">
        <v>3016</v>
      </c>
    </row>
    <row r="697" spans="1:5">
      <c r="A697" s="44" t="s">
        <v>635</v>
      </c>
      <c r="B697" s="54" t="s">
        <v>3016</v>
      </c>
      <c r="D697" s="44" t="s">
        <v>1344</v>
      </c>
      <c r="E697" s="54" t="s">
        <v>3016</v>
      </c>
    </row>
    <row r="698" spans="1:5">
      <c r="A698" s="44" t="s">
        <v>639</v>
      </c>
      <c r="B698" s="54" t="s">
        <v>3016</v>
      </c>
      <c r="D698" s="44" t="s">
        <v>1875</v>
      </c>
      <c r="E698" s="54" t="s">
        <v>3016</v>
      </c>
    </row>
    <row r="699" spans="1:5">
      <c r="A699" s="44" t="s">
        <v>2198</v>
      </c>
      <c r="B699" s="54" t="s">
        <v>3016</v>
      </c>
      <c r="D699" s="44" t="s">
        <v>1735</v>
      </c>
      <c r="E699" s="54" t="s">
        <v>3016</v>
      </c>
    </row>
    <row r="700" spans="1:5">
      <c r="A700" s="44" t="s">
        <v>660</v>
      </c>
      <c r="B700" s="54" t="s">
        <v>3016</v>
      </c>
      <c r="D700" s="44" t="s">
        <v>1335</v>
      </c>
      <c r="E700" s="54" t="s">
        <v>3016</v>
      </c>
    </row>
    <row r="701" spans="1:5">
      <c r="A701" s="44" t="s">
        <v>2201</v>
      </c>
      <c r="B701" s="54" t="s">
        <v>3016</v>
      </c>
      <c r="D701" s="44" t="s">
        <v>2112</v>
      </c>
      <c r="E701" s="54" t="s">
        <v>3016</v>
      </c>
    </row>
    <row r="702" spans="1:5">
      <c r="A702" s="44" t="s">
        <v>2202</v>
      </c>
      <c r="B702" s="54" t="s">
        <v>3016</v>
      </c>
      <c r="D702" s="44" t="s">
        <v>1590</v>
      </c>
      <c r="E702" s="54" t="s">
        <v>3016</v>
      </c>
    </row>
    <row r="703" spans="1:5">
      <c r="A703" s="44" t="s">
        <v>1211</v>
      </c>
      <c r="B703" s="54" t="s">
        <v>3016</v>
      </c>
      <c r="D703" s="44" t="s">
        <v>710</v>
      </c>
      <c r="E703" s="54" t="s">
        <v>3016</v>
      </c>
    </row>
    <row r="704" spans="1:5">
      <c r="A704" s="44" t="s">
        <v>2204</v>
      </c>
      <c r="B704" s="54" t="s">
        <v>3016</v>
      </c>
      <c r="D704" s="44" t="s">
        <v>645</v>
      </c>
      <c r="E704" s="54" t="s">
        <v>3016</v>
      </c>
    </row>
    <row r="705" spans="1:5">
      <c r="A705" s="44" t="s">
        <v>2205</v>
      </c>
      <c r="B705" s="54" t="s">
        <v>3016</v>
      </c>
      <c r="D705" s="44" t="s">
        <v>1893</v>
      </c>
      <c r="E705" s="54" t="s">
        <v>3016</v>
      </c>
    </row>
    <row r="706" spans="1:5">
      <c r="A706" s="44" t="s">
        <v>2210</v>
      </c>
      <c r="B706" s="54" t="s">
        <v>3016</v>
      </c>
      <c r="D706" s="44" t="s">
        <v>1863</v>
      </c>
      <c r="E706" s="54" t="s">
        <v>3016</v>
      </c>
    </row>
    <row r="707" spans="1:5">
      <c r="A707" s="44" t="s">
        <v>2212</v>
      </c>
      <c r="B707" s="54" t="s">
        <v>3016</v>
      </c>
      <c r="D707" s="44" t="s">
        <v>1449</v>
      </c>
      <c r="E707" s="54" t="s">
        <v>3016</v>
      </c>
    </row>
    <row r="708" spans="1:5">
      <c r="A708" s="44" t="s">
        <v>2213</v>
      </c>
      <c r="B708" s="54" t="s">
        <v>3016</v>
      </c>
      <c r="D708" s="44" t="s">
        <v>1902</v>
      </c>
      <c r="E708" s="54" t="s">
        <v>3016</v>
      </c>
    </row>
    <row r="709" spans="1:5">
      <c r="A709" s="44" t="s">
        <v>1340</v>
      </c>
      <c r="B709" s="54" t="s">
        <v>3016</v>
      </c>
      <c r="D709" s="44" t="s">
        <v>344</v>
      </c>
      <c r="E709" s="54" t="s">
        <v>3016</v>
      </c>
    </row>
    <row r="710" spans="1:5">
      <c r="A710" s="44" t="s">
        <v>2215</v>
      </c>
      <c r="B710" s="54" t="s">
        <v>3016</v>
      </c>
      <c r="D710" s="44" t="s">
        <v>1601</v>
      </c>
      <c r="E710" s="54" t="s">
        <v>3016</v>
      </c>
    </row>
    <row r="711" spans="1:5">
      <c r="A711" s="44" t="s">
        <v>2216</v>
      </c>
      <c r="B711" s="54" t="s">
        <v>3016</v>
      </c>
      <c r="D711" s="44" t="s">
        <v>2267</v>
      </c>
      <c r="E711" s="54" t="s">
        <v>3016</v>
      </c>
    </row>
    <row r="712" spans="1:5">
      <c r="A712" s="44" t="s">
        <v>2217</v>
      </c>
      <c r="B712" s="54" t="s">
        <v>3016</v>
      </c>
      <c r="D712" s="44" t="s">
        <v>322</v>
      </c>
      <c r="E712" s="54" t="s">
        <v>3016</v>
      </c>
    </row>
    <row r="713" spans="1:5">
      <c r="A713" s="44" t="s">
        <v>1353</v>
      </c>
      <c r="B713" s="54" t="s">
        <v>3016</v>
      </c>
      <c r="D713" s="44" t="s">
        <v>1564</v>
      </c>
      <c r="E713" s="54" t="s">
        <v>3016</v>
      </c>
    </row>
    <row r="714" spans="1:5">
      <c r="A714" s="44" t="s">
        <v>2219</v>
      </c>
      <c r="B714" s="54" t="s">
        <v>3016</v>
      </c>
      <c r="D714" s="44" t="s">
        <v>1822</v>
      </c>
      <c r="E714" s="54" t="s">
        <v>3016</v>
      </c>
    </row>
    <row r="715" spans="1:5">
      <c r="A715" s="44" t="s">
        <v>2223</v>
      </c>
      <c r="B715" s="54" t="s">
        <v>3016</v>
      </c>
      <c r="D715" s="44" t="s">
        <v>2083</v>
      </c>
      <c r="E715" s="54" t="s">
        <v>3016</v>
      </c>
    </row>
    <row r="716" spans="1:5">
      <c r="A716" s="44" t="s">
        <v>2224</v>
      </c>
      <c r="B716" s="54" t="s">
        <v>3016</v>
      </c>
      <c r="D716" s="44" t="s">
        <v>2354</v>
      </c>
      <c r="E716" s="54" t="s">
        <v>3016</v>
      </c>
    </row>
    <row r="717" spans="1:5">
      <c r="A717" s="44" t="s">
        <v>2225</v>
      </c>
      <c r="B717" s="54" t="s">
        <v>3016</v>
      </c>
      <c r="D717" s="44" t="s">
        <v>2254</v>
      </c>
      <c r="E717" s="54" t="s">
        <v>3016</v>
      </c>
    </row>
    <row r="718" spans="1:5">
      <c r="A718" s="44" t="s">
        <v>2226</v>
      </c>
      <c r="B718" s="54" t="s">
        <v>3016</v>
      </c>
      <c r="D718" s="44" t="s">
        <v>2178</v>
      </c>
      <c r="E718" s="54" t="s">
        <v>3016</v>
      </c>
    </row>
    <row r="719" spans="1:5">
      <c r="A719" s="44" t="s">
        <v>1461</v>
      </c>
      <c r="B719" s="54" t="s">
        <v>3016</v>
      </c>
      <c r="D719" s="44" t="s">
        <v>369</v>
      </c>
      <c r="E719" s="54" t="s">
        <v>3016</v>
      </c>
    </row>
    <row r="720" spans="1:5">
      <c r="A720" s="44" t="s">
        <v>2228</v>
      </c>
      <c r="B720" s="54" t="s">
        <v>3016</v>
      </c>
      <c r="D720" s="44" t="s">
        <v>2320</v>
      </c>
      <c r="E720" s="54" t="s">
        <v>3016</v>
      </c>
    </row>
    <row r="721" spans="1:5">
      <c r="A721" s="44" t="s">
        <v>2229</v>
      </c>
      <c r="B721" s="54" t="s">
        <v>3016</v>
      </c>
      <c r="D721" s="44" t="s">
        <v>2182</v>
      </c>
      <c r="E721" s="54" t="s">
        <v>3016</v>
      </c>
    </row>
    <row r="722" spans="1:5">
      <c r="A722" s="44" t="s">
        <v>2230</v>
      </c>
      <c r="B722" s="54" t="s">
        <v>3016</v>
      </c>
      <c r="D722" s="44" t="s">
        <v>2241</v>
      </c>
      <c r="E722" s="54" t="s">
        <v>3016</v>
      </c>
    </row>
    <row r="723" spans="1:5">
      <c r="A723" s="44" t="s">
        <v>1598</v>
      </c>
      <c r="B723" s="54" t="s">
        <v>3016</v>
      </c>
      <c r="D723" s="44" t="s">
        <v>2391</v>
      </c>
      <c r="E723" s="54" t="s">
        <v>3016</v>
      </c>
    </row>
    <row r="724" spans="1:5">
      <c r="A724" s="44" t="s">
        <v>1678</v>
      </c>
      <c r="B724" s="54" t="s">
        <v>3016</v>
      </c>
      <c r="D724" s="44" t="s">
        <v>2168</v>
      </c>
      <c r="E724" s="54" t="s">
        <v>3016</v>
      </c>
    </row>
    <row r="725" spans="1:5">
      <c r="A725" s="44" t="s">
        <v>1697</v>
      </c>
      <c r="B725" s="54" t="s">
        <v>3016</v>
      </c>
      <c r="D725" s="44" t="s">
        <v>1469</v>
      </c>
      <c r="E725" s="54" t="s">
        <v>3016</v>
      </c>
    </row>
    <row r="726" spans="1:5">
      <c r="A726" s="44" t="s">
        <v>1702</v>
      </c>
      <c r="B726" s="54" t="s">
        <v>3016</v>
      </c>
      <c r="D726" s="44" t="s">
        <v>1661</v>
      </c>
      <c r="E726" s="54" t="s">
        <v>3016</v>
      </c>
    </row>
    <row r="727" spans="1:5">
      <c r="A727" s="44" t="s">
        <v>2239</v>
      </c>
      <c r="B727" s="54" t="s">
        <v>3016</v>
      </c>
      <c r="D727" s="44" t="s">
        <v>348</v>
      </c>
      <c r="E727" s="54" t="s">
        <v>3016</v>
      </c>
    </row>
    <row r="728" spans="1:5">
      <c r="A728" s="44" t="s">
        <v>2240</v>
      </c>
      <c r="B728" s="54" t="s">
        <v>3016</v>
      </c>
      <c r="D728" s="44" t="s">
        <v>2156</v>
      </c>
      <c r="E728" s="54" t="s">
        <v>3016</v>
      </c>
    </row>
    <row r="729" spans="1:5">
      <c r="A729" s="44" t="s">
        <v>2241</v>
      </c>
      <c r="B729" s="54" t="s">
        <v>3016</v>
      </c>
      <c r="D729" s="44" t="s">
        <v>631</v>
      </c>
      <c r="E729" s="54" t="s">
        <v>3016</v>
      </c>
    </row>
    <row r="730" spans="1:5">
      <c r="A730" s="44" t="s">
        <v>2242</v>
      </c>
      <c r="B730" s="54" t="s">
        <v>3016</v>
      </c>
      <c r="D730" s="44" t="s">
        <v>2302</v>
      </c>
      <c r="E730" s="54" t="s">
        <v>3016</v>
      </c>
    </row>
    <row r="731" spans="1:5">
      <c r="A731" s="44" t="s">
        <v>2245</v>
      </c>
      <c r="B731" s="54" t="s">
        <v>3016</v>
      </c>
      <c r="D731" s="44" t="s">
        <v>2382</v>
      </c>
      <c r="E731" s="54" t="s">
        <v>3016</v>
      </c>
    </row>
    <row r="732" spans="1:5">
      <c r="A732" s="44" t="s">
        <v>1741</v>
      </c>
      <c r="B732" s="54" t="s">
        <v>3016</v>
      </c>
      <c r="D732" s="44" t="s">
        <v>3018</v>
      </c>
      <c r="E732" s="54" t="s">
        <v>3017</v>
      </c>
    </row>
    <row r="733" spans="1:5">
      <c r="A733" s="44" t="s">
        <v>2250</v>
      </c>
      <c r="B733" s="54" t="s">
        <v>3016</v>
      </c>
      <c r="D733" s="44" t="s">
        <v>1341</v>
      </c>
      <c r="E733" s="54" t="s">
        <v>3016</v>
      </c>
    </row>
    <row r="734" spans="1:5">
      <c r="A734" s="44" t="s">
        <v>2251</v>
      </c>
      <c r="B734" s="54" t="s">
        <v>3016</v>
      </c>
      <c r="D734" s="44" t="s">
        <v>2050</v>
      </c>
      <c r="E734" s="54" t="s">
        <v>3016</v>
      </c>
    </row>
    <row r="735" spans="1:5">
      <c r="A735" s="44" t="s">
        <v>2254</v>
      </c>
      <c r="B735" s="54" t="s">
        <v>3016</v>
      </c>
      <c r="D735" s="44" t="s">
        <v>2363</v>
      </c>
      <c r="E735" s="54" t="s">
        <v>3016</v>
      </c>
    </row>
    <row r="736" spans="1:5">
      <c r="A736" s="44" t="s">
        <v>2255</v>
      </c>
      <c r="B736" s="54" t="s">
        <v>3016</v>
      </c>
      <c r="D736" s="44" t="s">
        <v>2269</v>
      </c>
      <c r="E736" s="54" t="s">
        <v>3016</v>
      </c>
    </row>
    <row r="737" spans="1:5">
      <c r="A737" s="44" t="s">
        <v>2258</v>
      </c>
      <c r="B737" s="54" t="s">
        <v>3016</v>
      </c>
      <c r="D737" s="44" t="s">
        <v>2289</v>
      </c>
      <c r="E737" s="54" t="s">
        <v>3016</v>
      </c>
    </row>
    <row r="738" spans="1:5">
      <c r="A738" s="44" t="s">
        <v>2259</v>
      </c>
      <c r="B738" s="54" t="s">
        <v>3016</v>
      </c>
      <c r="D738" s="44" t="s">
        <v>2331</v>
      </c>
      <c r="E738" s="54" t="s">
        <v>3016</v>
      </c>
    </row>
    <row r="739" spans="1:5">
      <c r="A739" s="44" t="s">
        <v>2260</v>
      </c>
      <c r="B739" s="54" t="s">
        <v>3016</v>
      </c>
      <c r="D739" s="44" t="s">
        <v>1657</v>
      </c>
      <c r="E739" s="54" t="s">
        <v>3016</v>
      </c>
    </row>
    <row r="740" spans="1:5">
      <c r="A740" s="44" t="s">
        <v>2261</v>
      </c>
      <c r="B740" s="54" t="s">
        <v>3016</v>
      </c>
      <c r="D740" s="44" t="s">
        <v>2350</v>
      </c>
      <c r="E740" s="54" t="s">
        <v>3016</v>
      </c>
    </row>
    <row r="741" spans="1:5">
      <c r="A741" s="44" t="s">
        <v>2262</v>
      </c>
      <c r="B741" s="54" t="s">
        <v>3016</v>
      </c>
      <c r="D741" s="44" t="s">
        <v>141</v>
      </c>
      <c r="E741" s="54" t="s">
        <v>3016</v>
      </c>
    </row>
    <row r="742" spans="1:5">
      <c r="A742" s="44" t="s">
        <v>2263</v>
      </c>
      <c r="B742" s="54" t="s">
        <v>3016</v>
      </c>
      <c r="D742" s="44" t="s">
        <v>1563</v>
      </c>
      <c r="E742" s="54" t="s">
        <v>3016</v>
      </c>
    </row>
    <row r="743" spans="1:5">
      <c r="A743" s="44" t="s">
        <v>1825</v>
      </c>
      <c r="B743" s="54" t="s">
        <v>3016</v>
      </c>
      <c r="D743" s="44" t="s">
        <v>2394</v>
      </c>
      <c r="E743" s="54" t="s">
        <v>3016</v>
      </c>
    </row>
    <row r="744" spans="1:5">
      <c r="A744" s="44" t="s">
        <v>2267</v>
      </c>
      <c r="B744" s="54" t="s">
        <v>3016</v>
      </c>
      <c r="D744" s="44" t="s">
        <v>1515</v>
      </c>
      <c r="E744" s="54" t="s">
        <v>3016</v>
      </c>
    </row>
    <row r="745" spans="1:5">
      <c r="A745" s="44" t="s">
        <v>2268</v>
      </c>
      <c r="B745" s="54" t="s">
        <v>3016</v>
      </c>
      <c r="D745" s="44" t="s">
        <v>1558</v>
      </c>
      <c r="E745" s="54" t="s">
        <v>3016</v>
      </c>
    </row>
    <row r="746" spans="1:5">
      <c r="A746" s="44" t="s">
        <v>2269</v>
      </c>
      <c r="B746" s="54" t="s">
        <v>3016</v>
      </c>
      <c r="D746" s="44" t="s">
        <v>1586</v>
      </c>
      <c r="E746" s="54" t="s">
        <v>3016</v>
      </c>
    </row>
    <row r="747" spans="1:5">
      <c r="A747" s="44" t="s">
        <v>1866</v>
      </c>
      <c r="B747" s="54" t="s">
        <v>3016</v>
      </c>
      <c r="D747" s="44" t="s">
        <v>1826</v>
      </c>
      <c r="E747" s="54" t="s">
        <v>3016</v>
      </c>
    </row>
    <row r="748" spans="1:5">
      <c r="A748" s="44" t="s">
        <v>2273</v>
      </c>
      <c r="B748" s="54" t="s">
        <v>3016</v>
      </c>
      <c r="D748" s="44" t="s">
        <v>705</v>
      </c>
      <c r="E748" s="54" t="s">
        <v>3016</v>
      </c>
    </row>
    <row r="749" spans="1:5">
      <c r="A749" s="44" t="s">
        <v>2274</v>
      </c>
      <c r="B749" s="54" t="s">
        <v>3016</v>
      </c>
      <c r="D749" s="44" t="s">
        <v>142</v>
      </c>
      <c r="E749" s="54" t="s">
        <v>3016</v>
      </c>
    </row>
    <row r="750" spans="1:5">
      <c r="A750" s="44" t="s">
        <v>2053</v>
      </c>
      <c r="B750" s="54" t="s">
        <v>3016</v>
      </c>
      <c r="D750" s="44" t="s">
        <v>1321</v>
      </c>
      <c r="E750" s="54" t="s">
        <v>3016</v>
      </c>
    </row>
    <row r="751" spans="1:5">
      <c r="A751" s="44" t="s">
        <v>2277</v>
      </c>
      <c r="B751" s="54" t="s">
        <v>3016</v>
      </c>
      <c r="D751" s="44" t="s">
        <v>1535</v>
      </c>
      <c r="E751" s="54" t="s">
        <v>3016</v>
      </c>
    </row>
    <row r="752" spans="1:5">
      <c r="A752" s="44" t="s">
        <v>2279</v>
      </c>
      <c r="B752" s="54" t="s">
        <v>3016</v>
      </c>
      <c r="D752" s="44" t="s">
        <v>1327</v>
      </c>
      <c r="E752" s="54" t="s">
        <v>3016</v>
      </c>
    </row>
    <row r="753" spans="1:5">
      <c r="A753" s="44" t="s">
        <v>2066</v>
      </c>
      <c r="B753" s="54" t="s">
        <v>3016</v>
      </c>
      <c r="D753" s="44" t="s">
        <v>1799</v>
      </c>
      <c r="E753" s="54" t="s">
        <v>3016</v>
      </c>
    </row>
    <row r="754" spans="1:5">
      <c r="A754" s="44" t="s">
        <v>2283</v>
      </c>
      <c r="B754" s="54" t="s">
        <v>3016</v>
      </c>
      <c r="D754" s="44" t="s">
        <v>2174</v>
      </c>
      <c r="E754" s="54" t="s">
        <v>3016</v>
      </c>
    </row>
    <row r="755" spans="1:5">
      <c r="A755" s="44" t="s">
        <v>2284</v>
      </c>
      <c r="B755" s="54" t="s">
        <v>3016</v>
      </c>
      <c r="D755" s="44" t="s">
        <v>1528</v>
      </c>
      <c r="E755" s="54" t="s">
        <v>3016</v>
      </c>
    </row>
    <row r="756" spans="1:5">
      <c r="A756" s="44" t="s">
        <v>2287</v>
      </c>
      <c r="B756" s="54" t="s">
        <v>3016</v>
      </c>
      <c r="D756" s="44" t="s">
        <v>2277</v>
      </c>
      <c r="E756" s="54" t="s">
        <v>3016</v>
      </c>
    </row>
    <row r="757" spans="1:5">
      <c r="A757" s="44" t="s">
        <v>2100</v>
      </c>
      <c r="B757" s="54" t="s">
        <v>3016</v>
      </c>
      <c r="D757" s="44" t="s">
        <v>1594</v>
      </c>
      <c r="E757" s="54" t="s">
        <v>3016</v>
      </c>
    </row>
    <row r="758" spans="1:5">
      <c r="A758" s="44" t="s">
        <v>2289</v>
      </c>
      <c r="B758" s="54" t="s">
        <v>3016</v>
      </c>
      <c r="D758" s="44" t="s">
        <v>1757</v>
      </c>
      <c r="E758" s="54" t="s">
        <v>3016</v>
      </c>
    </row>
    <row r="759" spans="1:5">
      <c r="A759" s="44" t="s">
        <v>2290</v>
      </c>
      <c r="B759" s="54" t="s">
        <v>3016</v>
      </c>
      <c r="D759" s="44" t="s">
        <v>1842</v>
      </c>
      <c r="E759" s="54" t="s">
        <v>3016</v>
      </c>
    </row>
    <row r="760" spans="1:5">
      <c r="A760" s="44" t="s">
        <v>2118</v>
      </c>
      <c r="B760" s="54" t="s">
        <v>3016</v>
      </c>
      <c r="D760" s="44" t="s">
        <v>2080</v>
      </c>
      <c r="E760" s="54" t="s">
        <v>3016</v>
      </c>
    </row>
    <row r="761" spans="1:5">
      <c r="A761" s="44" t="s">
        <v>2292</v>
      </c>
      <c r="B761" s="54" t="s">
        <v>3016</v>
      </c>
      <c r="D761" s="44" t="s">
        <v>1677</v>
      </c>
      <c r="E761" s="54" t="s">
        <v>3016</v>
      </c>
    </row>
    <row r="762" spans="1:5">
      <c r="A762" s="44" t="s">
        <v>2159</v>
      </c>
      <c r="B762" s="54" t="s">
        <v>3016</v>
      </c>
      <c r="D762" s="44" t="s">
        <v>2297</v>
      </c>
      <c r="E762" s="54" t="s">
        <v>3016</v>
      </c>
    </row>
    <row r="763" spans="1:5">
      <c r="A763" s="44" t="s">
        <v>2296</v>
      </c>
      <c r="B763" s="54" t="s">
        <v>3016</v>
      </c>
      <c r="D763" s="44" t="s">
        <v>1922</v>
      </c>
      <c r="E763" s="54" t="s">
        <v>3016</v>
      </c>
    </row>
    <row r="764" spans="1:5">
      <c r="A764" s="44" t="s">
        <v>2297</v>
      </c>
      <c r="B764" s="54" t="s">
        <v>3016</v>
      </c>
      <c r="D764" s="44" t="s">
        <v>2398</v>
      </c>
      <c r="E764" s="54" t="s">
        <v>3016</v>
      </c>
    </row>
    <row r="765" spans="1:5">
      <c r="A765" s="44" t="s">
        <v>2300</v>
      </c>
      <c r="B765" s="54" t="s">
        <v>3016</v>
      </c>
      <c r="D765" s="44" t="s">
        <v>2334</v>
      </c>
      <c r="E765" s="54" t="s">
        <v>3016</v>
      </c>
    </row>
    <row r="766" spans="1:5">
      <c r="A766" s="44" t="s">
        <v>2301</v>
      </c>
      <c r="B766" s="54" t="s">
        <v>3016</v>
      </c>
      <c r="D766" s="44" t="s">
        <v>2366</v>
      </c>
      <c r="E766" s="54" t="s">
        <v>3016</v>
      </c>
    </row>
    <row r="767" spans="1:5">
      <c r="A767" s="44" t="s">
        <v>2302</v>
      </c>
      <c r="B767" s="54" t="s">
        <v>3016</v>
      </c>
      <c r="D767" s="44" t="s">
        <v>2300</v>
      </c>
      <c r="E767" s="54" t="s">
        <v>3016</v>
      </c>
    </row>
    <row r="768" spans="1:5">
      <c r="A768" s="44" t="s">
        <v>2303</v>
      </c>
      <c r="B768" s="54" t="s">
        <v>3016</v>
      </c>
      <c r="D768" s="44" t="s">
        <v>1769</v>
      </c>
      <c r="E768" s="54" t="s">
        <v>3016</v>
      </c>
    </row>
    <row r="769" spans="1:5">
      <c r="A769" s="44" t="s">
        <v>2304</v>
      </c>
      <c r="B769" s="54" t="s">
        <v>3016</v>
      </c>
      <c r="D769" s="44" t="s">
        <v>2322</v>
      </c>
      <c r="E769" s="54" t="s">
        <v>3016</v>
      </c>
    </row>
    <row r="770" spans="1:5">
      <c r="A770" s="44" t="s">
        <v>2306</v>
      </c>
      <c r="B770" s="54" t="s">
        <v>3016</v>
      </c>
      <c r="D770" s="44" t="s">
        <v>2242</v>
      </c>
      <c r="E770" s="54" t="s">
        <v>3016</v>
      </c>
    </row>
    <row r="771" spans="1:5">
      <c r="A771" s="44" t="s">
        <v>2310</v>
      </c>
      <c r="B771" s="54" t="s">
        <v>3016</v>
      </c>
      <c r="D771" s="44" t="s">
        <v>2311</v>
      </c>
      <c r="E771" s="54" t="s">
        <v>3016</v>
      </c>
    </row>
    <row r="772" spans="1:5">
      <c r="A772" s="44" t="s">
        <v>2311</v>
      </c>
      <c r="B772" s="54" t="s">
        <v>3016</v>
      </c>
      <c r="D772" s="44" t="s">
        <v>1623</v>
      </c>
      <c r="E772" s="54" t="s">
        <v>3016</v>
      </c>
    </row>
    <row r="773" spans="1:5">
      <c r="A773" s="44" t="s">
        <v>141</v>
      </c>
      <c r="B773" s="54" t="s">
        <v>3016</v>
      </c>
      <c r="D773" s="44" t="s">
        <v>2321</v>
      </c>
      <c r="E773" s="54" t="s">
        <v>3016</v>
      </c>
    </row>
    <row r="774" spans="1:5">
      <c r="A774" s="44" t="s">
        <v>2312</v>
      </c>
      <c r="B774" s="54" t="s">
        <v>3016</v>
      </c>
      <c r="D774" s="44" t="s">
        <v>1751</v>
      </c>
      <c r="E774" s="54" t="s">
        <v>3016</v>
      </c>
    </row>
    <row r="775" spans="1:5">
      <c r="A775" s="44" t="s">
        <v>2313</v>
      </c>
      <c r="B775" s="54" t="s">
        <v>3016</v>
      </c>
      <c r="D775" s="44" t="s">
        <v>1812</v>
      </c>
      <c r="E775" s="54" t="s">
        <v>3016</v>
      </c>
    </row>
    <row r="776" spans="1:5">
      <c r="A776" s="44" t="s">
        <v>142</v>
      </c>
      <c r="B776" s="54" t="s">
        <v>3016</v>
      </c>
      <c r="D776" s="44" t="s">
        <v>2310</v>
      </c>
      <c r="E776" s="54" t="s">
        <v>3016</v>
      </c>
    </row>
    <row r="777" spans="1:5">
      <c r="A777" s="44" t="s">
        <v>2316</v>
      </c>
      <c r="B777" s="54" t="s">
        <v>3016</v>
      </c>
      <c r="D777" s="44" t="s">
        <v>1734</v>
      </c>
      <c r="E777" s="54" t="s">
        <v>3016</v>
      </c>
    </row>
    <row r="778" spans="1:5">
      <c r="A778" s="44" t="s">
        <v>2317</v>
      </c>
      <c r="B778" s="54" t="s">
        <v>3016</v>
      </c>
      <c r="D778" s="44" t="s">
        <v>2383</v>
      </c>
      <c r="E778" s="54" t="s">
        <v>3016</v>
      </c>
    </row>
    <row r="779" spans="1:5">
      <c r="A779" s="44" t="s">
        <v>2318</v>
      </c>
      <c r="B779" s="54" t="s">
        <v>3016</v>
      </c>
      <c r="D779" s="44" t="s">
        <v>2330</v>
      </c>
      <c r="E779" s="54" t="s">
        <v>3016</v>
      </c>
    </row>
    <row r="780" spans="1:5">
      <c r="A780" s="44" t="s">
        <v>2319</v>
      </c>
      <c r="B780" s="54" t="s">
        <v>3016</v>
      </c>
      <c r="D780" s="44" t="s">
        <v>2255</v>
      </c>
      <c r="E780" s="54" t="s">
        <v>3016</v>
      </c>
    </row>
    <row r="781" spans="1:5">
      <c r="A781" s="44" t="s">
        <v>2320</v>
      </c>
      <c r="B781" s="54" t="s">
        <v>3016</v>
      </c>
      <c r="D781" s="44" t="s">
        <v>1718</v>
      </c>
      <c r="E781" s="54" t="s">
        <v>3016</v>
      </c>
    </row>
    <row r="782" spans="1:5">
      <c r="A782" s="44" t="s">
        <v>2321</v>
      </c>
      <c r="B782" s="54" t="s">
        <v>3016</v>
      </c>
      <c r="D782" s="44" t="s">
        <v>2372</v>
      </c>
      <c r="E782" s="54" t="s">
        <v>3016</v>
      </c>
    </row>
    <row r="783" spans="1:5">
      <c r="A783" s="44" t="s">
        <v>2322</v>
      </c>
      <c r="B783" s="54" t="s">
        <v>3016</v>
      </c>
      <c r="D783" s="44" t="s">
        <v>1412</v>
      </c>
      <c r="E783" s="54" t="s">
        <v>3016</v>
      </c>
    </row>
    <row r="784" spans="1:5">
      <c r="A784" s="44" t="s">
        <v>2323</v>
      </c>
      <c r="B784" s="54" t="s">
        <v>3016</v>
      </c>
      <c r="D784" s="44" t="s">
        <v>2169</v>
      </c>
      <c r="E784" s="54" t="s">
        <v>3016</v>
      </c>
    </row>
    <row r="785" spans="1:5">
      <c r="A785" s="44" t="s">
        <v>2189</v>
      </c>
      <c r="B785" s="54" t="s">
        <v>3016</v>
      </c>
      <c r="D785" s="44" t="s">
        <v>2198</v>
      </c>
      <c r="E785" s="54" t="s">
        <v>3016</v>
      </c>
    </row>
    <row r="786" spans="1:5">
      <c r="A786" s="44" t="s">
        <v>2326</v>
      </c>
      <c r="B786" s="54" t="s">
        <v>3016</v>
      </c>
      <c r="D786" s="44" t="s">
        <v>1755</v>
      </c>
      <c r="E786" s="54" t="s">
        <v>3016</v>
      </c>
    </row>
    <row r="787" spans="1:5">
      <c r="A787" s="44" t="s">
        <v>2327</v>
      </c>
      <c r="B787" s="54" t="s">
        <v>3016</v>
      </c>
      <c r="D787" s="44" t="s">
        <v>1786</v>
      </c>
      <c r="E787" s="54" t="s">
        <v>3016</v>
      </c>
    </row>
    <row r="788" spans="1:5">
      <c r="A788" s="44" t="s">
        <v>2328</v>
      </c>
      <c r="B788" s="54" t="s">
        <v>3016</v>
      </c>
      <c r="D788" s="44" t="s">
        <v>2108</v>
      </c>
      <c r="E788" s="54" t="s">
        <v>3016</v>
      </c>
    </row>
    <row r="789" spans="1:5">
      <c r="A789" s="44" t="s">
        <v>2329</v>
      </c>
      <c r="B789" s="54" t="s">
        <v>3016</v>
      </c>
      <c r="D789" s="44" t="s">
        <v>2033</v>
      </c>
      <c r="E789" s="54" t="s">
        <v>3016</v>
      </c>
    </row>
    <row r="790" spans="1:5">
      <c r="A790" s="44" t="s">
        <v>2330</v>
      </c>
      <c r="B790" s="54" t="s">
        <v>3016</v>
      </c>
      <c r="D790" s="44" t="s">
        <v>1878</v>
      </c>
      <c r="E790" s="54" t="s">
        <v>3016</v>
      </c>
    </row>
    <row r="791" spans="1:5">
      <c r="A791" s="44" t="s">
        <v>2331</v>
      </c>
      <c r="B791" s="54" t="s">
        <v>3016</v>
      </c>
      <c r="D791" s="44" t="s">
        <v>1645</v>
      </c>
      <c r="E791" s="54" t="s">
        <v>3016</v>
      </c>
    </row>
    <row r="792" spans="1:5">
      <c r="A792" s="44" t="s">
        <v>2332</v>
      </c>
      <c r="B792" s="54" t="s">
        <v>3016</v>
      </c>
      <c r="D792" s="44" t="s">
        <v>1466</v>
      </c>
      <c r="E792" s="54" t="s">
        <v>3016</v>
      </c>
    </row>
    <row r="793" spans="1:5">
      <c r="A793" s="44" t="s">
        <v>2203</v>
      </c>
      <c r="B793" s="54" t="s">
        <v>3016</v>
      </c>
      <c r="D793" s="44" t="s">
        <v>1359</v>
      </c>
      <c r="E793" s="54" t="s">
        <v>3016</v>
      </c>
    </row>
    <row r="794" spans="1:5">
      <c r="A794" s="44" t="s">
        <v>2334</v>
      </c>
      <c r="B794" s="54" t="s">
        <v>3016</v>
      </c>
      <c r="D794" s="44" t="s">
        <v>1686</v>
      </c>
      <c r="E794" s="54" t="s">
        <v>3016</v>
      </c>
    </row>
    <row r="795" spans="1:5">
      <c r="A795" s="44" t="s">
        <v>2214</v>
      </c>
      <c r="B795" s="54" t="s">
        <v>3016</v>
      </c>
      <c r="D795" s="44" t="s">
        <v>1604</v>
      </c>
      <c r="E795" s="54" t="s">
        <v>3016</v>
      </c>
    </row>
    <row r="796" spans="1:5">
      <c r="A796" s="44" t="s">
        <v>2337</v>
      </c>
      <c r="B796" s="54" t="s">
        <v>3016</v>
      </c>
      <c r="D796" s="44" t="s">
        <v>1442</v>
      </c>
      <c r="E796" s="54" t="s">
        <v>3016</v>
      </c>
    </row>
    <row r="797" spans="1:5">
      <c r="A797" s="44" t="s">
        <v>2227</v>
      </c>
      <c r="B797" s="54" t="s">
        <v>3016</v>
      </c>
      <c r="D797" s="44" t="s">
        <v>2210</v>
      </c>
      <c r="E797" s="54" t="s">
        <v>3016</v>
      </c>
    </row>
    <row r="798" spans="1:5">
      <c r="A798" s="44" t="s">
        <v>2339</v>
      </c>
      <c r="B798" s="54" t="s">
        <v>3016</v>
      </c>
      <c r="D798" s="44" t="s">
        <v>2339</v>
      </c>
      <c r="E798" s="54" t="s">
        <v>3016</v>
      </c>
    </row>
    <row r="799" spans="1:5">
      <c r="A799" s="44" t="s">
        <v>2340</v>
      </c>
      <c r="B799" s="54" t="s">
        <v>3016</v>
      </c>
      <c r="D799" s="44" t="s">
        <v>1777</v>
      </c>
      <c r="E799" s="54" t="s">
        <v>3016</v>
      </c>
    </row>
    <row r="800" spans="1:5">
      <c r="A800" s="44" t="s">
        <v>2341</v>
      </c>
      <c r="B800" s="54" t="s">
        <v>3016</v>
      </c>
      <c r="D800" s="44" t="s">
        <v>1759</v>
      </c>
      <c r="E800" s="54" t="s">
        <v>3016</v>
      </c>
    </row>
    <row r="801" spans="1:5">
      <c r="A801" s="44" t="s">
        <v>2342</v>
      </c>
      <c r="B801" s="54" t="s">
        <v>3016</v>
      </c>
      <c r="D801" s="44" t="s">
        <v>2063</v>
      </c>
      <c r="E801" s="54" t="s">
        <v>3016</v>
      </c>
    </row>
    <row r="802" spans="1:5">
      <c r="A802" s="44" t="s">
        <v>2343</v>
      </c>
      <c r="B802" s="54" t="s">
        <v>3016</v>
      </c>
      <c r="D802" s="44" t="s">
        <v>681</v>
      </c>
      <c r="E802" s="54" t="s">
        <v>3016</v>
      </c>
    </row>
    <row r="803" spans="1:5">
      <c r="A803" s="44" t="s">
        <v>2344</v>
      </c>
      <c r="B803" s="54" t="s">
        <v>3016</v>
      </c>
      <c r="D803" s="44" t="s">
        <v>1496</v>
      </c>
      <c r="E803" s="54" t="s">
        <v>3016</v>
      </c>
    </row>
    <row r="804" spans="1:5">
      <c r="A804" s="44" t="s">
        <v>2345</v>
      </c>
      <c r="B804" s="54" t="s">
        <v>3016</v>
      </c>
      <c r="D804" s="44" t="s">
        <v>2190</v>
      </c>
      <c r="E804" s="54" t="s">
        <v>3016</v>
      </c>
    </row>
    <row r="805" spans="1:5">
      <c r="A805" s="44" t="s">
        <v>2236</v>
      </c>
      <c r="B805" s="54" t="s">
        <v>3016</v>
      </c>
      <c r="D805" s="44" t="s">
        <v>2356</v>
      </c>
      <c r="E805" s="54" t="s">
        <v>3016</v>
      </c>
    </row>
    <row r="806" spans="1:5">
      <c r="A806" s="44" t="s">
        <v>1257</v>
      </c>
      <c r="B806" s="54" t="s">
        <v>3016</v>
      </c>
      <c r="D806" s="44" t="s">
        <v>2370</v>
      </c>
      <c r="E806" s="54" t="s">
        <v>3016</v>
      </c>
    </row>
    <row r="807" spans="1:5">
      <c r="A807" s="44" t="s">
        <v>2350</v>
      </c>
      <c r="B807" s="54" t="s">
        <v>3016</v>
      </c>
      <c r="D807" s="44" t="s">
        <v>2340</v>
      </c>
      <c r="E807" s="54" t="s">
        <v>3016</v>
      </c>
    </row>
    <row r="808" spans="1:5">
      <c r="A808" s="44" t="s">
        <v>2351</v>
      </c>
      <c r="B808" s="54" t="s">
        <v>3016</v>
      </c>
      <c r="D808" s="44" t="s">
        <v>2385</v>
      </c>
      <c r="E808" s="54" t="s">
        <v>3016</v>
      </c>
    </row>
    <row r="809" spans="1:5">
      <c r="A809" s="44" t="s">
        <v>2352</v>
      </c>
      <c r="B809" s="54" t="s">
        <v>3016</v>
      </c>
      <c r="D809" s="44" t="s">
        <v>2367</v>
      </c>
      <c r="E809" s="54" t="s">
        <v>3016</v>
      </c>
    </row>
    <row r="810" spans="1:5">
      <c r="A810" s="44" t="s">
        <v>2353</v>
      </c>
      <c r="B810" s="54" t="s">
        <v>3016</v>
      </c>
      <c r="D810" s="44" t="s">
        <v>1465</v>
      </c>
      <c r="E810" s="54" t="s">
        <v>3016</v>
      </c>
    </row>
    <row r="811" spans="1:5">
      <c r="A811" s="44" t="s">
        <v>2354</v>
      </c>
      <c r="B811" s="54" t="s">
        <v>3016</v>
      </c>
      <c r="D811" s="44" t="s">
        <v>636</v>
      </c>
      <c r="E811" s="54" t="s">
        <v>3016</v>
      </c>
    </row>
    <row r="812" spans="1:5">
      <c r="A812" s="44" t="s">
        <v>2355</v>
      </c>
      <c r="B812" s="54" t="s">
        <v>3016</v>
      </c>
      <c r="D812" s="44" t="s">
        <v>1392</v>
      </c>
      <c r="E812" s="54" t="s">
        <v>3016</v>
      </c>
    </row>
    <row r="813" spans="1:5">
      <c r="A813" s="44" t="s">
        <v>2356</v>
      </c>
      <c r="B813" s="54" t="s">
        <v>3016</v>
      </c>
      <c r="D813" s="44" t="s">
        <v>670</v>
      </c>
      <c r="E813" s="54" t="s">
        <v>3016</v>
      </c>
    </row>
    <row r="814" spans="1:5">
      <c r="A814" s="44" t="s">
        <v>2288</v>
      </c>
      <c r="B814" s="54" t="s">
        <v>3016</v>
      </c>
      <c r="D814" s="44" t="s">
        <v>1367</v>
      </c>
      <c r="E814" s="54" t="s">
        <v>3016</v>
      </c>
    </row>
    <row r="815" spans="1:5">
      <c r="A815" s="44" t="s">
        <v>2357</v>
      </c>
      <c r="B815" s="54" t="s">
        <v>3016</v>
      </c>
      <c r="D815" s="44" t="s">
        <v>1386</v>
      </c>
      <c r="E815" s="54" t="s">
        <v>3016</v>
      </c>
    </row>
    <row r="816" spans="1:5">
      <c r="A816" s="44" t="s">
        <v>2358</v>
      </c>
      <c r="B816" s="54" t="s">
        <v>3016</v>
      </c>
      <c r="D816" s="44" t="s">
        <v>667</v>
      </c>
      <c r="E816" s="54" t="s">
        <v>3016</v>
      </c>
    </row>
    <row r="817" spans="1:5">
      <c r="A817" s="44" t="s">
        <v>1259</v>
      </c>
      <c r="B817" s="54" t="s">
        <v>3016</v>
      </c>
      <c r="D817" s="44" t="s">
        <v>648</v>
      </c>
      <c r="E817" s="54" t="s">
        <v>3016</v>
      </c>
    </row>
    <row r="818" spans="1:5">
      <c r="A818" s="44" t="s">
        <v>2362</v>
      </c>
      <c r="B818" s="54" t="s">
        <v>3016</v>
      </c>
      <c r="D818" s="44" t="s">
        <v>1410</v>
      </c>
      <c r="E818" s="54" t="s">
        <v>3016</v>
      </c>
    </row>
    <row r="819" spans="1:5">
      <c r="A819" s="44" t="s">
        <v>2363</v>
      </c>
      <c r="B819" s="54" t="s">
        <v>3016</v>
      </c>
      <c r="D819" s="44" t="s">
        <v>1447</v>
      </c>
      <c r="E819" s="54" t="s">
        <v>3016</v>
      </c>
    </row>
    <row r="820" spans="1:5">
      <c r="A820" s="44" t="s">
        <v>2364</v>
      </c>
      <c r="B820" s="54" t="s">
        <v>3016</v>
      </c>
      <c r="D820" s="44" t="s">
        <v>378</v>
      </c>
      <c r="E820" s="54" t="s">
        <v>3016</v>
      </c>
    </row>
    <row r="821" spans="1:5">
      <c r="A821" s="44" t="s">
        <v>2365</v>
      </c>
      <c r="B821" s="54" t="s">
        <v>3016</v>
      </c>
      <c r="D821" s="44" t="s">
        <v>711</v>
      </c>
      <c r="E821" s="54" t="s">
        <v>3016</v>
      </c>
    </row>
    <row r="822" spans="1:5">
      <c r="A822" s="44" t="s">
        <v>2366</v>
      </c>
      <c r="B822" s="54" t="s">
        <v>3016</v>
      </c>
      <c r="D822" s="44" t="s">
        <v>377</v>
      </c>
      <c r="E822" s="54" t="s">
        <v>3016</v>
      </c>
    </row>
    <row r="823" spans="1:5">
      <c r="A823" s="44" t="s">
        <v>2295</v>
      </c>
      <c r="B823" s="54" t="s">
        <v>3016</v>
      </c>
      <c r="D823" s="44" t="s">
        <v>1441</v>
      </c>
      <c r="E823" s="54" t="s">
        <v>3016</v>
      </c>
    </row>
    <row r="824" spans="1:5">
      <c r="A824" s="44" t="s">
        <v>2368</v>
      </c>
      <c r="B824" s="54" t="s">
        <v>3016</v>
      </c>
      <c r="D824" s="44" t="s">
        <v>1453</v>
      </c>
      <c r="E824" s="54" t="s">
        <v>3016</v>
      </c>
    </row>
    <row r="825" spans="1:5">
      <c r="A825" s="44" t="s">
        <v>2369</v>
      </c>
      <c r="B825" s="54" t="s">
        <v>3016</v>
      </c>
      <c r="D825" s="44" t="s">
        <v>313</v>
      </c>
      <c r="E825" s="54" t="s">
        <v>3016</v>
      </c>
    </row>
    <row r="826" spans="1:5">
      <c r="A826" s="44" t="s">
        <v>2370</v>
      </c>
      <c r="B826" s="54" t="s">
        <v>3016</v>
      </c>
      <c r="D826" s="44" t="s">
        <v>1540</v>
      </c>
      <c r="E826" s="54" t="s">
        <v>3016</v>
      </c>
    </row>
    <row r="827" spans="1:5">
      <c r="A827" s="44" t="s">
        <v>2371</v>
      </c>
      <c r="B827" s="54" t="s">
        <v>3016</v>
      </c>
      <c r="D827" s="44" t="s">
        <v>662</v>
      </c>
      <c r="E827" s="54" t="s">
        <v>3016</v>
      </c>
    </row>
    <row r="828" spans="1:5">
      <c r="A828" s="44" t="s">
        <v>2372</v>
      </c>
      <c r="B828" s="54" t="s">
        <v>3016</v>
      </c>
      <c r="D828" s="44" t="s">
        <v>3019</v>
      </c>
      <c r="E828" s="54" t="s">
        <v>3016</v>
      </c>
    </row>
    <row r="829" spans="1:5">
      <c r="A829" s="44" t="s">
        <v>2373</v>
      </c>
      <c r="B829" s="54" t="s">
        <v>3016</v>
      </c>
      <c r="D829" s="44" t="s">
        <v>1455</v>
      </c>
      <c r="E829" s="54" t="s">
        <v>3016</v>
      </c>
    </row>
    <row r="830" spans="1:5">
      <c r="A830" s="44" t="s">
        <v>2333</v>
      </c>
      <c r="B830" s="54" t="s">
        <v>3016</v>
      </c>
      <c r="D830" s="44" t="s">
        <v>3020</v>
      </c>
      <c r="E830" s="54" t="s">
        <v>3016</v>
      </c>
    </row>
    <row r="831" spans="1:5">
      <c r="A831" s="44" t="s">
        <v>2335</v>
      </c>
      <c r="B831" s="54" t="s">
        <v>3016</v>
      </c>
      <c r="D831" s="268" t="s">
        <v>490</v>
      </c>
      <c r="E831" s="54" t="s">
        <v>3016</v>
      </c>
    </row>
    <row r="832" spans="1:5">
      <c r="A832" s="44" t="s">
        <v>2338</v>
      </c>
      <c r="B832" s="54" t="s">
        <v>3016</v>
      </c>
      <c r="D832" s="268" t="s">
        <v>1680</v>
      </c>
      <c r="E832" s="54" t="s">
        <v>3016</v>
      </c>
    </row>
    <row r="833" spans="1:5">
      <c r="A833" s="44" t="s">
        <v>2367</v>
      </c>
      <c r="B833" s="54" t="s">
        <v>3016</v>
      </c>
      <c r="D833" s="47" t="s">
        <v>3021</v>
      </c>
      <c r="E833" s="54" t="s">
        <v>3016</v>
      </c>
    </row>
    <row r="834" spans="1:5">
      <c r="A834" s="44" t="s">
        <v>2382</v>
      </c>
      <c r="B834" s="54" t="s">
        <v>3016</v>
      </c>
      <c r="D834" s="268" t="s">
        <v>2348</v>
      </c>
      <c r="E834" s="54" t="s">
        <v>3016</v>
      </c>
    </row>
    <row r="835" spans="1:5">
      <c r="A835" s="44" t="s">
        <v>2383</v>
      </c>
      <c r="B835" s="54" t="s">
        <v>3016</v>
      </c>
      <c r="D835" s="268" t="s">
        <v>1115</v>
      </c>
      <c r="E835" s="54" t="s">
        <v>3016</v>
      </c>
    </row>
    <row r="836" spans="1:5">
      <c r="A836" s="44" t="s">
        <v>2377</v>
      </c>
      <c r="B836" s="54" t="s">
        <v>3016</v>
      </c>
      <c r="D836" s="268" t="s">
        <v>1072</v>
      </c>
      <c r="E836" s="54" t="s">
        <v>3016</v>
      </c>
    </row>
    <row r="837" spans="1:5">
      <c r="A837" s="44" t="s">
        <v>2385</v>
      </c>
      <c r="B837" s="54" t="s">
        <v>3016</v>
      </c>
      <c r="D837" s="268" t="s">
        <v>808</v>
      </c>
      <c r="E837" s="54" t="s">
        <v>3016</v>
      </c>
    </row>
    <row r="838" spans="1:5">
      <c r="A838" s="44" t="s">
        <v>2386</v>
      </c>
      <c r="B838" s="54" t="s">
        <v>3016</v>
      </c>
      <c r="D838" s="268" t="s">
        <v>992</v>
      </c>
      <c r="E838" s="54" t="s">
        <v>3016</v>
      </c>
    </row>
    <row r="839" spans="1:5">
      <c r="A839" s="44" t="s">
        <v>2387</v>
      </c>
      <c r="B839" s="54" t="s">
        <v>3016</v>
      </c>
      <c r="D839" s="268" t="s">
        <v>909</v>
      </c>
      <c r="E839" s="54" t="s">
        <v>3016</v>
      </c>
    </row>
    <row r="840" spans="1:5">
      <c r="A840" s="44" t="s">
        <v>2388</v>
      </c>
      <c r="B840" s="54" t="s">
        <v>3016</v>
      </c>
      <c r="D840" s="269"/>
      <c r="E840" s="54" t="s">
        <v>3017</v>
      </c>
    </row>
    <row r="841" spans="1:5">
      <c r="A841" s="44" t="s">
        <v>2389</v>
      </c>
      <c r="B841" s="54" t="s">
        <v>3016</v>
      </c>
      <c r="D841" s="269"/>
      <c r="E841" s="54" t="s">
        <v>3017</v>
      </c>
    </row>
    <row r="842" spans="1:5">
      <c r="A842" s="44" t="s">
        <v>2391</v>
      </c>
      <c r="B842" s="54" t="s">
        <v>3016</v>
      </c>
      <c r="D842" s="269"/>
      <c r="E842" s="54" t="s">
        <v>3017</v>
      </c>
    </row>
    <row r="843" spans="1:5">
      <c r="A843" s="44" t="s">
        <v>2392</v>
      </c>
      <c r="B843" s="54" t="s">
        <v>3016</v>
      </c>
      <c r="D843" s="269"/>
      <c r="E843" s="54" t="s">
        <v>3017</v>
      </c>
    </row>
    <row r="844" spans="1:5">
      <c r="A844" s="44" t="s">
        <v>2393</v>
      </c>
      <c r="B844" s="54" t="s">
        <v>3016</v>
      </c>
      <c r="D844" s="269"/>
      <c r="E844" s="54" t="s">
        <v>3017</v>
      </c>
    </row>
    <row r="845" spans="1:5">
      <c r="A845" s="44" t="s">
        <v>2394</v>
      </c>
      <c r="B845" s="54" t="s">
        <v>3016</v>
      </c>
      <c r="D845" s="269"/>
      <c r="E845" s="54" t="s">
        <v>3017</v>
      </c>
    </row>
    <row r="846" spans="1:5">
      <c r="A846" s="44" t="s">
        <v>2384</v>
      </c>
      <c r="B846" s="54" t="s">
        <v>3016</v>
      </c>
      <c r="D846" s="269"/>
      <c r="E846" s="54" t="s">
        <v>3017</v>
      </c>
    </row>
    <row r="847" spans="1:5">
      <c r="A847" s="44" t="s">
        <v>2396</v>
      </c>
      <c r="B847" s="54" t="s">
        <v>3016</v>
      </c>
      <c r="D847" s="269"/>
      <c r="E847" s="54" t="s">
        <v>3017</v>
      </c>
    </row>
    <row r="848" spans="1:5">
      <c r="A848" s="44" t="s">
        <v>2397</v>
      </c>
      <c r="B848" s="54" t="s">
        <v>3016</v>
      </c>
      <c r="D848" s="269"/>
      <c r="E848" s="54" t="s">
        <v>3017</v>
      </c>
    </row>
    <row r="849" spans="1:5">
      <c r="A849" s="44" t="s">
        <v>2398</v>
      </c>
      <c r="B849" s="54" t="s">
        <v>3016</v>
      </c>
      <c r="D849" s="269"/>
      <c r="E849" s="54" t="s">
        <v>3017</v>
      </c>
    </row>
    <row r="850" spans="1:5">
      <c r="A850" s="44" t="s">
        <v>2399</v>
      </c>
      <c r="B850" s="54" t="s">
        <v>3016</v>
      </c>
      <c r="D850" s="269"/>
      <c r="E850" s="54" t="s">
        <v>3017</v>
      </c>
    </row>
    <row r="851" spans="1:5">
      <c r="A851" s="44" t="s">
        <v>2395</v>
      </c>
      <c r="B851" s="54" t="s">
        <v>3016</v>
      </c>
      <c r="D851" s="269"/>
      <c r="E851" s="54" t="s">
        <v>3017</v>
      </c>
    </row>
    <row r="852" spans="1:5">
      <c r="A852" s="44" t="s">
        <v>2400</v>
      </c>
      <c r="B852" s="54" t="s">
        <v>3016</v>
      </c>
      <c r="D852" s="269"/>
      <c r="E852" s="54" t="s">
        <v>3017</v>
      </c>
    </row>
    <row r="853" spans="1:5">
      <c r="A853" s="44" t="s">
        <v>2404</v>
      </c>
      <c r="B853" s="54" t="s">
        <v>3016</v>
      </c>
      <c r="D853" s="269"/>
      <c r="E853" s="54" t="s">
        <v>3017</v>
      </c>
    </row>
    <row r="854" spans="1:5">
      <c r="A854" s="44" t="s">
        <v>143</v>
      </c>
      <c r="B854" s="54" t="s">
        <v>3016</v>
      </c>
      <c r="D854" s="269"/>
      <c r="E854" s="54" t="s">
        <v>3017</v>
      </c>
    </row>
    <row r="855" spans="1:5">
      <c r="A855" s="44" t="s">
        <v>144</v>
      </c>
      <c r="B855" s="54" t="s">
        <v>3016</v>
      </c>
      <c r="D855" s="269"/>
      <c r="E855" s="54" t="s">
        <v>3017</v>
      </c>
    </row>
    <row r="856" spans="1:5">
      <c r="A856" s="44" t="s">
        <v>3019</v>
      </c>
      <c r="B856" s="54" t="s">
        <v>3016</v>
      </c>
      <c r="D856" s="269"/>
      <c r="E856" s="54" t="s">
        <v>3017</v>
      </c>
    </row>
    <row r="857" spans="1:5">
      <c r="A857" s="44" t="s">
        <v>3020</v>
      </c>
      <c r="B857" s="54" t="s">
        <v>3016</v>
      </c>
      <c r="D857" s="269"/>
      <c r="E857" s="54" t="s">
        <v>3017</v>
      </c>
    </row>
    <row r="858" spans="1:5">
      <c r="A858" s="47" t="s">
        <v>3021</v>
      </c>
      <c r="B858" s="54" t="s">
        <v>3016</v>
      </c>
      <c r="D858" s="269"/>
      <c r="E858" s="54" t="s">
        <v>3017</v>
      </c>
    </row>
    <row r="859" spans="1:5">
      <c r="A859" s="44"/>
      <c r="D859" s="269"/>
    </row>
    <row r="860" spans="1:5">
      <c r="A860" s="44"/>
      <c r="D860" s="269"/>
    </row>
    <row r="861" spans="1:5">
      <c r="A861" s="44"/>
      <c r="D861" s="269"/>
    </row>
    <row r="862" spans="1:5">
      <c r="A862" s="44"/>
      <c r="D862" s="269"/>
    </row>
    <row r="863" spans="1:5">
      <c r="A863" s="44"/>
      <c r="D863" s="269"/>
    </row>
    <row r="864" spans="1:5">
      <c r="A864" s="44"/>
      <c r="D864" s="269"/>
    </row>
    <row r="865" spans="1:4">
      <c r="A865" s="44"/>
      <c r="D865" s="269"/>
    </row>
    <row r="866" spans="1:4">
      <c r="A866" s="44"/>
      <c r="D866" s="269"/>
    </row>
    <row r="867" spans="1:4">
      <c r="A867" s="44"/>
      <c r="D867" s="269"/>
    </row>
    <row r="868" spans="1:4">
      <c r="A868" s="44"/>
      <c r="D868" s="269"/>
    </row>
    <row r="869" spans="1:4">
      <c r="A869" s="44"/>
      <c r="D869" s="269"/>
    </row>
    <row r="870" spans="1:4">
      <c r="A870" s="44"/>
      <c r="D870" s="269"/>
    </row>
    <row r="871" spans="1:4">
      <c r="A871" s="44"/>
      <c r="D871" s="269"/>
    </row>
    <row r="872" spans="1:4">
      <c r="A872" s="44"/>
      <c r="D872" s="269"/>
    </row>
    <row r="873" spans="1:4">
      <c r="A873" s="44"/>
      <c r="D873" s="269"/>
    </row>
    <row r="874" spans="1:4">
      <c r="A874" s="44"/>
      <c r="D874" s="269"/>
    </row>
    <row r="875" spans="1:4">
      <c r="A875" s="44"/>
      <c r="D875" s="269"/>
    </row>
    <row r="876" spans="1:4">
      <c r="A876" s="44"/>
      <c r="D876" s="269"/>
    </row>
    <row r="877" spans="1:4">
      <c r="A877" s="44"/>
      <c r="D877" s="269"/>
    </row>
    <row r="878" spans="1:4">
      <c r="A878" s="44"/>
      <c r="D878" s="269"/>
    </row>
    <row r="879" spans="1:4">
      <c r="A879" s="44"/>
      <c r="D879" s="269"/>
    </row>
    <row r="880" spans="1:4">
      <c r="A880" s="44"/>
      <c r="D880" s="269"/>
    </row>
    <row r="881" spans="1:4">
      <c r="A881" s="44"/>
      <c r="D881" s="269"/>
    </row>
    <row r="882" spans="1:4">
      <c r="A882" s="44"/>
      <c r="D882" s="269"/>
    </row>
    <row r="883" spans="1:4">
      <c r="A883" s="44"/>
      <c r="D883" s="269"/>
    </row>
    <row r="884" spans="1:4">
      <c r="A884" s="44"/>
      <c r="D884" s="269"/>
    </row>
    <row r="885" spans="1:4">
      <c r="A885" s="44"/>
      <c r="D885" s="269"/>
    </row>
    <row r="886" spans="1:4">
      <c r="A886" s="44"/>
      <c r="D886" s="269"/>
    </row>
    <row r="887" spans="1:4">
      <c r="A887" s="44"/>
      <c r="D887" s="269"/>
    </row>
    <row r="888" spans="1:4">
      <c r="A888" s="44"/>
      <c r="D888" s="269"/>
    </row>
    <row r="889" spans="1:4">
      <c r="A889" s="44"/>
      <c r="D889" s="269"/>
    </row>
    <row r="890" spans="1:4">
      <c r="A890" s="44"/>
      <c r="D890" s="269"/>
    </row>
    <row r="891" spans="1:4">
      <c r="A891" s="44"/>
      <c r="D891" s="269"/>
    </row>
    <row r="892" spans="1:4">
      <c r="A892" s="44"/>
      <c r="D892" s="269"/>
    </row>
    <row r="893" spans="1:4">
      <c r="A893" s="44"/>
      <c r="D893" s="269"/>
    </row>
    <row r="894" spans="1:4">
      <c r="A894" s="44"/>
      <c r="D894" s="269"/>
    </row>
    <row r="895" spans="1:4">
      <c r="A895" s="44"/>
      <c r="D895" s="269"/>
    </row>
    <row r="896" spans="1:4">
      <c r="A896" s="44"/>
      <c r="D896" s="269"/>
    </row>
    <row r="897" spans="1:4">
      <c r="A897" s="44"/>
      <c r="D897" s="269"/>
    </row>
    <row r="898" spans="1:4">
      <c r="A898" s="44"/>
      <c r="D898" s="269"/>
    </row>
    <row r="899" spans="1:4">
      <c r="A899" s="44"/>
      <c r="D899" s="269"/>
    </row>
    <row r="900" spans="1:4">
      <c r="A900" s="44"/>
      <c r="D900" s="269"/>
    </row>
    <row r="901" spans="1:4">
      <c r="A901" s="44"/>
      <c r="D901" s="269"/>
    </row>
    <row r="902" spans="1:4">
      <c r="A902" s="44"/>
      <c r="D902" s="269"/>
    </row>
    <row r="903" spans="1:4">
      <c r="A903" s="44"/>
      <c r="D903" s="269"/>
    </row>
    <row r="904" spans="1:4">
      <c r="A904" s="44"/>
      <c r="D904" s="269"/>
    </row>
    <row r="905" spans="1:4">
      <c r="A905" s="44"/>
      <c r="D905" s="269"/>
    </row>
    <row r="906" spans="1:4">
      <c r="A906" s="44"/>
      <c r="D906" s="269"/>
    </row>
    <row r="907" spans="1:4">
      <c r="A907" s="44"/>
      <c r="D907" s="269"/>
    </row>
    <row r="908" spans="1:4">
      <c r="A908" s="44"/>
      <c r="D908" s="269"/>
    </row>
    <row r="909" spans="1:4">
      <c r="A909" s="44"/>
      <c r="D909" s="269"/>
    </row>
    <row r="910" spans="1:4">
      <c r="A910" s="44"/>
      <c r="D910" s="269"/>
    </row>
    <row r="911" spans="1:4">
      <c r="A911" s="44"/>
      <c r="D911" s="269"/>
    </row>
    <row r="912" spans="1:4">
      <c r="A912" s="44"/>
      <c r="D912" s="269"/>
    </row>
    <row r="913" spans="1:4">
      <c r="A913" s="44"/>
      <c r="D913" s="269"/>
    </row>
    <row r="914" spans="1:4">
      <c r="A914" s="44"/>
      <c r="D914" s="269"/>
    </row>
    <row r="915" spans="1:4">
      <c r="A915" s="44"/>
      <c r="D915" s="269"/>
    </row>
    <row r="916" spans="1:4">
      <c r="A916" s="44"/>
      <c r="D916" s="269"/>
    </row>
    <row r="917" spans="1:4">
      <c r="A917" s="44"/>
      <c r="D917" s="269"/>
    </row>
    <row r="918" spans="1:4">
      <c r="A918" s="44"/>
      <c r="D918" s="79"/>
    </row>
    <row r="919" spans="1:4">
      <c r="A919" s="44"/>
      <c r="D919" s="79"/>
    </row>
    <row r="920" spans="1:4">
      <c r="A920" s="44"/>
      <c r="D920" s="79"/>
    </row>
    <row r="921" spans="1:4">
      <c r="A921" s="44"/>
      <c r="D921" s="79"/>
    </row>
    <row r="922" spans="1:4">
      <c r="A922" s="44"/>
      <c r="D922" s="79"/>
    </row>
    <row r="923" spans="1:4">
      <c r="A923" s="44"/>
      <c r="D923" s="79"/>
    </row>
    <row r="924" spans="1:4">
      <c r="A924" s="44"/>
      <c r="D924" s="79"/>
    </row>
    <row r="925" spans="1:4">
      <c r="A925" s="44"/>
      <c r="D925" s="79"/>
    </row>
    <row r="926" spans="1:4">
      <c r="A926" s="44"/>
      <c r="D926" s="79"/>
    </row>
    <row r="927" spans="1:4">
      <c r="A927" s="44"/>
      <c r="D927" s="79"/>
    </row>
    <row r="928" spans="1:4">
      <c r="A928" s="44"/>
      <c r="D928" s="79"/>
    </row>
    <row r="929" spans="1:4">
      <c r="A929" s="44"/>
      <c r="D929" s="79"/>
    </row>
    <row r="930" spans="1:4">
      <c r="A930" s="44"/>
      <c r="D930" s="79"/>
    </row>
    <row r="931" spans="1:4">
      <c r="A931" s="44"/>
      <c r="D931" s="79"/>
    </row>
    <row r="932" spans="1:4">
      <c r="A932" s="44"/>
      <c r="D932" s="79"/>
    </row>
    <row r="933" spans="1:4">
      <c r="A933" s="44"/>
      <c r="D933" s="79"/>
    </row>
    <row r="934" spans="1:4">
      <c r="A934" s="44"/>
      <c r="D934" s="79"/>
    </row>
    <row r="935" spans="1:4">
      <c r="A935" s="44"/>
    </row>
    <row r="936" spans="1:4">
      <c r="A936" s="44"/>
    </row>
    <row r="937" spans="1:4">
      <c r="A937" s="44"/>
    </row>
    <row r="938" spans="1:4">
      <c r="A938" s="44"/>
    </row>
    <row r="939" spans="1:4">
      <c r="A939" s="44"/>
    </row>
    <row r="940" spans="1:4">
      <c r="A940" s="44"/>
    </row>
    <row r="941" spans="1:4">
      <c r="A941" s="44"/>
    </row>
    <row r="942" spans="1:4">
      <c r="A942" s="44"/>
    </row>
    <row r="943" spans="1:4">
      <c r="A943" s="44"/>
    </row>
    <row r="944" spans="1:4">
      <c r="A944" s="44"/>
    </row>
    <row r="945" spans="1:1">
      <c r="A945" s="44"/>
    </row>
    <row r="946" spans="1:1">
      <c r="A946" s="44"/>
    </row>
    <row r="947" spans="1:1">
      <c r="A947" s="44"/>
    </row>
    <row r="948" spans="1:1">
      <c r="A948" s="44"/>
    </row>
    <row r="949" spans="1:1">
      <c r="A949" s="44"/>
    </row>
    <row r="950" spans="1:1">
      <c r="A950" s="44"/>
    </row>
    <row r="951" spans="1:1">
      <c r="A951" s="44"/>
    </row>
    <row r="952" spans="1:1">
      <c r="A952" s="44"/>
    </row>
    <row r="953" spans="1:1">
      <c r="A953" s="44"/>
    </row>
    <row r="954" spans="1:1">
      <c r="A954" s="44"/>
    </row>
    <row r="955" spans="1:1">
      <c r="A955" s="44"/>
    </row>
    <row r="956" spans="1:1">
      <c r="A956" s="44"/>
    </row>
    <row r="957" spans="1:1">
      <c r="A957" s="44"/>
    </row>
    <row r="958" spans="1:1">
      <c r="A958" s="44"/>
    </row>
    <row r="959" spans="1:1">
      <c r="A959" s="44"/>
    </row>
    <row r="960" spans="1:1">
      <c r="A960" s="44"/>
    </row>
    <row r="961" spans="1:1">
      <c r="A961" s="44"/>
    </row>
    <row r="962" spans="1:1">
      <c r="A962" s="44"/>
    </row>
    <row r="963" spans="1:1">
      <c r="A963" s="44"/>
    </row>
    <row r="964" spans="1:1">
      <c r="A964" s="44"/>
    </row>
    <row r="965" spans="1:1">
      <c r="A965" s="44"/>
    </row>
    <row r="966" spans="1:1">
      <c r="A966" s="44"/>
    </row>
    <row r="967" spans="1:1">
      <c r="A967" s="44"/>
    </row>
    <row r="968" spans="1:1">
      <c r="A968" s="44"/>
    </row>
    <row r="969" spans="1:1">
      <c r="A969" s="44"/>
    </row>
    <row r="970" spans="1:1">
      <c r="A970" s="44"/>
    </row>
    <row r="971" spans="1:1">
      <c r="A971" s="44"/>
    </row>
    <row r="972" spans="1:1">
      <c r="A972" s="44"/>
    </row>
    <row r="973" spans="1:1">
      <c r="A973" s="44"/>
    </row>
    <row r="974" spans="1:1">
      <c r="A974" s="44"/>
    </row>
    <row r="975" spans="1:1">
      <c r="A975" s="44"/>
    </row>
    <row r="976" spans="1:1">
      <c r="A976" s="44"/>
    </row>
    <row r="977" spans="1:1">
      <c r="A977" s="44"/>
    </row>
    <row r="978" spans="1:1">
      <c r="A978" s="44"/>
    </row>
    <row r="979" spans="1:1">
      <c r="A979" s="44"/>
    </row>
    <row r="980" spans="1:1">
      <c r="A980" s="44"/>
    </row>
    <row r="981" spans="1:1">
      <c r="A981" s="44"/>
    </row>
    <row r="982" spans="1:1">
      <c r="A982" s="44"/>
    </row>
    <row r="983" spans="1:1">
      <c r="A983" s="44"/>
    </row>
    <row r="984" spans="1:1">
      <c r="A984" s="44"/>
    </row>
    <row r="985" spans="1:1">
      <c r="A985" s="44"/>
    </row>
    <row r="986" spans="1:1">
      <c r="A986" s="44"/>
    </row>
    <row r="987" spans="1:1">
      <c r="A987" s="44"/>
    </row>
    <row r="988" spans="1:1">
      <c r="A988" s="44"/>
    </row>
    <row r="989" spans="1:1">
      <c r="A989" s="44"/>
    </row>
    <row r="990" spans="1:1">
      <c r="A990" s="44"/>
    </row>
    <row r="991" spans="1:1">
      <c r="A991" s="44"/>
    </row>
    <row r="992" spans="1:1">
      <c r="A992" s="44"/>
    </row>
    <row r="993" spans="1:1">
      <c r="A993" s="44"/>
    </row>
    <row r="994" spans="1:1">
      <c r="A994" s="44"/>
    </row>
    <row r="995" spans="1:1">
      <c r="A995" s="44"/>
    </row>
    <row r="996" spans="1:1">
      <c r="A996" s="44"/>
    </row>
    <row r="997" spans="1:1">
      <c r="A997" s="44"/>
    </row>
    <row r="998" spans="1:1">
      <c r="A998" s="44"/>
    </row>
    <row r="999" spans="1:1">
      <c r="A999" s="44"/>
    </row>
    <row r="1000" spans="1:1">
      <c r="A1000" s="44"/>
    </row>
    <row r="1001" spans="1:1">
      <c r="A1001" s="44"/>
    </row>
    <row r="1002" spans="1:1">
      <c r="A1002" s="44"/>
    </row>
    <row r="1003" spans="1:1">
      <c r="A1003" s="44"/>
    </row>
    <row r="1004" spans="1:1">
      <c r="A1004" s="44"/>
    </row>
    <row r="1005" spans="1:1">
      <c r="A1005" s="44"/>
    </row>
    <row r="1006" spans="1:1">
      <c r="A1006" s="44"/>
    </row>
    <row r="1007" spans="1:1">
      <c r="A1007" s="44"/>
    </row>
    <row r="1008" spans="1:1">
      <c r="A1008" s="44"/>
    </row>
    <row r="1009" spans="1:1">
      <c r="A1009" s="44"/>
    </row>
    <row r="1010" spans="1:1">
      <c r="A1010" s="44"/>
    </row>
    <row r="1011" spans="1:1">
      <c r="A1011" s="44"/>
    </row>
    <row r="1012" spans="1:1">
      <c r="A1012" s="44"/>
    </row>
    <row r="1013" spans="1:1">
      <c r="A1013" s="44"/>
    </row>
    <row r="1014" spans="1:1">
      <c r="A1014" s="44"/>
    </row>
    <row r="1015" spans="1:1">
      <c r="A1015" s="44"/>
    </row>
    <row r="1016" spans="1:1">
      <c r="A1016" s="44"/>
    </row>
    <row r="1017" spans="1:1">
      <c r="A1017" s="44"/>
    </row>
    <row r="1018" spans="1:1">
      <c r="A1018" s="44"/>
    </row>
    <row r="1019" spans="1:1">
      <c r="A1019" s="44"/>
    </row>
    <row r="1020" spans="1:1">
      <c r="A1020" s="44"/>
    </row>
    <row r="1021" spans="1:1">
      <c r="A1021" s="44"/>
    </row>
    <row r="1022" spans="1:1">
      <c r="A1022" s="44"/>
    </row>
    <row r="1023" spans="1:1">
      <c r="A1023" s="44"/>
    </row>
    <row r="1024" spans="1:1">
      <c r="A1024" s="44"/>
    </row>
    <row r="1025" spans="1:1">
      <c r="A1025" s="44"/>
    </row>
    <row r="1026" spans="1:1">
      <c r="A1026" s="44"/>
    </row>
    <row r="1027" spans="1:1">
      <c r="A1027" s="44"/>
    </row>
    <row r="1028" spans="1:1">
      <c r="A1028" s="44"/>
    </row>
    <row r="1029" spans="1:1">
      <c r="A1029" s="44"/>
    </row>
    <row r="1030" spans="1:1">
      <c r="A1030" s="44"/>
    </row>
    <row r="1031" spans="1:1">
      <c r="A1031" s="44"/>
    </row>
    <row r="1032" spans="1:1">
      <c r="A1032" s="44"/>
    </row>
    <row r="1033" spans="1:1">
      <c r="A1033" s="44"/>
    </row>
    <row r="1034" spans="1:1">
      <c r="A1034" s="44"/>
    </row>
    <row r="1035" spans="1:1">
      <c r="A1035" s="44"/>
    </row>
    <row r="1036" spans="1:1">
      <c r="A1036" s="44"/>
    </row>
    <row r="1037" spans="1:1">
      <c r="A1037" s="44"/>
    </row>
    <row r="1038" spans="1:1">
      <c r="A1038" s="44"/>
    </row>
    <row r="1039" spans="1:1">
      <c r="A1039" s="44"/>
    </row>
    <row r="1040" spans="1:1">
      <c r="A1040" s="44"/>
    </row>
    <row r="1041" spans="1:1">
      <c r="A1041" s="44"/>
    </row>
    <row r="1042" spans="1:1">
      <c r="A1042" s="44"/>
    </row>
    <row r="1043" spans="1:1">
      <c r="A1043" s="44"/>
    </row>
    <row r="1044" spans="1:1">
      <c r="A1044" s="44"/>
    </row>
    <row r="1045" spans="1:1">
      <c r="A1045" s="44"/>
    </row>
    <row r="1046" spans="1:1">
      <c r="A1046" s="44"/>
    </row>
    <row r="1047" spans="1:1">
      <c r="A1047" s="44"/>
    </row>
    <row r="1048" spans="1:1">
      <c r="A1048" s="44"/>
    </row>
    <row r="1049" spans="1:1">
      <c r="A1049" s="44"/>
    </row>
    <row r="1050" spans="1:1">
      <c r="A1050" s="44"/>
    </row>
    <row r="1051" spans="1:1">
      <c r="A1051" s="44"/>
    </row>
    <row r="1052" spans="1:1">
      <c r="A1052" s="44"/>
    </row>
    <row r="1053" spans="1:1">
      <c r="A1053" s="44"/>
    </row>
    <row r="1054" spans="1:1">
      <c r="A1054" s="44"/>
    </row>
    <row r="1055" spans="1:1">
      <c r="A1055" s="44"/>
    </row>
    <row r="1056" spans="1:1">
      <c r="A1056" s="44"/>
    </row>
    <row r="1057" spans="1:1">
      <c r="A1057" s="44"/>
    </row>
    <row r="1058" spans="1:1">
      <c r="A1058" s="44"/>
    </row>
    <row r="1059" spans="1:1">
      <c r="A1059" s="44"/>
    </row>
    <row r="1060" spans="1:1">
      <c r="A1060" s="44"/>
    </row>
    <row r="1061" spans="1:1">
      <c r="A1061" s="44"/>
    </row>
    <row r="1062" spans="1:1">
      <c r="A1062" s="44"/>
    </row>
    <row r="1063" spans="1:1">
      <c r="A1063" s="44"/>
    </row>
    <row r="1064" spans="1:1">
      <c r="A1064" s="44"/>
    </row>
    <row r="1065" spans="1:1">
      <c r="A1065" s="44"/>
    </row>
    <row r="1066" spans="1:1">
      <c r="A1066" s="44"/>
    </row>
    <row r="1067" spans="1:1">
      <c r="A1067" s="44"/>
    </row>
    <row r="1068" spans="1:1">
      <c r="A1068" s="44"/>
    </row>
    <row r="1069" spans="1:1">
      <c r="A1069" s="44"/>
    </row>
    <row r="1070" spans="1:1">
      <c r="A1070" s="44"/>
    </row>
    <row r="1071" spans="1:1">
      <c r="A1071" s="44"/>
    </row>
    <row r="1072" spans="1:1">
      <c r="A1072" s="44"/>
    </row>
    <row r="1073" spans="1:1">
      <c r="A1073" s="44"/>
    </row>
    <row r="1074" spans="1:1">
      <c r="A1074" s="44"/>
    </row>
    <row r="1075" spans="1:1">
      <c r="A1075" s="44"/>
    </row>
    <row r="1076" spans="1:1">
      <c r="A1076" s="44"/>
    </row>
    <row r="1077" spans="1:1">
      <c r="A1077" s="44"/>
    </row>
    <row r="1078" spans="1:1">
      <c r="A1078" s="44"/>
    </row>
    <row r="1079" spans="1:1">
      <c r="A1079" s="44"/>
    </row>
    <row r="1080" spans="1:1">
      <c r="A1080" s="44"/>
    </row>
    <row r="1081" spans="1:1">
      <c r="A1081" s="44"/>
    </row>
    <row r="1082" spans="1:1">
      <c r="A1082" s="44"/>
    </row>
    <row r="1083" spans="1:1">
      <c r="A1083" s="44"/>
    </row>
    <row r="1084" spans="1:1">
      <c r="A1084" s="44"/>
    </row>
    <row r="1085" spans="1:1">
      <c r="A1085" s="44"/>
    </row>
    <row r="1086" spans="1:1">
      <c r="A1086" s="44"/>
    </row>
    <row r="1087" spans="1:1">
      <c r="A1087" s="44"/>
    </row>
    <row r="1088" spans="1:1">
      <c r="A1088" s="44"/>
    </row>
    <row r="1089" spans="1:1">
      <c r="A1089" s="44"/>
    </row>
    <row r="1090" spans="1:1">
      <c r="A1090" s="44"/>
    </row>
    <row r="1091" spans="1:1">
      <c r="A1091" s="44"/>
    </row>
    <row r="1092" spans="1:1">
      <c r="A1092" s="44"/>
    </row>
    <row r="1093" spans="1:1">
      <c r="A1093" s="44"/>
    </row>
    <row r="1094" spans="1:1">
      <c r="A1094" s="44"/>
    </row>
    <row r="1095" spans="1:1">
      <c r="A1095" s="44"/>
    </row>
    <row r="1096" spans="1:1">
      <c r="A1096" s="44"/>
    </row>
    <row r="1097" spans="1:1">
      <c r="A1097" s="44"/>
    </row>
    <row r="1098" spans="1:1">
      <c r="A1098" s="44"/>
    </row>
    <row r="1099" spans="1:1">
      <c r="A1099" s="44"/>
    </row>
    <row r="1100" spans="1:1">
      <c r="A1100" s="44"/>
    </row>
    <row r="1101" spans="1:1">
      <c r="A1101" s="44"/>
    </row>
    <row r="1102" spans="1:1">
      <c r="A1102" s="44"/>
    </row>
    <row r="1103" spans="1:1">
      <c r="A1103" s="44"/>
    </row>
    <row r="1104" spans="1:1">
      <c r="A1104" s="44"/>
    </row>
    <row r="1105" spans="1:1">
      <c r="A1105" s="44"/>
    </row>
    <row r="1106" spans="1:1">
      <c r="A1106" s="44"/>
    </row>
    <row r="1107" spans="1:1">
      <c r="A1107" s="44"/>
    </row>
    <row r="1108" spans="1:1">
      <c r="A1108" s="44"/>
    </row>
    <row r="1109" spans="1:1">
      <c r="A1109" s="44"/>
    </row>
    <row r="1110" spans="1:1">
      <c r="A1110" s="44"/>
    </row>
    <row r="1111" spans="1:1">
      <c r="A1111" s="44"/>
    </row>
    <row r="1112" spans="1:1">
      <c r="A1112" s="44"/>
    </row>
    <row r="1113" spans="1:1">
      <c r="A1113" s="44"/>
    </row>
    <row r="1114" spans="1:1">
      <c r="A1114" s="44"/>
    </row>
    <row r="1115" spans="1:1">
      <c r="A1115" s="44"/>
    </row>
    <row r="1116" spans="1:1">
      <c r="A1116" s="44"/>
    </row>
    <row r="1117" spans="1:1">
      <c r="A1117" s="44"/>
    </row>
    <row r="1118" spans="1:1">
      <c r="A1118" s="44"/>
    </row>
    <row r="1119" spans="1:1">
      <c r="A1119" s="44"/>
    </row>
    <row r="1120" spans="1:1">
      <c r="A1120" s="44"/>
    </row>
    <row r="1121" spans="1:1">
      <c r="A1121" s="44"/>
    </row>
    <row r="1122" spans="1:1">
      <c r="A1122" s="44"/>
    </row>
    <row r="1123" spans="1:1">
      <c r="A1123" s="44"/>
    </row>
    <row r="1124" spans="1:1">
      <c r="A1124" s="44"/>
    </row>
    <row r="1125" spans="1:1">
      <c r="A1125" s="44"/>
    </row>
    <row r="1126" spans="1:1">
      <c r="A1126" s="44"/>
    </row>
    <row r="1127" spans="1:1">
      <c r="A1127" s="44"/>
    </row>
    <row r="1128" spans="1:1">
      <c r="A1128" s="44"/>
    </row>
    <row r="1129" spans="1:1">
      <c r="A1129" s="44"/>
    </row>
    <row r="1130" spans="1:1">
      <c r="A1130" s="44"/>
    </row>
    <row r="1131" spans="1:1">
      <c r="A1131" s="44"/>
    </row>
    <row r="1132" spans="1:1">
      <c r="A1132" s="44"/>
    </row>
    <row r="1133" spans="1:1">
      <c r="A1133" s="44"/>
    </row>
    <row r="1134" spans="1:1">
      <c r="A1134" s="44"/>
    </row>
    <row r="1135" spans="1:1">
      <c r="A1135" s="44"/>
    </row>
    <row r="1136" spans="1:1">
      <c r="A1136" s="44"/>
    </row>
    <row r="1137" spans="1:1">
      <c r="A1137" s="44"/>
    </row>
    <row r="1138" spans="1:1">
      <c r="A1138" s="44"/>
    </row>
    <row r="1139" spans="1:1">
      <c r="A1139" s="44"/>
    </row>
    <row r="1140" spans="1:1">
      <c r="A1140" s="44"/>
    </row>
    <row r="1141" spans="1:1">
      <c r="A1141" s="44"/>
    </row>
    <row r="1142" spans="1:1">
      <c r="A1142" s="44"/>
    </row>
    <row r="1143" spans="1:1">
      <c r="A1143" s="44"/>
    </row>
    <row r="1144" spans="1:1">
      <c r="A1144" s="44"/>
    </row>
    <row r="1145" spans="1:1">
      <c r="A1145" s="44"/>
    </row>
    <row r="1146" spans="1:1">
      <c r="A1146" s="44"/>
    </row>
    <row r="1147" spans="1:1">
      <c r="A1147" s="44"/>
    </row>
    <row r="1148" spans="1:1">
      <c r="A1148" s="44"/>
    </row>
    <row r="1149" spans="1:1">
      <c r="A1149" s="44"/>
    </row>
    <row r="1150" spans="1:1">
      <c r="A1150" s="44"/>
    </row>
    <row r="1151" spans="1:1">
      <c r="A1151" s="44"/>
    </row>
    <row r="1152" spans="1:1">
      <c r="A1152" s="44"/>
    </row>
    <row r="1153" spans="1:1">
      <c r="A1153" s="44"/>
    </row>
    <row r="1154" spans="1:1">
      <c r="A1154" s="44"/>
    </row>
    <row r="1155" spans="1:1">
      <c r="A1155" s="44"/>
    </row>
    <row r="1156" spans="1:1">
      <c r="A1156" s="44"/>
    </row>
    <row r="1157" spans="1:1">
      <c r="A1157" s="44"/>
    </row>
    <row r="1158" spans="1:1">
      <c r="A1158" s="44"/>
    </row>
    <row r="1159" spans="1:1">
      <c r="A1159" s="44"/>
    </row>
    <row r="1160" spans="1:1">
      <c r="A1160" s="44"/>
    </row>
    <row r="1161" spans="1:1">
      <c r="A1161" s="44"/>
    </row>
    <row r="1162" spans="1:1">
      <c r="A1162" s="44"/>
    </row>
    <row r="1163" spans="1:1">
      <c r="A1163" s="44"/>
    </row>
    <row r="1164" spans="1:1">
      <c r="A1164" s="44"/>
    </row>
    <row r="1165" spans="1:1">
      <c r="A1165" s="44"/>
    </row>
    <row r="1166" spans="1:1">
      <c r="A1166" s="44"/>
    </row>
    <row r="1167" spans="1:1">
      <c r="A1167" s="44"/>
    </row>
    <row r="1168" spans="1:1">
      <c r="A1168" s="44"/>
    </row>
    <row r="1169" spans="1:1">
      <c r="A1169" s="44"/>
    </row>
    <row r="1170" spans="1:1">
      <c r="A1170" s="44"/>
    </row>
    <row r="1171" spans="1:1">
      <c r="A1171" s="44"/>
    </row>
    <row r="1172" spans="1:1">
      <c r="A1172" s="44"/>
    </row>
    <row r="1173" spans="1:1">
      <c r="A1173" s="44"/>
    </row>
    <row r="1174" spans="1:1">
      <c r="A1174" s="44"/>
    </row>
    <row r="1175" spans="1:1">
      <c r="A1175" s="44"/>
    </row>
    <row r="1176" spans="1:1">
      <c r="A1176" s="44"/>
    </row>
    <row r="1177" spans="1:1">
      <c r="A1177" s="44"/>
    </row>
    <row r="1178" spans="1:1">
      <c r="A1178" s="44"/>
    </row>
    <row r="1179" spans="1:1">
      <c r="A1179" s="44"/>
    </row>
    <row r="1180" spans="1:1">
      <c r="A1180" s="44"/>
    </row>
    <row r="1181" spans="1:1">
      <c r="A1181" s="44"/>
    </row>
    <row r="1182" spans="1:1">
      <c r="A1182" s="44"/>
    </row>
    <row r="1183" spans="1:1">
      <c r="A1183" s="44"/>
    </row>
    <row r="1184" spans="1:1">
      <c r="A1184" s="44"/>
    </row>
    <row r="1185" spans="1:1">
      <c r="A1185" s="44"/>
    </row>
    <row r="1186" spans="1:1">
      <c r="A1186" s="44"/>
    </row>
    <row r="1187" spans="1:1">
      <c r="A1187" s="44"/>
    </row>
    <row r="1188" spans="1:1">
      <c r="A1188" s="44"/>
    </row>
    <row r="1189" spans="1:1">
      <c r="A1189" s="44"/>
    </row>
    <row r="1190" spans="1:1">
      <c r="A1190" s="44"/>
    </row>
    <row r="1191" spans="1:1">
      <c r="A1191" s="44"/>
    </row>
    <row r="1192" spans="1:1">
      <c r="A1192" s="44"/>
    </row>
    <row r="1193" spans="1:1">
      <c r="A1193" s="44"/>
    </row>
    <row r="1194" spans="1:1">
      <c r="A1194" s="44"/>
    </row>
    <row r="1195" spans="1:1">
      <c r="A1195" s="44"/>
    </row>
    <row r="1196" spans="1:1">
      <c r="A1196" s="44"/>
    </row>
    <row r="1197" spans="1:1">
      <c r="A1197" s="44"/>
    </row>
    <row r="1198" spans="1:1">
      <c r="A1198" s="44"/>
    </row>
    <row r="1199" spans="1:1">
      <c r="A1199" s="44"/>
    </row>
    <row r="1200" spans="1:1">
      <c r="A1200" s="44"/>
    </row>
    <row r="1201" spans="1:1">
      <c r="A1201" s="44"/>
    </row>
    <row r="1202" spans="1:1">
      <c r="A1202" s="44"/>
    </row>
    <row r="1203" spans="1:1">
      <c r="A1203" s="44"/>
    </row>
    <row r="1204" spans="1:1">
      <c r="A1204" s="44"/>
    </row>
    <row r="1205" spans="1:1">
      <c r="A1205" s="44"/>
    </row>
    <row r="1206" spans="1:1">
      <c r="A1206" s="44"/>
    </row>
    <row r="1207" spans="1:1">
      <c r="A1207" s="44"/>
    </row>
    <row r="1208" spans="1:1">
      <c r="A1208" s="44"/>
    </row>
    <row r="1209" spans="1:1">
      <c r="A1209" s="44"/>
    </row>
    <row r="1210" spans="1:1">
      <c r="A1210" s="44"/>
    </row>
    <row r="1211" spans="1:1">
      <c r="A1211" s="44"/>
    </row>
    <row r="1212" spans="1:1">
      <c r="A1212" s="44"/>
    </row>
    <row r="1213" spans="1:1">
      <c r="A1213" s="44"/>
    </row>
    <row r="1214" spans="1:1">
      <c r="A1214" s="44"/>
    </row>
    <row r="1215" spans="1:1">
      <c r="A1215" s="44"/>
    </row>
    <row r="1216" spans="1:1">
      <c r="A1216" s="44"/>
    </row>
    <row r="1217" spans="1:1">
      <c r="A1217" s="44"/>
    </row>
    <row r="1218" spans="1:1">
      <c r="A1218" s="44"/>
    </row>
    <row r="1219" spans="1:1">
      <c r="A1219" s="44"/>
    </row>
    <row r="1220" spans="1:1">
      <c r="A1220" s="44"/>
    </row>
    <row r="1221" spans="1:1">
      <c r="A1221" s="44"/>
    </row>
    <row r="1222" spans="1:1">
      <c r="A1222" s="44"/>
    </row>
    <row r="1223" spans="1:1">
      <c r="A1223" s="44"/>
    </row>
    <row r="1224" spans="1:1">
      <c r="A1224" s="44"/>
    </row>
    <row r="1225" spans="1:1">
      <c r="A1225" s="44"/>
    </row>
    <row r="1226" spans="1:1">
      <c r="A1226" s="44"/>
    </row>
    <row r="1227" spans="1:1">
      <c r="A1227" s="44"/>
    </row>
    <row r="1228" spans="1:1">
      <c r="A1228" s="44"/>
    </row>
    <row r="1229" spans="1:1">
      <c r="A1229" s="44"/>
    </row>
    <row r="1230" spans="1:1">
      <c r="A1230" s="44"/>
    </row>
    <row r="1231" spans="1:1">
      <c r="A1231" s="44"/>
    </row>
    <row r="1232" spans="1:1">
      <c r="A1232" s="44"/>
    </row>
    <row r="1233" spans="1:1">
      <c r="A1233" s="44"/>
    </row>
    <row r="1234" spans="1:1">
      <c r="A1234" s="44"/>
    </row>
    <row r="1235" spans="1:1">
      <c r="A1235" s="44"/>
    </row>
    <row r="1236" spans="1:1">
      <c r="A1236" s="44"/>
    </row>
    <row r="1237" spans="1:1">
      <c r="A1237" s="44"/>
    </row>
    <row r="1238" spans="1:1">
      <c r="A1238" s="44"/>
    </row>
    <row r="1239" spans="1:1">
      <c r="A1239" s="44"/>
    </row>
    <row r="1240" spans="1:1">
      <c r="A1240" s="44"/>
    </row>
    <row r="1241" spans="1:1">
      <c r="A1241" s="44"/>
    </row>
    <row r="1242" spans="1:1">
      <c r="A1242" s="44"/>
    </row>
    <row r="1243" spans="1:1">
      <c r="A1243" s="44"/>
    </row>
    <row r="1244" spans="1:1">
      <c r="A1244" s="44"/>
    </row>
    <row r="1245" spans="1:1">
      <c r="A1245" s="44"/>
    </row>
    <row r="1246" spans="1:1">
      <c r="A1246" s="44"/>
    </row>
    <row r="1247" spans="1:1">
      <c r="A1247" s="44"/>
    </row>
    <row r="1248" spans="1:1">
      <c r="A1248" s="44"/>
    </row>
    <row r="1249" spans="1:1">
      <c r="A1249" s="44"/>
    </row>
    <row r="1250" spans="1:1">
      <c r="A1250" s="44"/>
    </row>
    <row r="1251" spans="1:1">
      <c r="A1251" s="44"/>
    </row>
    <row r="1252" spans="1:1">
      <c r="A1252" s="44"/>
    </row>
    <row r="1253" spans="1:1">
      <c r="A1253" s="44"/>
    </row>
    <row r="1254" spans="1:1">
      <c r="A1254" s="44"/>
    </row>
    <row r="1255" spans="1:1">
      <c r="A1255" s="44"/>
    </row>
    <row r="1256" spans="1:1">
      <c r="A1256" s="44"/>
    </row>
    <row r="1257" spans="1:1">
      <c r="A1257" s="44"/>
    </row>
    <row r="1258" spans="1:1">
      <c r="A1258" s="44"/>
    </row>
    <row r="1259" spans="1:1">
      <c r="A1259" s="44"/>
    </row>
    <row r="1260" spans="1:1">
      <c r="A1260" s="44"/>
    </row>
    <row r="1261" spans="1:1">
      <c r="A1261" s="44"/>
    </row>
    <row r="1262" spans="1:1">
      <c r="A1262" s="44"/>
    </row>
    <row r="1263" spans="1:1">
      <c r="A1263" s="44"/>
    </row>
    <row r="1264" spans="1:1">
      <c r="A1264" s="44"/>
    </row>
    <row r="1265" spans="1:1">
      <c r="A1265" s="44"/>
    </row>
    <row r="1266" spans="1:1">
      <c r="A1266" s="44"/>
    </row>
    <row r="1267" spans="1:1">
      <c r="A1267" s="44"/>
    </row>
    <row r="1268" spans="1:1">
      <c r="A1268" s="44"/>
    </row>
    <row r="1269" spans="1:1">
      <c r="A1269" s="44"/>
    </row>
    <row r="1270" spans="1:1">
      <c r="A1270" s="44"/>
    </row>
    <row r="1271" spans="1:1">
      <c r="A1271" s="44"/>
    </row>
    <row r="1272" spans="1:1">
      <c r="A1272" s="44"/>
    </row>
    <row r="1273" spans="1:1">
      <c r="A1273" s="44"/>
    </row>
    <row r="1274" spans="1:1">
      <c r="A1274" s="44"/>
    </row>
    <row r="1275" spans="1:1">
      <c r="A1275" s="44"/>
    </row>
    <row r="1276" spans="1:1">
      <c r="A1276" s="44"/>
    </row>
    <row r="1277" spans="1:1">
      <c r="A1277" s="44"/>
    </row>
    <row r="1278" spans="1:1">
      <c r="A1278" s="44"/>
    </row>
    <row r="1279" spans="1:1">
      <c r="A1279" s="44"/>
    </row>
    <row r="1280" spans="1:1">
      <c r="A1280" s="44"/>
    </row>
    <row r="1281" spans="1:1">
      <c r="A1281" s="44"/>
    </row>
    <row r="1282" spans="1:1">
      <c r="A1282" s="44"/>
    </row>
    <row r="1283" spans="1:1">
      <c r="A1283" s="44"/>
    </row>
    <row r="1284" spans="1:1">
      <c r="A1284" s="44"/>
    </row>
    <row r="1285" spans="1:1">
      <c r="A1285" s="44"/>
    </row>
    <row r="1286" spans="1:1">
      <c r="A1286" s="44"/>
    </row>
    <row r="1287" spans="1:1">
      <c r="A1287" s="44"/>
    </row>
    <row r="1288" spans="1:1">
      <c r="A1288" s="44"/>
    </row>
    <row r="1289" spans="1:1">
      <c r="A1289" s="44"/>
    </row>
    <row r="1290" spans="1:1">
      <c r="A1290" s="44"/>
    </row>
    <row r="1291" spans="1:1">
      <c r="A1291" s="44"/>
    </row>
    <row r="1292" spans="1:1">
      <c r="A1292" s="44"/>
    </row>
    <row r="1293" spans="1:1">
      <c r="A1293" s="44"/>
    </row>
    <row r="1294" spans="1:1">
      <c r="A1294" s="44"/>
    </row>
    <row r="1295" spans="1:1">
      <c r="A1295" s="44"/>
    </row>
    <row r="1296" spans="1:1">
      <c r="A1296" s="44"/>
    </row>
    <row r="1297" spans="1:1">
      <c r="A1297" s="44"/>
    </row>
    <row r="1298" spans="1:1">
      <c r="A1298" s="44"/>
    </row>
    <row r="1299" spans="1:1">
      <c r="A1299" s="44"/>
    </row>
    <row r="1300" spans="1:1">
      <c r="A1300" s="44"/>
    </row>
    <row r="1301" spans="1:1">
      <c r="A1301" s="44"/>
    </row>
    <row r="1302" spans="1:1">
      <c r="A1302" s="44"/>
    </row>
    <row r="1303" spans="1:1">
      <c r="A1303" s="44"/>
    </row>
    <row r="1304" spans="1:1">
      <c r="A1304" s="44"/>
    </row>
    <row r="1305" spans="1:1">
      <c r="A1305" s="44"/>
    </row>
    <row r="1306" spans="1:1">
      <c r="A1306" s="44"/>
    </row>
    <row r="1307" spans="1:1">
      <c r="A1307" s="44"/>
    </row>
    <row r="1308" spans="1:1">
      <c r="A1308" s="44"/>
    </row>
    <row r="1309" spans="1:1">
      <c r="A1309" s="44"/>
    </row>
    <row r="1310" spans="1:1">
      <c r="A1310" s="44"/>
    </row>
    <row r="1311" spans="1:1">
      <c r="A1311" s="44"/>
    </row>
    <row r="1312" spans="1:1">
      <c r="A1312" s="44"/>
    </row>
    <row r="1313" spans="1:1">
      <c r="A1313" s="44"/>
    </row>
    <row r="1314" spans="1:1">
      <c r="A1314" s="44"/>
    </row>
    <row r="1315" spans="1:1">
      <c r="A1315" s="44"/>
    </row>
    <row r="1316" spans="1:1">
      <c r="A1316" s="44"/>
    </row>
    <row r="1317" spans="1:1">
      <c r="A1317" s="44"/>
    </row>
    <row r="1318" spans="1:1">
      <c r="A1318" s="44"/>
    </row>
    <row r="1319" spans="1:1">
      <c r="A1319" s="44"/>
    </row>
    <row r="1320" spans="1:1">
      <c r="A1320" s="44"/>
    </row>
    <row r="1321" spans="1:1">
      <c r="A1321" s="44"/>
    </row>
    <row r="1322" spans="1:1">
      <c r="A1322" s="44"/>
    </row>
    <row r="1323" spans="1:1">
      <c r="A1323" s="44"/>
    </row>
    <row r="1324" spans="1:1">
      <c r="A1324" s="44"/>
    </row>
    <row r="1325" spans="1:1">
      <c r="A1325" s="44"/>
    </row>
    <row r="1326" spans="1:1">
      <c r="A1326" s="44"/>
    </row>
    <row r="1327" spans="1:1">
      <c r="A1327" s="44"/>
    </row>
    <row r="1328" spans="1:1">
      <c r="A1328" s="44"/>
    </row>
    <row r="1329" spans="1:1">
      <c r="A1329" s="44"/>
    </row>
    <row r="1330" spans="1:1">
      <c r="A1330" s="44"/>
    </row>
    <row r="1331" spans="1:1">
      <c r="A1331" s="44"/>
    </row>
    <row r="1332" spans="1:1">
      <c r="A1332" s="44"/>
    </row>
    <row r="1333" spans="1:1">
      <c r="A1333" s="44"/>
    </row>
    <row r="1334" spans="1:1">
      <c r="A1334" s="44"/>
    </row>
    <row r="1335" spans="1:1">
      <c r="A1335" s="44"/>
    </row>
    <row r="1336" spans="1:1">
      <c r="A1336" s="44"/>
    </row>
    <row r="1337" spans="1:1">
      <c r="A1337" s="44"/>
    </row>
    <row r="1338" spans="1:1">
      <c r="A1338" s="44"/>
    </row>
    <row r="1339" spans="1:1">
      <c r="A1339" s="44"/>
    </row>
    <row r="1340" spans="1:1">
      <c r="A1340" s="44"/>
    </row>
    <row r="1341" spans="1:1">
      <c r="A1341" s="44"/>
    </row>
    <row r="1342" spans="1:1">
      <c r="A1342" s="44"/>
    </row>
    <row r="1343" spans="1:1">
      <c r="A1343" s="44"/>
    </row>
    <row r="1344" spans="1:1">
      <c r="A1344" s="44"/>
    </row>
    <row r="1345" spans="1:1">
      <c r="A1345" s="44"/>
    </row>
    <row r="1346" spans="1:1">
      <c r="A1346" s="44"/>
    </row>
    <row r="1347" spans="1:1">
      <c r="A1347" s="44"/>
    </row>
    <row r="1348" spans="1:1">
      <c r="A1348" s="44"/>
    </row>
    <row r="1349" spans="1:1">
      <c r="A1349" s="44"/>
    </row>
    <row r="1350" spans="1:1">
      <c r="A1350" s="44"/>
    </row>
    <row r="1351" spans="1:1">
      <c r="A1351" s="44"/>
    </row>
    <row r="1352" spans="1:1">
      <c r="A1352" s="44"/>
    </row>
    <row r="1353" spans="1:1">
      <c r="A1353" s="44"/>
    </row>
    <row r="1354" spans="1:1">
      <c r="A1354" s="44"/>
    </row>
    <row r="1355" spans="1:1">
      <c r="A1355" s="44"/>
    </row>
    <row r="1356" spans="1:1">
      <c r="A1356" s="44"/>
    </row>
    <row r="1357" spans="1:1">
      <c r="A1357" s="44"/>
    </row>
    <row r="1358" spans="1:1">
      <c r="A1358" s="44"/>
    </row>
    <row r="1359" spans="1:1">
      <c r="A1359" s="44"/>
    </row>
    <row r="1360" spans="1:1">
      <c r="A1360" s="44"/>
    </row>
    <row r="1361" spans="1:1">
      <c r="A1361" s="44"/>
    </row>
    <row r="1362" spans="1:1">
      <c r="A1362" s="44"/>
    </row>
    <row r="1363" spans="1:1">
      <c r="A1363" s="44"/>
    </row>
    <row r="1364" spans="1:1">
      <c r="A1364" s="44"/>
    </row>
    <row r="1365" spans="1:1">
      <c r="A1365" s="44"/>
    </row>
    <row r="1366" spans="1:1">
      <c r="A1366" s="44"/>
    </row>
    <row r="1367" spans="1:1">
      <c r="A1367" s="44"/>
    </row>
    <row r="1368" spans="1:1">
      <c r="A1368" s="44"/>
    </row>
    <row r="1369" spans="1:1">
      <c r="A1369" s="44"/>
    </row>
    <row r="1370" spans="1:1">
      <c r="A1370" s="44"/>
    </row>
    <row r="1371" spans="1:1">
      <c r="A1371" s="44"/>
    </row>
    <row r="1372" spans="1:1">
      <c r="A1372" s="44"/>
    </row>
    <row r="1373" spans="1:1">
      <c r="A1373" s="44"/>
    </row>
    <row r="1374" spans="1:1">
      <c r="A1374" s="44"/>
    </row>
    <row r="1375" spans="1:1">
      <c r="A1375" s="44"/>
    </row>
    <row r="1376" spans="1:1">
      <c r="A1376" s="44"/>
    </row>
    <row r="1377" spans="1:1">
      <c r="A1377" s="44"/>
    </row>
    <row r="1378" spans="1:1">
      <c r="A1378" s="44"/>
    </row>
    <row r="1379" spans="1:1">
      <c r="A1379" s="44"/>
    </row>
    <row r="1380" spans="1:1">
      <c r="A1380" s="44"/>
    </row>
    <row r="1381" spans="1:1">
      <c r="A1381" s="44"/>
    </row>
    <row r="1382" spans="1:1">
      <c r="A1382" s="44"/>
    </row>
    <row r="1383" spans="1:1">
      <c r="A1383" s="44"/>
    </row>
    <row r="1384" spans="1:1">
      <c r="A1384" s="44"/>
    </row>
    <row r="1385" spans="1:1">
      <c r="A1385" s="44"/>
    </row>
    <row r="1386" spans="1:1">
      <c r="A1386" s="44"/>
    </row>
    <row r="1387" spans="1:1">
      <c r="A1387" s="44"/>
    </row>
    <row r="1388" spans="1:1">
      <c r="A1388" s="44"/>
    </row>
    <row r="1389" spans="1:1">
      <c r="A1389" s="44"/>
    </row>
    <row r="1390" spans="1:1">
      <c r="A1390" s="44"/>
    </row>
    <row r="1391" spans="1:1">
      <c r="A1391" s="44"/>
    </row>
    <row r="1392" spans="1:1">
      <c r="A1392" s="44"/>
    </row>
    <row r="1393" spans="1:1">
      <c r="A1393" s="44"/>
    </row>
    <row r="1394" spans="1:1">
      <c r="A1394" s="44"/>
    </row>
    <row r="1395" spans="1:1">
      <c r="A1395" s="44"/>
    </row>
    <row r="1396" spans="1:1">
      <c r="A1396" s="44"/>
    </row>
    <row r="1397" spans="1:1">
      <c r="A1397" s="44"/>
    </row>
    <row r="1398" spans="1:1">
      <c r="A1398" s="44"/>
    </row>
    <row r="1399" spans="1:1">
      <c r="A1399" s="44"/>
    </row>
    <row r="1400" spans="1:1">
      <c r="A1400" s="44"/>
    </row>
    <row r="1401" spans="1:1">
      <c r="A1401" s="44"/>
    </row>
    <row r="1402" spans="1:1">
      <c r="A1402" s="44"/>
    </row>
    <row r="1403" spans="1:1">
      <c r="A1403" s="44"/>
    </row>
    <row r="1404" spans="1:1">
      <c r="A1404" s="44"/>
    </row>
    <row r="1405" spans="1:1">
      <c r="A1405" s="44"/>
    </row>
    <row r="1406" spans="1:1">
      <c r="A1406" s="44"/>
    </row>
    <row r="1407" spans="1:1">
      <c r="A1407" s="44"/>
    </row>
    <row r="1408" spans="1:1">
      <c r="A1408" s="44"/>
    </row>
    <row r="1409" spans="1:1">
      <c r="A1409" s="44"/>
    </row>
    <row r="1410" spans="1:1">
      <c r="A1410" s="44"/>
    </row>
    <row r="1411" spans="1:1">
      <c r="A1411" s="44"/>
    </row>
    <row r="1412" spans="1:1">
      <c r="A1412" s="44"/>
    </row>
    <row r="1413" spans="1:1">
      <c r="A1413" s="44"/>
    </row>
    <row r="1414" spans="1:1">
      <c r="A1414" s="44"/>
    </row>
    <row r="1415" spans="1:1">
      <c r="A1415" s="44"/>
    </row>
    <row r="1416" spans="1:1">
      <c r="A1416" s="44"/>
    </row>
    <row r="1417" spans="1:1">
      <c r="A1417" s="44"/>
    </row>
    <row r="1418" spans="1:1">
      <c r="A1418" s="44"/>
    </row>
    <row r="1419" spans="1:1">
      <c r="A1419" s="44"/>
    </row>
    <row r="1420" spans="1:1">
      <c r="A1420" s="44"/>
    </row>
    <row r="1421" spans="1:1">
      <c r="A1421" s="44"/>
    </row>
    <row r="1422" spans="1:1">
      <c r="A1422" s="44"/>
    </row>
    <row r="1423" spans="1:1">
      <c r="A1423" s="44"/>
    </row>
    <row r="1424" spans="1:1">
      <c r="A1424" s="44"/>
    </row>
    <row r="1425" spans="1:1">
      <c r="A1425" s="44"/>
    </row>
    <row r="1426" spans="1:1">
      <c r="A1426" s="44"/>
    </row>
    <row r="1427" spans="1:1">
      <c r="A1427" s="44"/>
    </row>
    <row r="1428" spans="1:1">
      <c r="A1428" s="44"/>
    </row>
    <row r="1429" spans="1:1">
      <c r="A1429" s="44"/>
    </row>
    <row r="1430" spans="1:1">
      <c r="A1430" s="44"/>
    </row>
    <row r="1431" spans="1:1">
      <c r="A1431" s="44"/>
    </row>
    <row r="1432" spans="1:1">
      <c r="A1432" s="44"/>
    </row>
    <row r="1433" spans="1:1">
      <c r="A1433" s="44"/>
    </row>
    <row r="1434" spans="1:1">
      <c r="A1434" s="44"/>
    </row>
    <row r="1435" spans="1:1">
      <c r="A1435" s="44"/>
    </row>
    <row r="1436" spans="1:1">
      <c r="A1436" s="44"/>
    </row>
    <row r="1437" spans="1:1">
      <c r="A1437" s="44"/>
    </row>
    <row r="1438" spans="1:1">
      <c r="A1438" s="44"/>
    </row>
    <row r="1439" spans="1:1">
      <c r="A1439" s="44"/>
    </row>
    <row r="1440" spans="1:1">
      <c r="A1440" s="44"/>
    </row>
    <row r="1441" spans="1:1">
      <c r="A1441" s="44"/>
    </row>
    <row r="1442" spans="1:1">
      <c r="A1442" s="44"/>
    </row>
    <row r="1443" spans="1:1">
      <c r="A1443" s="44"/>
    </row>
    <row r="1444" spans="1:1">
      <c r="A1444" s="44"/>
    </row>
    <row r="1445" spans="1:1">
      <c r="A1445" s="44"/>
    </row>
    <row r="1446" spans="1:1">
      <c r="A1446" s="44"/>
    </row>
    <row r="1447" spans="1:1">
      <c r="A1447" s="44"/>
    </row>
    <row r="1448" spans="1:1">
      <c r="A1448" s="44"/>
    </row>
    <row r="1449" spans="1:1">
      <c r="A1449" s="44"/>
    </row>
    <row r="1450" spans="1:1">
      <c r="A1450" s="44"/>
    </row>
    <row r="1451" spans="1:1">
      <c r="A1451" s="44"/>
    </row>
    <row r="1452" spans="1:1">
      <c r="A1452" s="44"/>
    </row>
    <row r="1453" spans="1:1">
      <c r="A1453" s="44"/>
    </row>
    <row r="1454" spans="1:1">
      <c r="A1454" s="44"/>
    </row>
    <row r="1455" spans="1:1">
      <c r="A1455" s="44"/>
    </row>
    <row r="1456" spans="1:1">
      <c r="A1456" s="44"/>
    </row>
    <row r="1457" spans="1:1">
      <c r="A1457" s="44"/>
    </row>
    <row r="1458" spans="1:1">
      <c r="A1458" s="44"/>
    </row>
    <row r="1459" spans="1:1">
      <c r="A1459" s="44"/>
    </row>
    <row r="1460" spans="1:1">
      <c r="A1460" s="44"/>
    </row>
    <row r="1461" spans="1:1">
      <c r="A1461" s="44"/>
    </row>
    <row r="1462" spans="1:1">
      <c r="A1462" s="44"/>
    </row>
    <row r="1463" spans="1:1">
      <c r="A1463" s="44"/>
    </row>
    <row r="1464" spans="1:1">
      <c r="A1464" s="44"/>
    </row>
    <row r="1465" spans="1:1">
      <c r="A1465" s="44"/>
    </row>
    <row r="1466" spans="1:1">
      <c r="A1466" s="44"/>
    </row>
    <row r="1467" spans="1:1">
      <c r="A1467" s="44"/>
    </row>
    <row r="1468" spans="1:1">
      <c r="A1468" s="44"/>
    </row>
    <row r="1469" spans="1:1">
      <c r="A1469" s="44"/>
    </row>
    <row r="1470" spans="1:1">
      <c r="A1470" s="44"/>
    </row>
    <row r="1471" spans="1:1">
      <c r="A1471" s="44"/>
    </row>
    <row r="1472" spans="1:1">
      <c r="A1472" s="44"/>
    </row>
    <row r="1473" spans="1:1">
      <c r="A1473" s="44"/>
    </row>
    <row r="1474" spans="1:1">
      <c r="A1474" s="44"/>
    </row>
    <row r="1475" spans="1:1">
      <c r="A1475" s="44"/>
    </row>
    <row r="1476" spans="1:1">
      <c r="A1476" s="44"/>
    </row>
    <row r="1477" spans="1:1">
      <c r="A1477" s="44"/>
    </row>
    <row r="1478" spans="1:1">
      <c r="A1478" s="44"/>
    </row>
    <row r="1479" spans="1:1">
      <c r="A1479" s="44"/>
    </row>
    <row r="1480" spans="1:1">
      <c r="A1480" s="44"/>
    </row>
    <row r="1481" spans="1:1">
      <c r="A1481" s="44"/>
    </row>
    <row r="1482" spans="1:1">
      <c r="A1482" s="44"/>
    </row>
    <row r="1483" spans="1:1">
      <c r="A1483" s="79"/>
    </row>
    <row r="1484" spans="1:1">
      <c r="A1484" s="79"/>
    </row>
    <row r="1485" spans="1:1">
      <c r="A1485" s="79"/>
    </row>
    <row r="1486" spans="1:1">
      <c r="A1486" s="79"/>
    </row>
    <row r="1487" spans="1:1">
      <c r="A1487" s="79"/>
    </row>
    <row r="1488" spans="1:1">
      <c r="A1488" s="79"/>
    </row>
    <row r="1489" spans="1:1">
      <c r="A1489" s="79"/>
    </row>
    <row r="1490" spans="1:1">
      <c r="A1490" s="79"/>
    </row>
    <row r="1491" spans="1:1">
      <c r="A1491" s="79"/>
    </row>
    <row r="1492" spans="1:1">
      <c r="A1492" s="79"/>
    </row>
    <row r="1493" spans="1:1">
      <c r="A1493" s="79"/>
    </row>
    <row r="1494" spans="1:1">
      <c r="A1494" s="79"/>
    </row>
    <row r="1495" spans="1:1">
      <c r="A1495" s="79"/>
    </row>
    <row r="1496" spans="1:1">
      <c r="A1496" s="79"/>
    </row>
    <row r="1497" spans="1:1">
      <c r="A1497" s="79"/>
    </row>
    <row r="1498" spans="1:1">
      <c r="A1498" s="79"/>
    </row>
    <row r="1499" spans="1:1">
      <c r="A1499" s="79"/>
    </row>
    <row r="1500" spans="1:1">
      <c r="A1500" s="79"/>
    </row>
  </sheetData>
  <conditionalFormatting sqref="E1 D1:D830 D840:D917">
    <cfRule type="notContainsBlanks" dxfId="0" priority="1">
      <formula>LEN(TRIM(D1))&gt;0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89"/>
  <sheetViews>
    <sheetView workbookViewId="0"/>
  </sheetViews>
  <sheetFormatPr defaultColWidth="14.44140625" defaultRowHeight="15" customHeight="1"/>
  <cols>
    <col min="1" max="1" width="27.109375" customWidth="1"/>
    <col min="2" max="2" width="33" customWidth="1"/>
    <col min="3" max="3" width="19" customWidth="1"/>
    <col min="5" max="6" width="17.33203125" customWidth="1"/>
    <col min="7" max="7" width="66.33203125" customWidth="1"/>
    <col min="8" max="8" width="22.44140625" customWidth="1"/>
  </cols>
  <sheetData>
    <row r="1" spans="1:8" ht="14.4">
      <c r="A1" s="278" t="s">
        <v>175</v>
      </c>
      <c r="B1" s="278" t="s">
        <v>178</v>
      </c>
      <c r="C1" s="278" t="s">
        <v>3022</v>
      </c>
      <c r="E1" s="279" t="s">
        <v>175</v>
      </c>
      <c r="F1" s="279" t="s">
        <v>178</v>
      </c>
      <c r="G1" s="280" t="s">
        <v>3023</v>
      </c>
      <c r="H1" s="279" t="s">
        <v>210</v>
      </c>
    </row>
    <row r="2" spans="1:8" ht="14.4">
      <c r="A2" s="12" t="s">
        <v>3024</v>
      </c>
      <c r="B2" s="77" t="s">
        <v>76</v>
      </c>
      <c r="C2" s="12">
        <v>4</v>
      </c>
      <c r="E2" s="12" t="s">
        <v>3024</v>
      </c>
      <c r="F2" s="77" t="s">
        <v>76</v>
      </c>
      <c r="G2" s="12" t="s">
        <v>929</v>
      </c>
      <c r="H2" s="12" t="s">
        <v>3025</v>
      </c>
    </row>
    <row r="3" spans="1:8" ht="14.4">
      <c r="A3" s="12" t="s">
        <v>3026</v>
      </c>
      <c r="B3" s="12" t="s">
        <v>77</v>
      </c>
      <c r="C3" s="12"/>
      <c r="E3" s="12" t="s">
        <v>3026</v>
      </c>
      <c r="F3" s="12" t="s">
        <v>77</v>
      </c>
      <c r="G3" s="12" t="s">
        <v>926</v>
      </c>
      <c r="H3" s="12" t="s">
        <v>3025</v>
      </c>
    </row>
    <row r="4" spans="1:8" ht="14.25" customHeight="1">
      <c r="A4" s="12" t="s">
        <v>3027</v>
      </c>
      <c r="B4" s="74" t="s">
        <v>3028</v>
      </c>
      <c r="C4" s="12"/>
      <c r="E4" s="12" t="s">
        <v>3029</v>
      </c>
      <c r="F4" s="74" t="s">
        <v>81</v>
      </c>
      <c r="G4" s="12" t="s">
        <v>3030</v>
      </c>
      <c r="H4" s="74" t="s">
        <v>3031</v>
      </c>
    </row>
    <row r="5" spans="1:8" ht="14.4">
      <c r="A5" s="12" t="s">
        <v>3032</v>
      </c>
      <c r="B5" s="74" t="s">
        <v>81</v>
      </c>
      <c r="C5" s="12">
        <v>7</v>
      </c>
      <c r="E5" s="12" t="s">
        <v>3033</v>
      </c>
      <c r="F5" s="74" t="s">
        <v>81</v>
      </c>
      <c r="G5" s="74" t="s">
        <v>3034</v>
      </c>
      <c r="H5" s="12" t="s">
        <v>3025</v>
      </c>
    </row>
    <row r="6" spans="1:8" ht="14.4">
      <c r="A6" s="12" t="s">
        <v>3029</v>
      </c>
      <c r="B6" s="74" t="s">
        <v>81</v>
      </c>
      <c r="C6" s="12"/>
      <c r="E6" s="12" t="s">
        <v>3035</v>
      </c>
      <c r="F6" s="74" t="s">
        <v>81</v>
      </c>
      <c r="G6" s="74" t="s">
        <v>929</v>
      </c>
      <c r="H6" s="12" t="s">
        <v>3025</v>
      </c>
    </row>
    <row r="7" spans="1:8" ht="14.4">
      <c r="A7" s="12" t="s">
        <v>3036</v>
      </c>
      <c r="B7" s="74" t="s">
        <v>81</v>
      </c>
      <c r="C7" s="12">
        <v>6</v>
      </c>
      <c r="E7" s="12" t="s">
        <v>3037</v>
      </c>
      <c r="F7" s="74" t="s">
        <v>81</v>
      </c>
      <c r="G7" s="74" t="s">
        <v>3038</v>
      </c>
      <c r="H7" s="12" t="s">
        <v>3025</v>
      </c>
    </row>
    <row r="8" spans="1:8" ht="14.4">
      <c r="A8" s="12" t="s">
        <v>3039</v>
      </c>
      <c r="B8" s="74" t="s">
        <v>81</v>
      </c>
      <c r="C8" s="12">
        <v>6</v>
      </c>
    </row>
    <row r="9" spans="1:8" ht="14.4">
      <c r="A9" s="12" t="s">
        <v>3033</v>
      </c>
      <c r="B9" s="74" t="s">
        <v>81</v>
      </c>
      <c r="C9" s="12"/>
      <c r="E9" s="281" t="s">
        <v>175</v>
      </c>
      <c r="F9" s="281" t="s">
        <v>130</v>
      </c>
      <c r="G9" s="282" t="s">
        <v>3040</v>
      </c>
      <c r="H9" s="282" t="s">
        <v>2420</v>
      </c>
    </row>
    <row r="10" spans="1:8" ht="14.4">
      <c r="A10" s="12" t="s">
        <v>3035</v>
      </c>
      <c r="B10" s="74" t="s">
        <v>81</v>
      </c>
      <c r="C10" s="12"/>
      <c r="E10" s="12" t="s">
        <v>3026</v>
      </c>
      <c r="F10" s="12" t="s">
        <v>77</v>
      </c>
      <c r="G10" s="88" t="s">
        <v>3041</v>
      </c>
      <c r="H10" s="12" t="s">
        <v>3042</v>
      </c>
    </row>
    <row r="11" spans="1:8" ht="14.4">
      <c r="A11" s="12" t="s">
        <v>3037</v>
      </c>
      <c r="B11" s="74" t="s">
        <v>81</v>
      </c>
      <c r="C11" s="12">
        <v>7</v>
      </c>
      <c r="E11" s="74" t="s">
        <v>3029</v>
      </c>
      <c r="F11" s="74" t="s">
        <v>3043</v>
      </c>
      <c r="G11" s="283" t="s">
        <v>3044</v>
      </c>
      <c r="H11" s="74" t="s">
        <v>3042</v>
      </c>
    </row>
    <row r="12" spans="1:8" ht="14.4">
      <c r="A12" s="12" t="s">
        <v>3045</v>
      </c>
      <c r="B12" s="74" t="s">
        <v>81</v>
      </c>
      <c r="C12" s="12">
        <v>6</v>
      </c>
      <c r="E12" s="74" t="s">
        <v>3039</v>
      </c>
      <c r="F12" s="74" t="s">
        <v>3043</v>
      </c>
      <c r="G12" s="74" t="s">
        <v>3046</v>
      </c>
      <c r="H12" s="74" t="s">
        <v>3042</v>
      </c>
    </row>
    <row r="13" spans="1:8" ht="14.4">
      <c r="A13" s="12" t="s">
        <v>3047</v>
      </c>
      <c r="B13" s="74" t="s">
        <v>81</v>
      </c>
      <c r="C13" s="12">
        <v>5</v>
      </c>
      <c r="E13" s="74" t="s">
        <v>3033</v>
      </c>
      <c r="F13" s="74" t="s">
        <v>3043</v>
      </c>
      <c r="G13" s="74" t="s">
        <v>3044</v>
      </c>
      <c r="H13" s="74" t="s">
        <v>3042</v>
      </c>
    </row>
    <row r="14" spans="1:8" ht="14.4">
      <c r="A14" s="12" t="s">
        <v>3048</v>
      </c>
      <c r="B14" s="74" t="s">
        <v>81</v>
      </c>
      <c r="C14" s="12">
        <v>6</v>
      </c>
      <c r="E14" s="74" t="s">
        <v>3035</v>
      </c>
      <c r="F14" s="74" t="s">
        <v>3043</v>
      </c>
      <c r="G14" s="74" t="s">
        <v>3049</v>
      </c>
      <c r="H14" s="74" t="s">
        <v>3042</v>
      </c>
    </row>
    <row r="15" spans="1:8" ht="14.4">
      <c r="A15" s="12" t="s">
        <v>3050</v>
      </c>
      <c r="B15" s="74" t="s">
        <v>81</v>
      </c>
      <c r="C15" s="12">
        <v>6</v>
      </c>
      <c r="E15" s="74" t="s">
        <v>3045</v>
      </c>
      <c r="F15" s="74" t="s">
        <v>3043</v>
      </c>
      <c r="G15" s="74" t="s">
        <v>3051</v>
      </c>
      <c r="H15" s="74" t="s">
        <v>3042</v>
      </c>
    </row>
    <row r="16" spans="1:8" ht="15.6">
      <c r="A16" s="267" t="s">
        <v>3052</v>
      </c>
      <c r="B16" s="267" t="s">
        <v>3053</v>
      </c>
      <c r="C16" s="12"/>
      <c r="E16" s="74" t="s">
        <v>3054</v>
      </c>
      <c r="F16" s="74" t="s">
        <v>3043</v>
      </c>
      <c r="G16" s="74" t="s">
        <v>3055</v>
      </c>
      <c r="H16" s="74" t="s">
        <v>3042</v>
      </c>
    </row>
    <row r="17" spans="1:8" ht="15.6">
      <c r="A17" s="267" t="s">
        <v>3056</v>
      </c>
      <c r="B17" s="267" t="s">
        <v>3053</v>
      </c>
      <c r="C17" s="12"/>
      <c r="E17" s="12" t="s">
        <v>3057</v>
      </c>
      <c r="F17" s="12" t="s">
        <v>3058</v>
      </c>
      <c r="G17" s="12" t="s">
        <v>3059</v>
      </c>
      <c r="H17" s="12" t="s">
        <v>3042</v>
      </c>
    </row>
    <row r="18" spans="1:8" ht="15.6">
      <c r="A18" s="267" t="s">
        <v>3060</v>
      </c>
      <c r="B18" s="284" t="s">
        <v>96</v>
      </c>
      <c r="C18" s="12"/>
    </row>
    <row r="19" spans="1:8" ht="15.6">
      <c r="A19" s="267" t="s">
        <v>3061</v>
      </c>
      <c r="B19" s="284" t="s">
        <v>96</v>
      </c>
      <c r="C19" s="12"/>
    </row>
    <row r="20" spans="1:8" ht="15.6">
      <c r="A20" s="267" t="s">
        <v>3062</v>
      </c>
      <c r="B20" s="267" t="s">
        <v>3063</v>
      </c>
      <c r="C20" s="12">
        <v>6</v>
      </c>
    </row>
    <row r="21" spans="1:8" ht="15.6">
      <c r="A21" s="267" t="s">
        <v>3064</v>
      </c>
      <c r="B21" s="267" t="s">
        <v>3063</v>
      </c>
      <c r="C21" s="12">
        <v>7</v>
      </c>
    </row>
    <row r="22" spans="1:8" ht="15.6">
      <c r="A22" s="267" t="s">
        <v>3065</v>
      </c>
      <c r="B22" s="267" t="s">
        <v>3063</v>
      </c>
      <c r="C22" s="12">
        <v>6</v>
      </c>
    </row>
    <row r="23" spans="1:8" ht="15.6">
      <c r="A23" s="267" t="s">
        <v>3066</v>
      </c>
      <c r="B23" s="284" t="s">
        <v>98</v>
      </c>
      <c r="C23" s="12">
        <v>7</v>
      </c>
    </row>
    <row r="24" spans="1:8" ht="15.6">
      <c r="A24" s="267" t="s">
        <v>3067</v>
      </c>
      <c r="B24" s="284" t="s">
        <v>98</v>
      </c>
      <c r="C24" s="12">
        <v>5</v>
      </c>
    </row>
    <row r="25" spans="1:8" ht="15.6">
      <c r="A25" s="267" t="s">
        <v>3068</v>
      </c>
      <c r="B25" s="284" t="s">
        <v>98</v>
      </c>
      <c r="C25" s="12">
        <v>6</v>
      </c>
    </row>
    <row r="26" spans="1:8" ht="15.6">
      <c r="A26" s="267" t="s">
        <v>3069</v>
      </c>
      <c r="B26" s="284" t="s">
        <v>98</v>
      </c>
      <c r="C26" s="12">
        <v>6</v>
      </c>
    </row>
    <row r="27" spans="1:8" ht="15.6">
      <c r="A27" s="267" t="s">
        <v>3070</v>
      </c>
      <c r="B27" s="284" t="s">
        <v>98</v>
      </c>
      <c r="C27" s="12">
        <v>6</v>
      </c>
    </row>
    <row r="28" spans="1:8" ht="15.6">
      <c r="A28" s="267" t="s">
        <v>3071</v>
      </c>
      <c r="B28" s="284" t="s">
        <v>98</v>
      </c>
      <c r="C28" s="12">
        <v>5</v>
      </c>
    </row>
    <row r="29" spans="1:8" ht="15.6">
      <c r="A29" s="267" t="s">
        <v>3072</v>
      </c>
      <c r="B29" s="284" t="s">
        <v>110</v>
      </c>
      <c r="C29" s="12"/>
    </row>
    <row r="30" spans="1:8" ht="15.6">
      <c r="A30" s="267" t="s">
        <v>3073</v>
      </c>
      <c r="B30" s="284" t="s">
        <v>110</v>
      </c>
      <c r="C30" s="12"/>
    </row>
    <row r="31" spans="1:8" ht="15.6">
      <c r="A31" s="267" t="s">
        <v>3074</v>
      </c>
      <c r="B31" s="284" t="s">
        <v>110</v>
      </c>
      <c r="C31" s="12"/>
    </row>
    <row r="32" spans="1:8" ht="15.6">
      <c r="A32" s="267" t="s">
        <v>3075</v>
      </c>
      <c r="B32" s="267" t="s">
        <v>110</v>
      </c>
      <c r="C32" s="12"/>
    </row>
    <row r="33" spans="1:3" ht="15.6">
      <c r="A33" s="267" t="s">
        <v>3076</v>
      </c>
      <c r="B33" s="284" t="s">
        <v>110</v>
      </c>
      <c r="C33" s="12"/>
    </row>
    <row r="34" spans="1:3" ht="15.6">
      <c r="A34" s="267" t="s">
        <v>3077</v>
      </c>
      <c r="B34" s="284" t="s">
        <v>110</v>
      </c>
      <c r="C34" s="12"/>
    </row>
    <row r="35" spans="1:3" ht="15.6">
      <c r="A35" s="267" t="s">
        <v>3078</v>
      </c>
      <c r="B35" s="284" t="s">
        <v>110</v>
      </c>
      <c r="C35" s="12"/>
    </row>
    <row r="36" spans="1:3" ht="15.6">
      <c r="A36" s="267" t="s">
        <v>3079</v>
      </c>
      <c r="B36" s="284" t="s">
        <v>110</v>
      </c>
      <c r="C36" s="12"/>
    </row>
    <row r="37" spans="1:3" ht="15.6">
      <c r="A37" s="267" t="s">
        <v>3080</v>
      </c>
      <c r="B37" s="284" t="s">
        <v>110</v>
      </c>
      <c r="C37" s="12"/>
    </row>
    <row r="38" spans="1:3" ht="15.6">
      <c r="A38" s="267" t="s">
        <v>3081</v>
      </c>
      <c r="B38" s="284" t="s">
        <v>110</v>
      </c>
      <c r="C38" s="12"/>
    </row>
    <row r="39" spans="1:3" ht="15.6">
      <c r="A39" s="267" t="s">
        <v>3082</v>
      </c>
      <c r="B39" s="284" t="s">
        <v>110</v>
      </c>
      <c r="C39" s="12"/>
    </row>
    <row r="40" spans="1:3" ht="15.6">
      <c r="A40" s="267" t="s">
        <v>146</v>
      </c>
      <c r="B40" s="284" t="s">
        <v>110</v>
      </c>
      <c r="C40" s="12"/>
    </row>
    <row r="41" spans="1:3" ht="15.6">
      <c r="A41" s="267" t="s">
        <v>3083</v>
      </c>
      <c r="B41" s="284" t="s">
        <v>110</v>
      </c>
      <c r="C41" s="12"/>
    </row>
    <row r="42" spans="1:3" ht="15.6">
      <c r="A42" s="267" t="s">
        <v>3084</v>
      </c>
      <c r="B42" s="284" t="s">
        <v>110</v>
      </c>
      <c r="C42" s="12"/>
    </row>
    <row r="43" spans="1:3" ht="15.6">
      <c r="A43" s="267" t="s">
        <v>3085</v>
      </c>
      <c r="B43" s="284" t="s">
        <v>110</v>
      </c>
      <c r="C43" s="12"/>
    </row>
    <row r="44" spans="1:3" ht="15.6">
      <c r="A44" s="267" t="s">
        <v>3086</v>
      </c>
      <c r="B44" s="284" t="s">
        <v>110</v>
      </c>
      <c r="C44" s="12"/>
    </row>
    <row r="45" spans="1:3" ht="15.6">
      <c r="A45" s="267" t="s">
        <v>3087</v>
      </c>
      <c r="B45" s="284" t="s">
        <v>110</v>
      </c>
      <c r="C45" s="12"/>
    </row>
    <row r="46" spans="1:3" ht="15.6">
      <c r="A46" s="267" t="s">
        <v>3088</v>
      </c>
      <c r="B46" s="284" t="s">
        <v>110</v>
      </c>
      <c r="C46" s="12"/>
    </row>
    <row r="47" spans="1:3" ht="15.6">
      <c r="A47" s="267" t="s">
        <v>3089</v>
      </c>
      <c r="B47" s="284" t="s">
        <v>110</v>
      </c>
      <c r="C47" s="12"/>
    </row>
    <row r="48" spans="1:3" ht="15.6">
      <c r="A48" s="267" t="s">
        <v>3090</v>
      </c>
      <c r="B48" s="284" t="s">
        <v>110</v>
      </c>
      <c r="C48" s="12"/>
    </row>
    <row r="49" spans="1:3" ht="15.6">
      <c r="A49" s="267" t="s">
        <v>3091</v>
      </c>
      <c r="B49" s="284" t="s">
        <v>110</v>
      </c>
      <c r="C49" s="12"/>
    </row>
    <row r="50" spans="1:3" ht="15.6">
      <c r="A50" s="267" t="s">
        <v>3092</v>
      </c>
      <c r="B50" s="284" t="s">
        <v>110</v>
      </c>
      <c r="C50" s="12"/>
    </row>
    <row r="51" spans="1:3" ht="15.6">
      <c r="A51" s="285" t="s">
        <v>3093</v>
      </c>
      <c r="B51" s="284" t="s">
        <v>110</v>
      </c>
      <c r="C51" s="12"/>
    </row>
    <row r="52" spans="1:3" ht="15.6">
      <c r="A52" s="267" t="s">
        <v>3094</v>
      </c>
      <c r="B52" s="284" t="s">
        <v>110</v>
      </c>
      <c r="C52" s="12"/>
    </row>
    <row r="53" spans="1:3" ht="15.6">
      <c r="A53" s="267" t="s">
        <v>3095</v>
      </c>
      <c r="B53" s="284" t="s">
        <v>110</v>
      </c>
      <c r="C53" s="12"/>
    </row>
    <row r="54" spans="1:3" ht="15.6">
      <c r="A54" s="267" t="s">
        <v>3096</v>
      </c>
      <c r="B54" s="284" t="s">
        <v>110</v>
      </c>
      <c r="C54" s="12"/>
    </row>
    <row r="55" spans="1:3" ht="15.6">
      <c r="A55" s="267" t="s">
        <v>3097</v>
      </c>
      <c r="B55" s="284" t="s">
        <v>110</v>
      </c>
      <c r="C55" s="12"/>
    </row>
    <row r="56" spans="1:3" ht="15.6">
      <c r="A56" s="267" t="s">
        <v>3098</v>
      </c>
      <c r="B56" s="284" t="s">
        <v>110</v>
      </c>
      <c r="C56" s="12"/>
    </row>
    <row r="57" spans="1:3" ht="15.6">
      <c r="A57" s="267" t="s">
        <v>3099</v>
      </c>
      <c r="B57" s="284" t="s">
        <v>110</v>
      </c>
      <c r="C57" s="12"/>
    </row>
    <row r="58" spans="1:3" ht="15.6">
      <c r="A58" s="267" t="s">
        <v>3100</v>
      </c>
      <c r="B58" s="284" t="s">
        <v>110</v>
      </c>
      <c r="C58" s="12"/>
    </row>
    <row r="59" spans="1:3" ht="15.6">
      <c r="A59" s="267" t="s">
        <v>3101</v>
      </c>
      <c r="B59" s="284" t="s">
        <v>110</v>
      </c>
      <c r="C59" s="12"/>
    </row>
    <row r="60" spans="1:3" ht="15.6">
      <c r="A60" s="267" t="s">
        <v>3102</v>
      </c>
      <c r="B60" s="284" t="s">
        <v>110</v>
      </c>
      <c r="C60" s="12"/>
    </row>
    <row r="61" spans="1:3" ht="15.6">
      <c r="A61" s="267" t="s">
        <v>3103</v>
      </c>
      <c r="B61" s="284" t="s">
        <v>110</v>
      </c>
      <c r="C61" s="12"/>
    </row>
    <row r="62" spans="1:3" ht="15.6">
      <c r="A62" s="267" t="s">
        <v>3104</v>
      </c>
      <c r="B62" s="284" t="s">
        <v>110</v>
      </c>
      <c r="C62" s="12"/>
    </row>
    <row r="63" spans="1:3" ht="15.6">
      <c r="A63" s="267" t="s">
        <v>3105</v>
      </c>
      <c r="B63" s="284" t="s">
        <v>3106</v>
      </c>
      <c r="C63" s="12">
        <v>7</v>
      </c>
    </row>
    <row r="64" spans="1:3" ht="15.6">
      <c r="A64" s="267" t="s">
        <v>3107</v>
      </c>
      <c r="B64" s="267" t="s">
        <v>110</v>
      </c>
      <c r="C64" s="12"/>
    </row>
    <row r="65" spans="1:3" ht="14.4">
      <c r="A65" s="12" t="s">
        <v>3108</v>
      </c>
      <c r="B65" s="12" t="s">
        <v>3043</v>
      </c>
      <c r="C65" s="12"/>
    </row>
    <row r="66" spans="1:3" ht="14.4">
      <c r="A66" s="12" t="s">
        <v>3109</v>
      </c>
      <c r="B66" s="12" t="s">
        <v>3043</v>
      </c>
      <c r="C66" s="12"/>
    </row>
    <row r="67" spans="1:3" ht="14.4">
      <c r="A67" s="12"/>
      <c r="B67" s="12"/>
      <c r="C67" s="12"/>
    </row>
    <row r="68" spans="1:3" ht="14.4">
      <c r="A68" s="12"/>
      <c r="B68" s="12"/>
      <c r="C68" s="12"/>
    </row>
    <row r="69" spans="1:3" ht="14.4">
      <c r="A69" s="12"/>
      <c r="B69" s="12"/>
      <c r="C69" s="12"/>
    </row>
    <row r="70" spans="1:3" ht="14.4">
      <c r="A70" s="12"/>
      <c r="B70" s="12"/>
      <c r="C70" s="12"/>
    </row>
    <row r="71" spans="1:3" ht="14.4">
      <c r="A71" s="12"/>
      <c r="B71" s="12"/>
      <c r="C71" s="12"/>
    </row>
    <row r="72" spans="1:3" ht="14.4">
      <c r="A72" s="12"/>
      <c r="B72" s="12"/>
      <c r="C72" s="12"/>
    </row>
    <row r="73" spans="1:3" ht="14.4">
      <c r="A73" s="12"/>
      <c r="B73" s="12"/>
      <c r="C73" s="12"/>
    </row>
    <row r="74" spans="1:3" ht="14.4">
      <c r="A74" s="12"/>
      <c r="B74" s="12"/>
      <c r="C74" s="12"/>
    </row>
    <row r="75" spans="1:3" ht="14.4">
      <c r="A75" s="12"/>
      <c r="B75" s="12"/>
      <c r="C75" s="12"/>
    </row>
    <row r="76" spans="1:3" ht="14.4">
      <c r="A76" s="12"/>
      <c r="B76" s="12"/>
      <c r="C76" s="12"/>
    </row>
    <row r="77" spans="1:3" ht="14.4">
      <c r="A77" s="12"/>
      <c r="B77" s="12"/>
      <c r="C77" s="12"/>
    </row>
    <row r="78" spans="1:3" ht="14.4">
      <c r="A78" s="12"/>
      <c r="B78" s="12"/>
      <c r="C78" s="12"/>
    </row>
    <row r="79" spans="1:3" ht="14.4">
      <c r="A79" s="12"/>
      <c r="B79" s="12"/>
      <c r="C79" s="12"/>
    </row>
    <row r="80" spans="1:3" ht="14.4">
      <c r="A80" s="12"/>
      <c r="B80" s="12"/>
      <c r="C80" s="12"/>
    </row>
    <row r="81" spans="1:3" ht="14.4">
      <c r="A81" s="12"/>
      <c r="B81" s="12"/>
      <c r="C81" s="12"/>
    </row>
    <row r="82" spans="1:3" ht="14.4">
      <c r="A82" s="12"/>
      <c r="B82" s="12"/>
      <c r="C82" s="12"/>
    </row>
    <row r="83" spans="1:3" ht="14.4">
      <c r="A83" s="12"/>
      <c r="B83" s="12"/>
      <c r="C83" s="12"/>
    </row>
    <row r="84" spans="1:3" ht="14.4">
      <c r="A84" s="12"/>
      <c r="B84" s="12"/>
      <c r="C84" s="12"/>
    </row>
    <row r="85" spans="1:3" ht="14.4">
      <c r="A85" s="12"/>
      <c r="B85" s="12"/>
      <c r="C85" s="12"/>
    </row>
    <row r="86" spans="1:3" ht="14.4">
      <c r="A86" s="12"/>
      <c r="B86" s="12"/>
      <c r="C86" s="12"/>
    </row>
    <row r="87" spans="1:3" ht="14.4">
      <c r="A87" s="12"/>
      <c r="B87" s="12"/>
      <c r="C87" s="12"/>
    </row>
    <row r="88" spans="1:3" ht="14.4">
      <c r="A88" s="12"/>
      <c r="B88" s="12"/>
      <c r="C88" s="12"/>
    </row>
    <row r="89" spans="1:3" ht="14.4">
      <c r="A89" s="12"/>
      <c r="B89" s="12"/>
      <c r="C89" s="12"/>
    </row>
  </sheetData>
  <conditionalFormatting sqref="B1:B2 C1">
    <cfRule type="colorScale" priority="1">
      <colorScale>
        <cfvo type="min"/>
        <cfvo type="max"/>
        <color rgb="FF57BB8A"/>
        <color rgb="FFFFFFFF"/>
      </colorScale>
    </cfRule>
  </conditionalFormatting>
  <conditionalFormatting sqref="B3">
    <cfRule type="colorScale" priority="2">
      <colorScale>
        <cfvo type="min"/>
        <cfvo type="max"/>
        <color rgb="FF57BB8A"/>
        <color rgb="FFFFFFFF"/>
      </colorScale>
    </cfRule>
  </conditionalFormatting>
  <conditionalFormatting sqref="B4">
    <cfRule type="colorScale" priority="3">
      <colorScale>
        <cfvo type="min"/>
        <cfvo type="max"/>
        <color rgb="FF57BB8A"/>
        <color rgb="FFFFFFFF"/>
      </colorScale>
    </cfRule>
  </conditionalFormatting>
  <conditionalFormatting sqref="B5:B7">
    <cfRule type="colorScale" priority="4">
      <colorScale>
        <cfvo type="min"/>
        <cfvo type="max"/>
        <color rgb="FF57BB8A"/>
        <color rgb="FFFFFFFF"/>
      </colorScale>
    </cfRule>
  </conditionalFormatting>
  <conditionalFormatting sqref="B8:B10">
    <cfRule type="colorScale" priority="5">
      <colorScale>
        <cfvo type="min"/>
        <cfvo type="max"/>
        <color rgb="FF57BB8A"/>
        <color rgb="FFFFFFFF"/>
      </colorScale>
    </cfRule>
  </conditionalFormatting>
  <conditionalFormatting sqref="B11:B12">
    <cfRule type="colorScale" priority="6">
      <colorScale>
        <cfvo type="min"/>
        <cfvo type="max"/>
        <color rgb="FF57BB8A"/>
        <color rgb="FFFFFFFF"/>
      </colorScale>
    </cfRule>
  </conditionalFormatting>
  <conditionalFormatting sqref="B13">
    <cfRule type="colorScale" priority="7">
      <colorScale>
        <cfvo type="min"/>
        <cfvo type="max"/>
        <color rgb="FF57BB8A"/>
        <color rgb="FFFFFFFF"/>
      </colorScale>
    </cfRule>
  </conditionalFormatting>
  <conditionalFormatting sqref="B14">
    <cfRule type="colorScale" priority="8">
      <colorScale>
        <cfvo type="min"/>
        <cfvo type="max"/>
        <color rgb="FF57BB8A"/>
        <color rgb="FFFFFFFF"/>
      </colorScale>
    </cfRule>
  </conditionalFormatting>
  <conditionalFormatting sqref="B15">
    <cfRule type="colorScale" priority="9">
      <colorScale>
        <cfvo type="min"/>
        <cfvo type="max"/>
        <color rgb="FF57BB8A"/>
        <color rgb="FFFFFFFF"/>
      </colorScale>
    </cfRule>
  </conditionalFormatting>
  <conditionalFormatting sqref="B16:B17">
    <cfRule type="colorScale" priority="10">
      <colorScale>
        <cfvo type="min"/>
        <cfvo type="max"/>
        <color rgb="FF57BB8A"/>
        <color rgb="FFFFFFFF"/>
      </colorScale>
    </cfRule>
  </conditionalFormatting>
  <conditionalFormatting sqref="B18:B19">
    <cfRule type="colorScale" priority="11">
      <colorScale>
        <cfvo type="min"/>
        <cfvo type="max"/>
        <color rgb="FF57BB8A"/>
        <color rgb="FFFFFFFF"/>
      </colorScale>
    </cfRule>
  </conditionalFormatting>
  <conditionalFormatting sqref="B20">
    <cfRule type="colorScale" priority="12">
      <colorScale>
        <cfvo type="min"/>
        <cfvo type="max"/>
        <color rgb="FF57BB8A"/>
        <color rgb="FFFFFFFF"/>
      </colorScale>
    </cfRule>
  </conditionalFormatting>
  <conditionalFormatting sqref="B21">
    <cfRule type="colorScale" priority="13">
      <colorScale>
        <cfvo type="min"/>
        <cfvo type="max"/>
        <color rgb="FF57BB8A"/>
        <color rgb="FFFFFFFF"/>
      </colorScale>
    </cfRule>
  </conditionalFormatting>
  <conditionalFormatting sqref="B22">
    <cfRule type="colorScale" priority="14">
      <colorScale>
        <cfvo type="min"/>
        <cfvo type="max"/>
        <color rgb="FF57BB8A"/>
        <color rgb="FFFFFFFF"/>
      </colorScale>
    </cfRule>
  </conditionalFormatting>
  <conditionalFormatting sqref="B23">
    <cfRule type="colorScale" priority="15">
      <colorScale>
        <cfvo type="min"/>
        <cfvo type="max"/>
        <color rgb="FF57BB8A"/>
        <color rgb="FFFFFFFF"/>
      </colorScale>
    </cfRule>
  </conditionalFormatting>
  <conditionalFormatting sqref="B24">
    <cfRule type="colorScale" priority="16">
      <colorScale>
        <cfvo type="min"/>
        <cfvo type="max"/>
        <color rgb="FF57BB8A"/>
        <color rgb="FFFFFFFF"/>
      </colorScale>
    </cfRule>
  </conditionalFormatting>
  <conditionalFormatting sqref="B25">
    <cfRule type="colorScale" priority="17">
      <colorScale>
        <cfvo type="min"/>
        <cfvo type="max"/>
        <color rgb="FF57BB8A"/>
        <color rgb="FFFFFFFF"/>
      </colorScale>
    </cfRule>
  </conditionalFormatting>
  <conditionalFormatting sqref="B26:B28">
    <cfRule type="colorScale" priority="18">
      <colorScale>
        <cfvo type="min"/>
        <cfvo type="max"/>
        <color rgb="FF57BB8A"/>
        <color rgb="FFFFFFFF"/>
      </colorScale>
    </cfRule>
  </conditionalFormatting>
  <conditionalFormatting sqref="B29:B30">
    <cfRule type="colorScale" priority="19">
      <colorScale>
        <cfvo type="min"/>
        <cfvo type="max"/>
        <color rgb="FF57BB8A"/>
        <color rgb="FFFFFFFF"/>
      </colorScale>
    </cfRule>
  </conditionalFormatting>
  <conditionalFormatting sqref="B31">
    <cfRule type="colorScale" priority="20">
      <colorScale>
        <cfvo type="min"/>
        <cfvo type="max"/>
        <color rgb="FF57BB8A"/>
        <color rgb="FFFFFFFF"/>
      </colorScale>
    </cfRule>
  </conditionalFormatting>
  <conditionalFormatting sqref="B32">
    <cfRule type="colorScale" priority="21">
      <colorScale>
        <cfvo type="min"/>
        <cfvo type="max"/>
        <color rgb="FF57BB8A"/>
        <color rgb="FFFFFFFF"/>
      </colorScale>
    </cfRule>
  </conditionalFormatting>
  <conditionalFormatting sqref="B33">
    <cfRule type="colorScale" priority="22">
      <colorScale>
        <cfvo type="min"/>
        <cfvo type="max"/>
        <color rgb="FF57BB8A"/>
        <color rgb="FFFFFFFF"/>
      </colorScale>
    </cfRule>
  </conditionalFormatting>
  <conditionalFormatting sqref="B34">
    <cfRule type="colorScale" priority="23">
      <colorScale>
        <cfvo type="min"/>
        <cfvo type="max"/>
        <color rgb="FF57BB8A"/>
        <color rgb="FFFFFFFF"/>
      </colorScale>
    </cfRule>
  </conditionalFormatting>
  <conditionalFormatting sqref="B35">
    <cfRule type="colorScale" priority="24">
      <colorScale>
        <cfvo type="min"/>
        <cfvo type="max"/>
        <color rgb="FF57BB8A"/>
        <color rgb="FFFFFFFF"/>
      </colorScale>
    </cfRule>
  </conditionalFormatting>
  <conditionalFormatting sqref="B36">
    <cfRule type="colorScale" priority="25">
      <colorScale>
        <cfvo type="min"/>
        <cfvo type="max"/>
        <color rgb="FF57BB8A"/>
        <color rgb="FFFFFFFF"/>
      </colorScale>
    </cfRule>
  </conditionalFormatting>
  <conditionalFormatting sqref="B37:B39">
    <cfRule type="colorScale" priority="26">
      <colorScale>
        <cfvo type="min"/>
        <cfvo type="max"/>
        <color rgb="FF57BB8A"/>
        <color rgb="FFFFFFFF"/>
      </colorScale>
    </cfRule>
  </conditionalFormatting>
  <conditionalFormatting sqref="B40">
    <cfRule type="colorScale" priority="27">
      <colorScale>
        <cfvo type="min"/>
        <cfvo type="max"/>
        <color rgb="FF57BB8A"/>
        <color rgb="FFFFFFFF"/>
      </colorScale>
    </cfRule>
  </conditionalFormatting>
  <conditionalFormatting sqref="B41:B42">
    <cfRule type="colorScale" priority="28">
      <colorScale>
        <cfvo type="min"/>
        <cfvo type="max"/>
        <color rgb="FF57BB8A"/>
        <color rgb="FFFFFFFF"/>
      </colorScale>
    </cfRule>
  </conditionalFormatting>
  <conditionalFormatting sqref="B43">
    <cfRule type="colorScale" priority="29">
      <colorScale>
        <cfvo type="min"/>
        <cfvo type="max"/>
        <color rgb="FF57BB8A"/>
        <color rgb="FFFFFFFF"/>
      </colorScale>
    </cfRule>
  </conditionalFormatting>
  <conditionalFormatting sqref="B44:B45">
    <cfRule type="colorScale" priority="30">
      <colorScale>
        <cfvo type="min"/>
        <cfvo type="max"/>
        <color rgb="FF57BB8A"/>
        <color rgb="FFFFFFFF"/>
      </colorScale>
    </cfRule>
  </conditionalFormatting>
  <conditionalFormatting sqref="B46">
    <cfRule type="colorScale" priority="31">
      <colorScale>
        <cfvo type="min"/>
        <cfvo type="max"/>
        <color rgb="FF57BB8A"/>
        <color rgb="FFFFFFFF"/>
      </colorScale>
    </cfRule>
  </conditionalFormatting>
  <conditionalFormatting sqref="B47">
    <cfRule type="colorScale" priority="32">
      <colorScale>
        <cfvo type="min"/>
        <cfvo type="max"/>
        <color rgb="FF57BB8A"/>
        <color rgb="FFFFFFFF"/>
      </colorScale>
    </cfRule>
  </conditionalFormatting>
  <conditionalFormatting sqref="B48">
    <cfRule type="colorScale" priority="33">
      <colorScale>
        <cfvo type="min"/>
        <cfvo type="max"/>
        <color rgb="FF57BB8A"/>
        <color rgb="FFFFFFFF"/>
      </colorScale>
    </cfRule>
  </conditionalFormatting>
  <conditionalFormatting sqref="B49">
    <cfRule type="colorScale" priority="34">
      <colorScale>
        <cfvo type="min"/>
        <cfvo type="max"/>
        <color rgb="FF57BB8A"/>
        <color rgb="FFFFFFFF"/>
      </colorScale>
    </cfRule>
  </conditionalFormatting>
  <conditionalFormatting sqref="B50">
    <cfRule type="colorScale" priority="35">
      <colorScale>
        <cfvo type="min"/>
        <cfvo type="max"/>
        <color rgb="FF57BB8A"/>
        <color rgb="FFFFFFFF"/>
      </colorScale>
    </cfRule>
  </conditionalFormatting>
  <conditionalFormatting sqref="B51:B52">
    <cfRule type="colorScale" priority="36">
      <colorScale>
        <cfvo type="min"/>
        <cfvo type="max"/>
        <color rgb="FF57BB8A"/>
        <color rgb="FFFFFFFF"/>
      </colorScale>
    </cfRule>
  </conditionalFormatting>
  <conditionalFormatting sqref="B53">
    <cfRule type="colorScale" priority="37">
      <colorScale>
        <cfvo type="min"/>
        <cfvo type="max"/>
        <color rgb="FF57BB8A"/>
        <color rgb="FFFFFFFF"/>
      </colorScale>
    </cfRule>
  </conditionalFormatting>
  <conditionalFormatting sqref="B54">
    <cfRule type="colorScale" priority="38">
      <colorScale>
        <cfvo type="min"/>
        <cfvo type="max"/>
        <color rgb="FF57BB8A"/>
        <color rgb="FFFFFFFF"/>
      </colorScale>
    </cfRule>
  </conditionalFormatting>
  <conditionalFormatting sqref="B55">
    <cfRule type="colorScale" priority="39">
      <colorScale>
        <cfvo type="min"/>
        <cfvo type="max"/>
        <color rgb="FF57BB8A"/>
        <color rgb="FFFFFFFF"/>
      </colorScale>
    </cfRule>
  </conditionalFormatting>
  <conditionalFormatting sqref="B56:B57">
    <cfRule type="colorScale" priority="40">
      <colorScale>
        <cfvo type="min"/>
        <cfvo type="max"/>
        <color rgb="FF57BB8A"/>
        <color rgb="FFFFFFFF"/>
      </colorScale>
    </cfRule>
  </conditionalFormatting>
  <conditionalFormatting sqref="B58:B62">
    <cfRule type="colorScale" priority="41">
      <colorScale>
        <cfvo type="min"/>
        <cfvo type="max"/>
        <color rgb="FF57BB8A"/>
        <color rgb="FFFFFFFF"/>
      </colorScale>
    </cfRule>
  </conditionalFormatting>
  <conditionalFormatting sqref="B63">
    <cfRule type="colorScale" priority="42">
      <colorScale>
        <cfvo type="min"/>
        <cfvo type="max"/>
        <color rgb="FF57BB8A"/>
        <color rgb="FFFFFFFF"/>
      </colorScale>
    </cfRule>
  </conditionalFormatting>
  <conditionalFormatting sqref="B64">
    <cfRule type="colorScale" priority="43">
      <colorScale>
        <cfvo type="min"/>
        <cfvo type="max"/>
        <color rgb="FF57BB8A"/>
        <color rgb="FFFFFFFF"/>
      </colorScale>
    </cfRule>
  </conditionalFormatting>
  <conditionalFormatting sqref="B65">
    <cfRule type="colorScale" priority="44">
      <colorScale>
        <cfvo type="min"/>
        <cfvo type="max"/>
        <color rgb="FF57BB8A"/>
        <color rgb="FFFFFFFF"/>
      </colorScale>
    </cfRule>
  </conditionalFormatting>
  <conditionalFormatting sqref="B66">
    <cfRule type="colorScale" priority="45">
      <colorScale>
        <cfvo type="min"/>
        <cfvo type="max"/>
        <color rgb="FF57BB8A"/>
        <color rgb="FFFFFFFF"/>
      </colorScale>
    </cfRule>
  </conditionalFormatting>
  <conditionalFormatting sqref="B67:B89 F7">
    <cfRule type="colorScale" priority="46">
      <colorScale>
        <cfvo type="min"/>
        <cfvo type="max"/>
        <color rgb="FF57BB8A"/>
        <color rgb="FFFFFFFF"/>
      </colorScale>
    </cfRule>
  </conditionalFormatting>
  <dataValidations count="2">
    <dataValidation type="list" allowBlank="1" showErrorMessage="1" sqref="H10:H17" xr:uid="{00000000-0002-0000-0800-000000000000}">
      <formula1>"Admitted,Not Admitted,Outstanding documents,Waiting list,Application in progress,Provisionally Selected,Programme full,Space Constraint"</formula1>
    </dataValidation>
    <dataValidation type="list" allowBlank="1" showDropDown="1" showErrorMessage="1" sqref="F1:F7" xr:uid="{00000000-0002-0000-0800-000001000000}">
      <formula1>"Chubekile SSS,Cingani HS,Coselelani HS,Cowan HS,Douglas Mbopa,Ithembelihle CS,James Jolobe SSS,Jeffrey's Bay CHS,Khanyisa,Khumbulani HS,Khwezi Lomso CS,Kwa Magxaki HS,KwaZakhele HS,Loyiso SS,Lungisa HS,Lungiso HS,Masiphathisane SS,Mfesane SSS,Motherwell H"&amp;"S,Ncedo SSS,Ndyebo SS,Ndzondelelo,Newell HS,Phakamisa SSS,Qaphelani HS,Qhayiyalethu FET,Rocklands IS,Sakhisizwe SS,Soqhayisa SS,St James HS,St Thomas SS,V.M Kwinana SS,Vulumzi SS,Walmer SS,Zanolwazi SS,EZ Kabane,School name,Masibambane HS,Tyhilulwazi SS"</formula1>
    </dataValidation>
  </dataValidations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AN10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/>
  <cols>
    <col min="1" max="1" width="13.88671875" customWidth="1"/>
    <col min="2" max="2" width="27.109375" customWidth="1"/>
    <col min="3" max="3" width="10.44140625" customWidth="1"/>
    <col min="4" max="4" width="27.5546875" customWidth="1"/>
    <col min="5" max="5" width="33" customWidth="1"/>
    <col min="6" max="7" width="15.6640625" customWidth="1"/>
    <col min="8" max="9" width="28" customWidth="1"/>
    <col min="10" max="10" width="29.44140625" customWidth="1"/>
    <col min="11" max="11" width="31.6640625" customWidth="1"/>
    <col min="12" max="12" width="26.109375" customWidth="1"/>
    <col min="13" max="13" width="38.6640625" customWidth="1"/>
    <col min="14" max="14" width="24.88671875" customWidth="1"/>
    <col min="15" max="15" width="14.109375" customWidth="1"/>
    <col min="16" max="16" width="42.5546875" customWidth="1"/>
    <col min="17" max="18" width="22.5546875" customWidth="1"/>
    <col min="19" max="20" width="18.44140625" customWidth="1"/>
    <col min="22" max="22" width="9.44140625" customWidth="1"/>
    <col min="23" max="24" width="19.88671875" customWidth="1"/>
    <col min="27" max="28" width="17.44140625" customWidth="1"/>
  </cols>
  <sheetData>
    <row r="1" spans="1:40" ht="21" customHeight="1">
      <c r="A1" s="279" t="s">
        <v>3110</v>
      </c>
      <c r="B1" s="278" t="s">
        <v>175</v>
      </c>
      <c r="C1" s="279" t="s">
        <v>176</v>
      </c>
      <c r="D1" s="279" t="s">
        <v>177</v>
      </c>
      <c r="E1" s="279" t="s">
        <v>178</v>
      </c>
      <c r="F1" s="279" t="s">
        <v>179</v>
      </c>
      <c r="G1" s="279" t="s">
        <v>3111</v>
      </c>
      <c r="H1" s="286" t="s">
        <v>53</v>
      </c>
      <c r="I1" s="286" t="s">
        <v>22</v>
      </c>
      <c r="J1" s="286" t="s">
        <v>3112</v>
      </c>
      <c r="K1" s="286" t="s">
        <v>3113</v>
      </c>
      <c r="L1" s="286" t="s">
        <v>3114</v>
      </c>
      <c r="M1" s="286" t="s">
        <v>3115</v>
      </c>
      <c r="N1" s="138" t="s">
        <v>55</v>
      </c>
      <c r="O1" s="138" t="s">
        <v>3116</v>
      </c>
      <c r="P1" s="138" t="s">
        <v>3113</v>
      </c>
      <c r="Q1" s="138" t="s">
        <v>3114</v>
      </c>
      <c r="R1" s="138" t="s">
        <v>3115</v>
      </c>
      <c r="S1" s="287" t="s">
        <v>59</v>
      </c>
      <c r="T1" s="288" t="s">
        <v>3113</v>
      </c>
      <c r="U1" s="288" t="s">
        <v>3114</v>
      </c>
      <c r="V1" s="288" t="s">
        <v>3115</v>
      </c>
      <c r="W1" s="289" t="s">
        <v>57</v>
      </c>
      <c r="X1" s="141" t="s">
        <v>3113</v>
      </c>
      <c r="Y1" s="141" t="s">
        <v>3117</v>
      </c>
      <c r="Z1" s="141" t="s">
        <v>3115</v>
      </c>
      <c r="AA1" s="290" t="s">
        <v>61</v>
      </c>
      <c r="AB1" s="291" t="s">
        <v>3113</v>
      </c>
      <c r="AC1" s="291" t="s">
        <v>3114</v>
      </c>
      <c r="AD1" s="291" t="s">
        <v>3115</v>
      </c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14.4">
      <c r="A2" s="12"/>
      <c r="B2" s="12"/>
      <c r="C2" s="12"/>
      <c r="D2" s="12"/>
      <c r="E2" s="12"/>
      <c r="F2" s="12"/>
      <c r="G2" s="12"/>
      <c r="H2" s="286"/>
      <c r="I2" s="72"/>
      <c r="J2" s="76"/>
      <c r="K2" s="74"/>
      <c r="L2" s="76"/>
      <c r="M2" s="12"/>
      <c r="N2" s="138"/>
      <c r="O2" s="12"/>
      <c r="P2" s="12"/>
      <c r="Q2" s="12"/>
      <c r="R2" s="12"/>
      <c r="S2" s="288"/>
      <c r="T2" s="12"/>
      <c r="U2" s="12"/>
      <c r="V2" s="12"/>
      <c r="W2" s="141"/>
      <c r="X2" s="12"/>
      <c r="Y2" s="12"/>
      <c r="Z2" s="12"/>
      <c r="AA2" s="291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4.4">
      <c r="A3" s="72"/>
      <c r="B3" s="12"/>
      <c r="C3" s="12"/>
      <c r="D3" s="12"/>
      <c r="E3" s="77"/>
      <c r="F3" s="12"/>
      <c r="G3" s="9"/>
      <c r="H3" s="286"/>
      <c r="I3" s="72"/>
      <c r="J3" s="76"/>
      <c r="K3" s="74"/>
      <c r="L3" s="76"/>
      <c r="M3" s="12"/>
      <c r="N3" s="138"/>
      <c r="O3" s="12"/>
      <c r="P3" s="12"/>
      <c r="Q3" s="12"/>
      <c r="R3" s="12"/>
      <c r="S3" s="288"/>
      <c r="T3" s="12"/>
      <c r="U3" s="12"/>
      <c r="V3" s="12"/>
      <c r="W3" s="141"/>
      <c r="X3" s="12"/>
      <c r="Y3" s="12"/>
      <c r="Z3" s="12"/>
      <c r="AA3" s="291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ht="14.4">
      <c r="A4" s="72"/>
      <c r="B4" s="12"/>
      <c r="C4" s="12"/>
      <c r="D4" s="12"/>
      <c r="E4" s="77"/>
      <c r="F4" s="12"/>
      <c r="G4" s="9"/>
      <c r="H4" s="286"/>
      <c r="I4" s="72"/>
      <c r="J4" s="76"/>
      <c r="K4" s="74"/>
      <c r="L4" s="76"/>
      <c r="M4" s="12"/>
      <c r="N4" s="138"/>
      <c r="O4" s="12"/>
      <c r="P4" s="12"/>
      <c r="Q4" s="12"/>
      <c r="R4" s="12"/>
      <c r="S4" s="288"/>
      <c r="T4" s="12"/>
      <c r="U4" s="12"/>
      <c r="V4" s="12"/>
      <c r="W4" s="141"/>
      <c r="X4" s="12"/>
      <c r="Y4" s="12"/>
      <c r="Z4" s="12"/>
      <c r="AA4" s="291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0" ht="14.4">
      <c r="A5" s="72"/>
      <c r="B5" s="12"/>
      <c r="C5" s="12"/>
      <c r="D5" s="12"/>
      <c r="E5" s="77"/>
      <c r="F5" s="12"/>
      <c r="G5" s="9"/>
      <c r="H5" s="286"/>
      <c r="I5" s="72"/>
      <c r="J5" s="76"/>
      <c r="K5" s="74"/>
      <c r="L5" s="76"/>
      <c r="M5" s="12"/>
      <c r="N5" s="138"/>
      <c r="O5" s="12"/>
      <c r="P5" s="12"/>
      <c r="Q5" s="12"/>
      <c r="R5" s="12"/>
      <c r="S5" s="288"/>
      <c r="T5" s="12"/>
      <c r="U5" s="12"/>
      <c r="V5" s="12"/>
      <c r="W5" s="141"/>
      <c r="X5" s="12"/>
      <c r="Y5" s="12"/>
      <c r="Z5" s="12"/>
      <c r="AA5" s="291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ht="14.4">
      <c r="A6" s="72"/>
      <c r="B6" s="12"/>
      <c r="C6" s="12"/>
      <c r="D6" s="12"/>
      <c r="E6" s="77"/>
      <c r="F6" s="12"/>
      <c r="G6" s="9"/>
      <c r="H6" s="286"/>
      <c r="I6" s="72"/>
      <c r="J6" s="76"/>
      <c r="K6" s="74"/>
      <c r="L6" s="76"/>
      <c r="M6" s="12"/>
      <c r="N6" s="138"/>
      <c r="O6" s="12"/>
      <c r="P6" s="12"/>
      <c r="Q6" s="12"/>
      <c r="R6" s="12"/>
      <c r="S6" s="288"/>
      <c r="T6" s="12"/>
      <c r="U6" s="12"/>
      <c r="V6" s="12"/>
      <c r="W6" s="141"/>
      <c r="X6" s="12"/>
      <c r="Y6" s="12"/>
      <c r="Z6" s="12"/>
      <c r="AA6" s="291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ht="14.4">
      <c r="A7" s="72"/>
      <c r="B7" s="12"/>
      <c r="C7" s="12"/>
      <c r="D7" s="12"/>
      <c r="E7" s="12"/>
      <c r="F7" s="12"/>
      <c r="G7" s="9"/>
      <c r="H7" s="286"/>
      <c r="I7" s="72"/>
      <c r="J7" s="12"/>
      <c r="K7" s="12"/>
      <c r="L7" s="12"/>
      <c r="M7" s="12"/>
      <c r="N7" s="138"/>
      <c r="O7" s="12"/>
      <c r="P7" s="12"/>
      <c r="Q7" s="12"/>
      <c r="R7" s="12"/>
      <c r="S7" s="288"/>
      <c r="T7" s="12"/>
      <c r="U7" s="12"/>
      <c r="V7" s="12"/>
      <c r="W7" s="141"/>
      <c r="X7" s="12"/>
      <c r="Y7" s="12"/>
      <c r="Z7" s="12"/>
      <c r="AA7" s="291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ht="14.4">
      <c r="A8" s="72"/>
      <c r="B8" s="12"/>
      <c r="C8" s="12"/>
      <c r="D8" s="12"/>
      <c r="E8" s="72"/>
      <c r="F8" s="12"/>
      <c r="G8" s="9"/>
      <c r="H8" s="286"/>
      <c r="I8" s="72"/>
      <c r="J8" s="12"/>
      <c r="K8" s="12"/>
      <c r="L8" s="12"/>
      <c r="M8" s="12"/>
      <c r="N8" s="138"/>
      <c r="O8" s="12"/>
      <c r="P8" s="12"/>
      <c r="Q8" s="12"/>
      <c r="R8" s="12"/>
      <c r="S8" s="288"/>
      <c r="T8" s="12"/>
      <c r="U8" s="12"/>
      <c r="V8" s="12"/>
      <c r="W8" s="141"/>
      <c r="X8" s="12"/>
      <c r="Y8" s="12"/>
      <c r="Z8" s="12"/>
      <c r="AA8" s="291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ht="14.4">
      <c r="A9" s="72"/>
      <c r="B9" s="12"/>
      <c r="C9" s="12"/>
      <c r="D9" s="12"/>
      <c r="E9" s="72"/>
      <c r="F9" s="12"/>
      <c r="G9" s="9"/>
      <c r="H9" s="286"/>
      <c r="I9" s="72"/>
      <c r="J9" s="12"/>
      <c r="K9" s="12"/>
      <c r="L9" s="12"/>
      <c r="M9" s="12"/>
      <c r="N9" s="138"/>
      <c r="O9" s="12"/>
      <c r="P9" s="12"/>
      <c r="Q9" s="12"/>
      <c r="R9" s="12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</row>
    <row r="10" spans="1:40" ht="14.4">
      <c r="A10" s="72"/>
      <c r="B10" s="12"/>
      <c r="C10" s="12"/>
      <c r="D10" s="12"/>
      <c r="E10" s="72"/>
      <c r="F10" s="12"/>
      <c r="G10" s="9"/>
      <c r="H10" s="286"/>
      <c r="I10" s="72"/>
      <c r="J10" s="78"/>
      <c r="K10" s="78"/>
      <c r="L10" s="78"/>
      <c r="M10" s="12"/>
      <c r="N10" s="138"/>
      <c r="O10" s="12"/>
      <c r="P10" s="12"/>
      <c r="Q10" s="12"/>
      <c r="R10" s="12"/>
      <c r="S10" s="288"/>
      <c r="T10" s="12"/>
      <c r="U10" s="12"/>
      <c r="V10" s="12"/>
      <c r="W10" s="141"/>
      <c r="X10" s="12"/>
      <c r="Y10" s="12"/>
      <c r="Z10" s="12"/>
      <c r="AA10" s="291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ht="14.4">
      <c r="A11" s="72"/>
      <c r="B11" s="12"/>
      <c r="C11" s="12"/>
      <c r="D11" s="12"/>
      <c r="E11" s="72"/>
      <c r="F11" s="12"/>
      <c r="G11" s="9"/>
      <c r="H11" s="286"/>
      <c r="I11" s="72"/>
      <c r="J11" s="12"/>
      <c r="K11" s="12"/>
      <c r="L11" s="12"/>
      <c r="M11" s="12"/>
      <c r="N11" s="138"/>
      <c r="O11" s="1"/>
      <c r="P11" s="12"/>
      <c r="Q11" s="12"/>
      <c r="R11" s="12"/>
      <c r="S11" s="288"/>
      <c r="T11" s="12"/>
      <c r="U11" s="12"/>
      <c r="V11" s="12"/>
      <c r="W11" s="141"/>
      <c r="X11" s="12"/>
      <c r="Y11" s="12"/>
      <c r="Z11" s="12"/>
      <c r="AA11" s="291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ht="14.4">
      <c r="A12" s="72"/>
      <c r="B12" s="12"/>
      <c r="C12" s="12"/>
      <c r="D12" s="12"/>
      <c r="E12" s="72"/>
      <c r="F12" s="12"/>
      <c r="G12" s="9"/>
      <c r="H12" s="286"/>
      <c r="I12" s="72"/>
      <c r="J12" s="12"/>
      <c r="K12" s="12"/>
      <c r="L12" s="12"/>
      <c r="M12" s="12"/>
      <c r="N12" s="138"/>
      <c r="O12" s="12"/>
      <c r="P12" s="12"/>
      <c r="Q12" s="12"/>
      <c r="R12" s="12"/>
      <c r="S12" s="288"/>
      <c r="T12" s="12"/>
      <c r="U12" s="12"/>
      <c r="V12" s="12"/>
      <c r="W12" s="141"/>
      <c r="X12" s="12"/>
      <c r="Y12" s="12"/>
      <c r="Z12" s="12"/>
      <c r="AA12" s="291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14.4">
      <c r="A13" s="72"/>
      <c r="B13" s="12"/>
      <c r="C13" s="12"/>
      <c r="D13" s="12"/>
      <c r="E13" s="72"/>
      <c r="F13" s="12"/>
      <c r="G13" s="9"/>
      <c r="H13" s="286"/>
      <c r="I13" s="72"/>
      <c r="J13" s="12"/>
      <c r="K13" s="12"/>
      <c r="L13" s="12"/>
      <c r="M13" s="12"/>
      <c r="N13" s="138"/>
      <c r="O13" s="1"/>
      <c r="P13" s="12"/>
      <c r="Q13" s="12"/>
      <c r="R13" s="12"/>
      <c r="S13" s="72"/>
      <c r="T13" s="72"/>
      <c r="U13" s="72"/>
      <c r="V13" s="72"/>
      <c r="W13" s="72"/>
      <c r="X13" s="72"/>
      <c r="Y13" s="72"/>
      <c r="Z13" s="72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</row>
    <row r="14" spans="1:40" ht="14.4">
      <c r="A14" s="72"/>
      <c r="B14" s="12"/>
      <c r="C14" s="12"/>
      <c r="D14" s="12"/>
      <c r="E14" s="72"/>
      <c r="F14" s="12"/>
      <c r="G14" s="9"/>
      <c r="H14" s="286"/>
      <c r="I14" s="72"/>
      <c r="J14" s="12"/>
      <c r="K14" s="12"/>
      <c r="L14" s="12"/>
      <c r="M14" s="12"/>
      <c r="N14" s="138"/>
      <c r="O14" s="12"/>
      <c r="P14" s="12"/>
      <c r="Q14" s="12"/>
      <c r="R14" s="12"/>
      <c r="S14" s="72"/>
      <c r="T14" s="72"/>
      <c r="U14" s="72"/>
      <c r="V14" s="72"/>
      <c r="W14" s="72"/>
      <c r="X14" s="72"/>
      <c r="Y14" s="72"/>
      <c r="Z14" s="72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</row>
    <row r="15" spans="1:40" ht="14.4">
      <c r="A15" s="72"/>
      <c r="B15" s="12"/>
      <c r="C15" s="12"/>
      <c r="D15" s="12"/>
      <c r="E15" s="72"/>
      <c r="F15" s="12"/>
      <c r="G15" s="9"/>
      <c r="H15" s="286"/>
      <c r="I15" s="72"/>
      <c r="J15" s="12"/>
      <c r="K15" s="12"/>
      <c r="L15" s="12"/>
      <c r="M15" s="12"/>
      <c r="N15" s="138"/>
      <c r="O15" s="12"/>
      <c r="P15" s="12"/>
      <c r="Q15" s="12"/>
      <c r="R15" s="12"/>
      <c r="S15" s="288"/>
      <c r="T15" s="12"/>
      <c r="U15" s="12"/>
      <c r="V15" s="12"/>
      <c r="W15" s="141"/>
      <c r="X15" s="12"/>
      <c r="Y15" s="12"/>
      <c r="Z15" s="12"/>
      <c r="AA15" s="291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 ht="14.4">
      <c r="A16" s="72"/>
      <c r="B16" s="12"/>
      <c r="C16" s="12"/>
      <c r="D16" s="12"/>
      <c r="E16" s="72"/>
      <c r="F16" s="12"/>
      <c r="G16" s="9"/>
      <c r="H16" s="286"/>
      <c r="I16" s="72"/>
      <c r="J16" s="12"/>
      <c r="K16" s="12"/>
      <c r="L16" s="12"/>
      <c r="M16" s="12"/>
      <c r="N16" s="138"/>
      <c r="O16" s="12"/>
      <c r="P16" s="12"/>
      <c r="Q16" s="12"/>
      <c r="R16" s="12"/>
      <c r="S16" s="288"/>
      <c r="T16" s="12"/>
      <c r="U16" s="12"/>
      <c r="V16" s="12"/>
      <c r="W16" s="141"/>
      <c r="X16" s="12"/>
      <c r="Y16" s="12"/>
      <c r="Z16" s="12"/>
      <c r="AA16" s="291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40" ht="14.4">
      <c r="A17" s="72"/>
      <c r="B17" s="12"/>
      <c r="C17" s="12"/>
      <c r="D17" s="12"/>
      <c r="E17" s="72"/>
      <c r="F17" s="12"/>
      <c r="G17" s="9"/>
      <c r="H17" s="286"/>
      <c r="I17" s="72"/>
      <c r="J17" s="12"/>
      <c r="K17" s="12"/>
      <c r="L17" s="12"/>
      <c r="M17" s="12"/>
      <c r="N17" s="138"/>
      <c r="O17" s="12"/>
      <c r="P17" s="12"/>
      <c r="Q17" s="12"/>
      <c r="R17" s="12"/>
      <c r="S17" s="288"/>
      <c r="T17" s="12"/>
      <c r="U17" s="12"/>
      <c r="V17" s="12"/>
      <c r="W17" s="141"/>
      <c r="X17" s="12"/>
      <c r="Y17" s="12"/>
      <c r="Z17" s="12"/>
      <c r="AA17" s="291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14.4">
      <c r="A18" s="72"/>
      <c r="B18" s="12"/>
      <c r="C18" s="12"/>
      <c r="D18" s="12"/>
      <c r="E18" s="77"/>
      <c r="F18" s="12"/>
      <c r="G18" s="9"/>
      <c r="H18" s="286"/>
      <c r="I18" s="72"/>
      <c r="J18" s="76"/>
      <c r="K18" s="74"/>
      <c r="L18" s="76"/>
      <c r="M18" s="12"/>
      <c r="N18" s="138"/>
      <c r="O18" s="12"/>
      <c r="P18" s="12"/>
      <c r="Q18" s="12"/>
      <c r="R18" s="12"/>
      <c r="S18" s="288"/>
      <c r="T18" s="12"/>
      <c r="U18" s="12"/>
      <c r="V18" s="12"/>
      <c r="W18" s="141"/>
      <c r="X18" s="12"/>
      <c r="Y18" s="12"/>
      <c r="Z18" s="12"/>
      <c r="AA18" s="291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14.4">
      <c r="A19" s="72"/>
      <c r="B19" s="12"/>
      <c r="C19" s="12"/>
      <c r="D19" s="12"/>
      <c r="E19" s="77"/>
      <c r="F19" s="12"/>
      <c r="G19" s="9"/>
      <c r="H19" s="286"/>
      <c r="I19" s="72"/>
      <c r="J19" s="76"/>
      <c r="K19" s="74"/>
      <c r="L19" s="76"/>
      <c r="M19" s="12"/>
      <c r="N19" s="138"/>
      <c r="O19" s="12"/>
      <c r="P19" s="12"/>
      <c r="Q19" s="12"/>
      <c r="R19" s="12"/>
      <c r="S19" s="288"/>
      <c r="T19" s="12"/>
      <c r="U19" s="12"/>
      <c r="V19" s="12"/>
      <c r="W19" s="141"/>
      <c r="X19" s="12"/>
      <c r="Y19" s="12"/>
      <c r="Z19" s="12"/>
      <c r="AA19" s="291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 ht="14.4">
      <c r="A20" s="72"/>
      <c r="B20" s="12"/>
      <c r="C20" s="12"/>
      <c r="D20" s="12"/>
      <c r="E20" s="77"/>
      <c r="F20" s="12"/>
      <c r="G20" s="9"/>
      <c r="H20" s="286"/>
      <c r="I20" s="72"/>
      <c r="J20" s="76"/>
      <c r="K20" s="74"/>
      <c r="L20" s="76"/>
      <c r="M20" s="12"/>
      <c r="N20" s="138"/>
      <c r="O20" s="12"/>
      <c r="P20" s="12"/>
      <c r="Q20" s="12"/>
      <c r="R20" s="12"/>
      <c r="S20" s="288"/>
      <c r="T20" s="12"/>
      <c r="U20" s="12"/>
      <c r="V20" s="12"/>
      <c r="W20" s="141"/>
      <c r="X20" s="12"/>
      <c r="Y20" s="12"/>
      <c r="Z20" s="12"/>
      <c r="AA20" s="291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spans="1:40" ht="14.4">
      <c r="A21" s="72"/>
      <c r="B21" s="12"/>
      <c r="C21" s="12"/>
      <c r="D21" s="12"/>
      <c r="E21" s="77"/>
      <c r="F21" s="12"/>
      <c r="G21" s="9"/>
      <c r="H21" s="286"/>
      <c r="I21" s="72"/>
      <c r="J21" s="12"/>
      <c r="K21" s="74"/>
      <c r="L21" s="12"/>
      <c r="M21" s="12"/>
      <c r="N21" s="138"/>
      <c r="O21" s="12"/>
      <c r="P21" s="12"/>
      <c r="Q21" s="12"/>
      <c r="R21" s="12"/>
      <c r="S21" s="288"/>
      <c r="T21" s="12"/>
      <c r="U21" s="12"/>
      <c r="V21" s="12"/>
      <c r="W21" s="141"/>
      <c r="X21" s="12"/>
      <c r="Y21" s="12"/>
      <c r="Z21" s="12"/>
      <c r="AA21" s="291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ht="14.4">
      <c r="A22" s="72"/>
      <c r="B22" s="12"/>
      <c r="C22" s="12"/>
      <c r="D22" s="12"/>
      <c r="E22" s="77"/>
      <c r="F22" s="12"/>
      <c r="G22" s="9"/>
      <c r="H22" s="286"/>
      <c r="I22" s="72"/>
      <c r="J22" s="12"/>
      <c r="K22" s="12"/>
      <c r="L22" s="12"/>
      <c r="M22" s="12"/>
      <c r="N22" s="138"/>
      <c r="O22" s="12"/>
      <c r="P22" s="12"/>
      <c r="Q22" s="12"/>
      <c r="R22" s="12"/>
      <c r="S22" s="288"/>
      <c r="T22" s="12"/>
      <c r="U22" s="12"/>
      <c r="V22" s="12"/>
      <c r="W22" s="141"/>
      <c r="X22" s="12"/>
      <c r="Y22" s="12"/>
      <c r="Z22" s="12"/>
      <c r="AA22" s="291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ht="14.4">
      <c r="A23" s="72"/>
      <c r="B23" s="12"/>
      <c r="C23" s="12"/>
      <c r="D23" s="12"/>
      <c r="E23" s="77"/>
      <c r="F23" s="12"/>
      <c r="G23" s="9"/>
      <c r="H23" s="286"/>
      <c r="I23" s="72"/>
      <c r="J23" s="12"/>
      <c r="K23" s="12"/>
      <c r="L23" s="12"/>
      <c r="M23" s="12"/>
      <c r="N23" s="138"/>
      <c r="O23" s="12"/>
      <c r="P23" s="12"/>
      <c r="Q23" s="12"/>
      <c r="R23" s="12"/>
      <c r="S23" s="288"/>
      <c r="T23" s="12"/>
      <c r="U23" s="12"/>
      <c r="V23" s="12"/>
      <c r="W23" s="141"/>
      <c r="X23" s="12"/>
      <c r="Y23" s="12"/>
      <c r="Z23" s="12"/>
      <c r="AA23" s="291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4.4">
      <c r="A24" s="72"/>
      <c r="B24" s="12"/>
      <c r="C24" s="12"/>
      <c r="D24" s="12"/>
      <c r="E24" s="77"/>
      <c r="F24" s="12"/>
      <c r="G24" s="9"/>
      <c r="H24" s="286"/>
      <c r="I24" s="72"/>
      <c r="J24" s="12"/>
      <c r="K24" s="12"/>
      <c r="L24" s="12"/>
      <c r="M24" s="12"/>
      <c r="N24" s="138"/>
      <c r="O24" s="12"/>
      <c r="P24" s="12"/>
      <c r="Q24" s="12"/>
      <c r="R24" s="12"/>
      <c r="S24" s="288"/>
      <c r="T24" s="12"/>
      <c r="U24" s="12"/>
      <c r="V24" s="12"/>
      <c r="W24" s="141"/>
      <c r="X24" s="12"/>
      <c r="Y24" s="12"/>
      <c r="Z24" s="12"/>
      <c r="AA24" s="291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ht="14.4">
      <c r="A25" s="72"/>
      <c r="B25" s="12"/>
      <c r="C25" s="12"/>
      <c r="D25" s="12"/>
      <c r="E25" s="77"/>
      <c r="F25" s="12"/>
      <c r="G25" s="9"/>
      <c r="H25" s="286"/>
      <c r="I25" s="72"/>
      <c r="J25" s="12"/>
      <c r="K25" s="12"/>
      <c r="L25" s="12"/>
      <c r="M25" s="12"/>
      <c r="N25" s="138"/>
      <c r="O25" s="12"/>
      <c r="P25" s="12"/>
      <c r="Q25" s="12"/>
      <c r="R25" s="12"/>
      <c r="S25" s="288"/>
      <c r="T25" s="12"/>
      <c r="U25" s="12"/>
      <c r="V25" s="12"/>
      <c r="W25" s="141"/>
      <c r="X25" s="12"/>
      <c r="Y25" s="12"/>
      <c r="Z25" s="12"/>
      <c r="AA25" s="291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0" ht="14.4">
      <c r="A26" s="72"/>
      <c r="B26" s="12"/>
      <c r="C26" s="12"/>
      <c r="D26" s="12"/>
      <c r="E26" s="77"/>
      <c r="F26" s="12"/>
      <c r="G26" s="9"/>
      <c r="H26" s="286"/>
      <c r="I26" s="72"/>
      <c r="J26" s="12"/>
      <c r="K26" s="12"/>
      <c r="L26" s="12"/>
      <c r="M26" s="12"/>
      <c r="N26" s="138"/>
      <c r="O26" s="12"/>
      <c r="P26" s="12"/>
      <c r="Q26" s="12"/>
      <c r="R26" s="12"/>
      <c r="S26" s="288"/>
      <c r="T26" s="12"/>
      <c r="U26" s="12"/>
      <c r="V26" s="12"/>
      <c r="W26" s="141"/>
      <c r="X26" s="12"/>
      <c r="Y26" s="12"/>
      <c r="Z26" s="12"/>
      <c r="AA26" s="291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40" ht="14.4">
      <c r="A27" s="72"/>
      <c r="B27" s="12"/>
      <c r="C27" s="12"/>
      <c r="D27" s="12"/>
      <c r="E27" s="77"/>
      <c r="F27" s="12"/>
      <c r="G27" s="9"/>
      <c r="H27" s="286"/>
      <c r="I27" s="72"/>
      <c r="J27" s="12"/>
      <c r="K27" s="12"/>
      <c r="L27" s="12"/>
      <c r="M27" s="12"/>
      <c r="N27" s="138"/>
      <c r="O27" s="12"/>
      <c r="P27" s="12"/>
      <c r="Q27" s="12"/>
      <c r="R27" s="12"/>
      <c r="S27" s="288"/>
      <c r="T27" s="12"/>
      <c r="U27" s="12"/>
      <c r="V27" s="12"/>
      <c r="W27" s="141"/>
      <c r="X27" s="12"/>
      <c r="Y27" s="12"/>
      <c r="Z27" s="12"/>
      <c r="AA27" s="291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 ht="14.4">
      <c r="A28" s="72"/>
      <c r="B28" s="12"/>
      <c r="C28" s="12"/>
      <c r="D28" s="12"/>
      <c r="E28" s="77"/>
      <c r="F28" s="72"/>
      <c r="G28" s="95"/>
      <c r="H28" s="286"/>
      <c r="I28" s="72"/>
      <c r="J28" s="72"/>
      <c r="K28" s="72"/>
      <c r="L28" s="72"/>
      <c r="M28" s="72"/>
      <c r="N28" s="138"/>
      <c r="O28" s="72"/>
      <c r="P28" s="72"/>
      <c r="Q28" s="72"/>
      <c r="R28" s="72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</row>
    <row r="29" spans="1:40" ht="14.4">
      <c r="A29" s="12"/>
      <c r="B29" s="12"/>
      <c r="C29" s="12"/>
      <c r="D29" s="12"/>
      <c r="E29" s="74"/>
      <c r="F29" s="12"/>
      <c r="G29" s="9"/>
      <c r="H29" s="286"/>
      <c r="I29" s="72"/>
      <c r="J29" s="72"/>
      <c r="K29" s="72"/>
      <c r="L29" s="72"/>
      <c r="M29" s="72"/>
      <c r="N29" s="138"/>
      <c r="O29" s="72"/>
      <c r="P29" s="72"/>
      <c r="Q29" s="72"/>
      <c r="R29" s="72"/>
      <c r="S29" s="288"/>
      <c r="T29" s="12"/>
      <c r="U29" s="12"/>
      <c r="V29" s="12"/>
      <c r="W29" s="141"/>
      <c r="X29" s="12"/>
      <c r="Y29" s="12"/>
      <c r="Z29" s="12"/>
      <c r="AA29" s="291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spans="1:40" ht="14.4">
      <c r="A30" s="12"/>
      <c r="B30" s="12"/>
      <c r="C30" s="12"/>
      <c r="D30" s="12"/>
      <c r="E30" s="74"/>
      <c r="F30" s="12"/>
      <c r="G30" s="9"/>
      <c r="H30" s="286"/>
      <c r="I30" s="72"/>
      <c r="J30" s="72"/>
      <c r="K30" s="72"/>
      <c r="L30" s="72"/>
      <c r="M30" s="72"/>
      <c r="N30" s="138"/>
      <c r="O30" s="72"/>
      <c r="P30" s="72"/>
      <c r="Q30" s="72"/>
      <c r="R30" s="72"/>
      <c r="S30" s="288"/>
      <c r="T30" s="12"/>
      <c r="U30" s="12"/>
      <c r="V30" s="12"/>
      <c r="W30" s="141"/>
      <c r="X30" s="12"/>
      <c r="Y30" s="12"/>
      <c r="Z30" s="12"/>
      <c r="AA30" s="291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0" ht="14.4">
      <c r="A31" s="12"/>
      <c r="B31" s="12"/>
      <c r="C31" s="12"/>
      <c r="D31" s="12"/>
      <c r="E31" s="74"/>
      <c r="F31" s="12"/>
      <c r="G31" s="9"/>
      <c r="H31" s="286"/>
      <c r="I31" s="72"/>
      <c r="J31" s="72"/>
      <c r="K31" s="72"/>
      <c r="L31" s="72"/>
      <c r="M31" s="72"/>
      <c r="N31" s="138"/>
      <c r="O31" s="72"/>
      <c r="P31" s="72"/>
      <c r="Q31" s="72"/>
      <c r="R31" s="72"/>
      <c r="S31" s="288"/>
      <c r="T31" s="12"/>
      <c r="U31" s="12"/>
      <c r="V31" s="12"/>
      <c r="W31" s="141"/>
      <c r="X31" s="12"/>
      <c r="Y31" s="12"/>
      <c r="Z31" s="12"/>
      <c r="AA31" s="291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ht="14.4">
      <c r="A32" s="72"/>
      <c r="B32" s="12"/>
      <c r="C32" s="12"/>
      <c r="D32" s="12"/>
      <c r="E32" s="74"/>
      <c r="F32" s="12"/>
      <c r="G32" s="9"/>
      <c r="H32" s="286"/>
      <c r="I32" s="72"/>
      <c r="J32" s="72"/>
      <c r="K32" s="72"/>
      <c r="L32" s="72"/>
      <c r="M32" s="72"/>
      <c r="N32" s="138"/>
      <c r="O32" s="72"/>
      <c r="P32" s="72"/>
      <c r="Q32" s="72"/>
      <c r="R32" s="72"/>
      <c r="S32" s="288"/>
      <c r="T32" s="12"/>
      <c r="U32" s="12"/>
      <c r="V32" s="12"/>
      <c r="W32" s="141"/>
      <c r="X32" s="12"/>
      <c r="Y32" s="12"/>
      <c r="Z32" s="12"/>
      <c r="AA32" s="291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spans="1:40" ht="14.4">
      <c r="A33" s="12"/>
      <c r="B33" s="12"/>
      <c r="C33" s="12"/>
      <c r="D33" s="12"/>
      <c r="E33" s="74"/>
      <c r="F33" s="12"/>
      <c r="G33" s="9"/>
      <c r="H33" s="286"/>
      <c r="I33" s="72"/>
      <c r="J33" s="72"/>
      <c r="K33" s="72"/>
      <c r="L33" s="72"/>
      <c r="M33" s="72"/>
      <c r="N33" s="138"/>
      <c r="O33" s="72"/>
      <c r="P33" s="72"/>
      <c r="Q33" s="72"/>
      <c r="R33" s="72"/>
      <c r="S33" s="288"/>
      <c r="T33" s="12"/>
      <c r="U33" s="12"/>
      <c r="V33" s="12"/>
      <c r="W33" s="141"/>
      <c r="X33" s="12"/>
      <c r="Y33" s="12"/>
      <c r="Z33" s="12"/>
      <c r="AA33" s="291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ht="14.4">
      <c r="A34" s="12"/>
      <c r="B34" s="12"/>
      <c r="C34" s="12"/>
      <c r="D34" s="74"/>
      <c r="E34" s="74"/>
      <c r="F34" s="12"/>
      <c r="G34" s="9"/>
      <c r="H34" s="286"/>
      <c r="I34" s="72"/>
      <c r="J34" s="72"/>
      <c r="K34" s="72"/>
      <c r="L34" s="72"/>
      <c r="M34" s="72"/>
      <c r="N34" s="138"/>
      <c r="O34" s="72"/>
      <c r="P34" s="72"/>
      <c r="Q34" s="72"/>
      <c r="R34" s="72"/>
      <c r="S34" s="288"/>
      <c r="T34" s="12"/>
      <c r="U34" s="12"/>
      <c r="V34" s="12"/>
      <c r="W34" s="141"/>
      <c r="X34" s="12"/>
      <c r="Y34" s="12"/>
      <c r="Z34" s="12"/>
      <c r="AA34" s="291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ht="14.4">
      <c r="A35" s="12"/>
      <c r="B35" s="12"/>
      <c r="C35" s="12"/>
      <c r="D35" s="74"/>
      <c r="E35" s="74"/>
      <c r="F35" s="12"/>
      <c r="G35" s="9"/>
      <c r="H35" s="286"/>
      <c r="I35" s="72"/>
      <c r="J35" s="72"/>
      <c r="K35" s="72"/>
      <c r="L35" s="72"/>
      <c r="M35" s="72"/>
      <c r="N35" s="138"/>
      <c r="O35" s="72"/>
      <c r="P35" s="72"/>
      <c r="Q35" s="72"/>
      <c r="R35" s="72"/>
      <c r="S35" s="288"/>
      <c r="T35" s="12"/>
      <c r="U35" s="12"/>
      <c r="V35" s="12"/>
      <c r="W35" s="141"/>
      <c r="X35" s="12"/>
      <c r="Y35" s="12"/>
      <c r="Z35" s="12"/>
      <c r="AA35" s="291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4.4">
      <c r="A36" s="12"/>
      <c r="B36" s="12"/>
      <c r="C36" s="12"/>
      <c r="D36" s="74"/>
      <c r="E36" s="74"/>
      <c r="F36" s="12"/>
      <c r="G36" s="9"/>
      <c r="H36" s="286"/>
      <c r="I36" s="72"/>
      <c r="J36" s="72"/>
      <c r="K36" s="72"/>
      <c r="L36" s="72"/>
      <c r="M36" s="72"/>
      <c r="N36" s="138"/>
      <c r="O36" s="72"/>
      <c r="P36" s="72"/>
      <c r="Q36" s="72"/>
      <c r="R36" s="72"/>
      <c r="S36" s="288"/>
      <c r="T36" s="12"/>
      <c r="U36" s="12"/>
      <c r="V36" s="12"/>
      <c r="W36" s="141"/>
      <c r="X36" s="12"/>
      <c r="Y36" s="12"/>
      <c r="Z36" s="12"/>
      <c r="AA36" s="291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ht="14.4">
      <c r="A37" s="12"/>
      <c r="B37" s="12"/>
      <c r="C37" s="12"/>
      <c r="D37" s="74"/>
      <c r="E37" s="74"/>
      <c r="F37" s="12"/>
      <c r="G37" s="9"/>
      <c r="H37" s="286"/>
      <c r="I37" s="72"/>
      <c r="J37" s="72"/>
      <c r="K37" s="72"/>
      <c r="L37" s="72"/>
      <c r="M37" s="72"/>
      <c r="N37" s="138"/>
      <c r="O37" s="72"/>
      <c r="P37" s="72"/>
      <c r="Q37" s="72"/>
      <c r="R37" s="72"/>
      <c r="S37" s="288"/>
      <c r="T37" s="12"/>
      <c r="U37" s="12"/>
      <c r="V37" s="12"/>
      <c r="W37" s="141"/>
      <c r="X37" s="12"/>
      <c r="Y37" s="12"/>
      <c r="Z37" s="12"/>
      <c r="AA37" s="291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4.4">
      <c r="A38" s="12"/>
      <c r="B38" s="12"/>
      <c r="C38" s="12"/>
      <c r="D38" s="74"/>
      <c r="E38" s="74"/>
      <c r="F38" s="12"/>
      <c r="G38" s="9"/>
      <c r="H38" s="286"/>
      <c r="I38" s="72"/>
      <c r="J38" s="72"/>
      <c r="K38" s="72"/>
      <c r="L38" s="72"/>
      <c r="M38" s="72"/>
      <c r="N38" s="138"/>
      <c r="O38" s="72"/>
      <c r="P38" s="72"/>
      <c r="Q38" s="72"/>
      <c r="R38" s="72"/>
      <c r="S38" s="288"/>
      <c r="T38" s="12"/>
      <c r="U38" s="12"/>
      <c r="V38" s="12"/>
      <c r="W38" s="141"/>
      <c r="X38" s="12"/>
      <c r="Y38" s="12"/>
      <c r="Z38" s="12"/>
      <c r="AA38" s="291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ht="14.4">
      <c r="A39" s="72"/>
      <c r="B39" s="12"/>
      <c r="C39" s="12"/>
      <c r="D39" s="74"/>
      <c r="E39" s="74"/>
      <c r="F39" s="12"/>
      <c r="G39" s="9"/>
      <c r="H39" s="286"/>
      <c r="I39" s="72"/>
      <c r="J39" s="72"/>
      <c r="K39" s="72"/>
      <c r="L39" s="72"/>
      <c r="M39" s="72"/>
      <c r="N39" s="138"/>
      <c r="O39" s="72"/>
      <c r="P39" s="72"/>
      <c r="Q39" s="72"/>
      <c r="R39" s="72"/>
      <c r="S39" s="288"/>
      <c r="T39" s="12"/>
      <c r="U39" s="12"/>
      <c r="V39" s="12"/>
      <c r="W39" s="141"/>
      <c r="X39" s="12"/>
      <c r="Y39" s="12"/>
      <c r="Z39" s="12"/>
      <c r="AA39" s="291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ht="14.4">
      <c r="A40" s="12"/>
      <c r="B40" s="12"/>
      <c r="C40" s="12"/>
      <c r="D40" s="74"/>
      <c r="E40" s="74"/>
      <c r="F40" s="12"/>
      <c r="G40" s="9"/>
      <c r="H40" s="286"/>
      <c r="I40" s="72"/>
      <c r="J40" s="72"/>
      <c r="K40" s="72"/>
      <c r="L40" s="72"/>
      <c r="M40" s="72"/>
      <c r="N40" s="138"/>
      <c r="O40" s="72"/>
      <c r="P40" s="72"/>
      <c r="Q40" s="72"/>
      <c r="R40" s="72"/>
      <c r="S40" s="288"/>
      <c r="T40" s="12"/>
      <c r="U40" s="12"/>
      <c r="V40" s="12"/>
      <c r="W40" s="141"/>
      <c r="X40" s="12"/>
      <c r="Y40" s="12"/>
      <c r="Z40" s="12"/>
      <c r="AA40" s="291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ht="14.4">
      <c r="A41" s="12"/>
      <c r="B41" s="12"/>
      <c r="C41" s="12"/>
      <c r="D41" s="74"/>
      <c r="E41" s="74"/>
      <c r="F41" s="12"/>
      <c r="G41" s="9"/>
      <c r="H41" s="286"/>
      <c r="I41" s="72"/>
      <c r="J41" s="72"/>
      <c r="K41" s="72"/>
      <c r="L41" s="72"/>
      <c r="M41" s="72"/>
      <c r="N41" s="138"/>
      <c r="O41" s="72"/>
      <c r="P41" s="72"/>
      <c r="Q41" s="72"/>
      <c r="R41" s="72"/>
      <c r="S41" s="288"/>
      <c r="T41" s="12"/>
      <c r="U41" s="12"/>
      <c r="V41" s="12"/>
      <c r="W41" s="141"/>
      <c r="X41" s="12"/>
      <c r="Y41" s="12"/>
      <c r="Z41" s="12"/>
      <c r="AA41" s="291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ht="14.4">
      <c r="A42" s="12"/>
      <c r="B42" s="12"/>
      <c r="C42" s="72"/>
      <c r="D42" s="77"/>
      <c r="E42" s="77"/>
      <c r="F42" s="72"/>
      <c r="G42" s="95"/>
      <c r="H42" s="140"/>
      <c r="I42" s="72"/>
      <c r="J42" s="72"/>
      <c r="K42" s="72"/>
      <c r="L42" s="72"/>
      <c r="M42" s="72"/>
      <c r="N42" s="138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</row>
    <row r="43" spans="1:40" ht="14.4">
      <c r="A43" s="12"/>
      <c r="B43" s="12"/>
      <c r="C43" s="73"/>
      <c r="D43" s="80"/>
      <c r="E43" s="80"/>
      <c r="F43" s="72"/>
      <c r="G43" s="95"/>
      <c r="H43" s="286"/>
      <c r="I43" s="72"/>
      <c r="J43" s="12"/>
      <c r="K43" s="12"/>
      <c r="L43" s="12"/>
      <c r="M43" s="12"/>
      <c r="N43" s="138"/>
      <c r="O43" s="72"/>
      <c r="P43" s="72"/>
      <c r="Q43" s="72"/>
      <c r="R43" s="72"/>
      <c r="S43" s="288"/>
      <c r="T43" s="12"/>
      <c r="U43" s="12"/>
      <c r="V43" s="12"/>
      <c r="W43" s="141"/>
      <c r="X43" s="12"/>
      <c r="Y43" s="12"/>
      <c r="Z43" s="12"/>
      <c r="AA43" s="291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ht="14.4">
      <c r="A44" s="12"/>
      <c r="B44" s="12"/>
      <c r="C44" s="72"/>
      <c r="D44" s="77"/>
      <c r="E44" s="77"/>
      <c r="F44" s="72"/>
      <c r="G44" s="95"/>
      <c r="H44" s="286"/>
      <c r="I44" s="72"/>
      <c r="J44" s="12"/>
      <c r="K44" s="12"/>
      <c r="L44" s="12"/>
      <c r="M44" s="12"/>
      <c r="N44" s="138"/>
      <c r="O44" s="12"/>
      <c r="P44" s="12"/>
      <c r="Q44" s="12"/>
      <c r="R44" s="12"/>
      <c r="S44" s="288"/>
      <c r="T44" s="12"/>
      <c r="U44" s="12"/>
      <c r="V44" s="12"/>
      <c r="W44" s="141"/>
      <c r="X44" s="12"/>
      <c r="Y44" s="12"/>
      <c r="Z44" s="12"/>
      <c r="AA44" s="291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ht="14.4">
      <c r="A45" s="12"/>
      <c r="B45" s="12"/>
      <c r="C45" s="12"/>
      <c r="D45" s="74"/>
      <c r="E45" s="74"/>
      <c r="F45" s="12"/>
      <c r="G45" s="9"/>
      <c r="H45" s="286"/>
      <c r="I45" s="72"/>
      <c r="J45" s="12"/>
      <c r="K45" s="12"/>
      <c r="L45" s="12"/>
      <c r="M45" s="12"/>
      <c r="N45" s="138"/>
      <c r="O45" s="12"/>
      <c r="P45" s="12"/>
      <c r="Q45" s="12"/>
      <c r="R45" s="12"/>
      <c r="S45" s="288"/>
      <c r="T45" s="12"/>
      <c r="U45" s="12"/>
      <c r="V45" s="12"/>
      <c r="W45" s="141"/>
      <c r="X45" s="12"/>
      <c r="Y45" s="12"/>
      <c r="Z45" s="12"/>
      <c r="AA45" s="291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ht="14.4">
      <c r="A46" s="12"/>
      <c r="B46" s="12"/>
      <c r="C46" s="12"/>
      <c r="D46" s="74"/>
      <c r="E46" s="74"/>
      <c r="F46" s="12"/>
      <c r="G46" s="9"/>
      <c r="H46" s="286"/>
      <c r="I46" s="72"/>
      <c r="J46" s="12"/>
      <c r="K46" s="12"/>
      <c r="L46" s="12"/>
      <c r="M46" s="12"/>
      <c r="N46" s="138"/>
      <c r="O46" s="12"/>
      <c r="P46" s="12"/>
      <c r="Q46" s="12"/>
      <c r="R46" s="12"/>
      <c r="S46" s="288"/>
      <c r="T46" s="12"/>
      <c r="U46" s="12"/>
      <c r="V46" s="12"/>
      <c r="W46" s="141"/>
      <c r="X46" s="12"/>
      <c r="Y46" s="12"/>
      <c r="Z46" s="12"/>
      <c r="AA46" s="291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ht="14.4">
      <c r="A47" s="12"/>
      <c r="B47" s="12"/>
      <c r="C47" s="12"/>
      <c r="D47" s="74"/>
      <c r="E47" s="74"/>
      <c r="F47" s="12"/>
      <c r="G47" s="9"/>
      <c r="H47" s="286"/>
      <c r="I47" s="72"/>
      <c r="J47" s="12"/>
      <c r="K47" s="12"/>
      <c r="L47" s="12"/>
      <c r="M47" s="12"/>
      <c r="N47" s="138"/>
      <c r="O47" s="12"/>
      <c r="P47" s="12"/>
      <c r="Q47" s="12"/>
      <c r="R47" s="12"/>
      <c r="S47" s="288"/>
      <c r="T47" s="12"/>
      <c r="U47" s="12"/>
      <c r="V47" s="12"/>
      <c r="W47" s="141"/>
      <c r="X47" s="12"/>
      <c r="Y47" s="12"/>
      <c r="Z47" s="12"/>
      <c r="AA47" s="291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ht="14.4">
      <c r="A48" s="12"/>
      <c r="B48" s="12"/>
      <c r="C48" s="12"/>
      <c r="D48" s="74"/>
      <c r="E48" s="74"/>
      <c r="F48" s="12"/>
      <c r="G48" s="9"/>
      <c r="H48" s="286"/>
      <c r="I48" s="72"/>
      <c r="J48" s="12"/>
      <c r="K48" s="12"/>
      <c r="L48" s="12"/>
      <c r="M48" s="12"/>
      <c r="N48" s="138"/>
      <c r="O48" s="12"/>
      <c r="P48" s="12"/>
      <c r="Q48" s="12"/>
      <c r="R48" s="12"/>
      <c r="S48" s="288"/>
      <c r="T48" s="12"/>
      <c r="U48" s="12"/>
      <c r="V48" s="12"/>
      <c r="W48" s="141"/>
      <c r="X48" s="12"/>
      <c r="Y48" s="12"/>
      <c r="Z48" s="12"/>
      <c r="AA48" s="291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ht="14.4">
      <c r="A49" s="12"/>
      <c r="B49" s="12"/>
      <c r="C49" s="12"/>
      <c r="D49" s="74"/>
      <c r="E49" s="74"/>
      <c r="F49" s="12"/>
      <c r="G49" s="9"/>
      <c r="H49" s="286"/>
      <c r="I49" s="72"/>
      <c r="J49" s="12"/>
      <c r="K49" s="12"/>
      <c r="L49" s="12"/>
      <c r="M49" s="12"/>
      <c r="N49" s="138"/>
      <c r="O49" s="12"/>
      <c r="P49" s="12"/>
      <c r="Q49" s="12"/>
      <c r="R49" s="12"/>
      <c r="S49" s="288"/>
      <c r="T49" s="12"/>
      <c r="U49" s="12"/>
      <c r="V49" s="12"/>
      <c r="W49" s="141"/>
      <c r="X49" s="12"/>
      <c r="Y49" s="12"/>
      <c r="Z49" s="12"/>
      <c r="AA49" s="291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ht="14.4">
      <c r="A50" s="12"/>
      <c r="B50" s="12"/>
      <c r="C50" s="12"/>
      <c r="D50" s="74"/>
      <c r="E50" s="74"/>
      <c r="F50" s="12"/>
      <c r="G50" s="9"/>
      <c r="H50" s="286"/>
      <c r="I50" s="72"/>
      <c r="J50" s="12"/>
      <c r="K50" s="12"/>
      <c r="L50" s="12"/>
      <c r="M50" s="12"/>
      <c r="N50" s="138"/>
      <c r="O50" s="12"/>
      <c r="P50" s="12"/>
      <c r="Q50" s="12"/>
      <c r="R50" s="12"/>
      <c r="S50" s="288"/>
      <c r="T50" s="12"/>
      <c r="U50" s="12"/>
      <c r="V50" s="12"/>
      <c r="W50" s="141"/>
      <c r="X50" s="12"/>
      <c r="Y50" s="12"/>
      <c r="Z50" s="12"/>
      <c r="AA50" s="291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ht="14.4">
      <c r="A51" s="12"/>
      <c r="B51" s="12"/>
      <c r="C51" s="12"/>
      <c r="D51" s="74"/>
      <c r="E51" s="74"/>
      <c r="F51" s="12"/>
      <c r="G51" s="9"/>
      <c r="H51" s="286"/>
      <c r="I51" s="72"/>
      <c r="J51" s="12"/>
      <c r="K51" s="12"/>
      <c r="L51" s="12"/>
      <c r="M51" s="12"/>
      <c r="N51" s="138"/>
      <c r="O51" s="12"/>
      <c r="P51" s="12"/>
      <c r="Q51" s="12"/>
      <c r="R51" s="12"/>
      <c r="S51" s="288"/>
      <c r="T51" s="12"/>
      <c r="U51" s="12"/>
      <c r="V51" s="12"/>
      <c r="W51" s="141"/>
      <c r="X51" s="12"/>
      <c r="Y51" s="12"/>
      <c r="Z51" s="12"/>
      <c r="AA51" s="291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ht="14.4">
      <c r="A52" s="12"/>
      <c r="B52" s="12"/>
      <c r="C52" s="12"/>
      <c r="D52" s="74"/>
      <c r="E52" s="74"/>
      <c r="F52" s="12"/>
      <c r="G52" s="9"/>
      <c r="H52" s="286"/>
      <c r="I52" s="72"/>
      <c r="J52" s="12"/>
      <c r="K52" s="12"/>
      <c r="L52" s="12"/>
      <c r="M52" s="12"/>
      <c r="N52" s="138"/>
      <c r="O52" s="12"/>
      <c r="P52" s="12"/>
      <c r="Q52" s="12"/>
      <c r="R52" s="12"/>
      <c r="S52" s="288"/>
      <c r="T52" s="12"/>
      <c r="U52" s="12"/>
      <c r="V52" s="12"/>
      <c r="W52" s="141"/>
      <c r="X52" s="12"/>
      <c r="Y52" s="12"/>
      <c r="Z52" s="12"/>
      <c r="AA52" s="291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ht="14.4">
      <c r="A53" s="12"/>
      <c r="B53" s="12"/>
      <c r="C53" s="12"/>
      <c r="D53" s="74"/>
      <c r="E53" s="74"/>
      <c r="F53" s="12"/>
      <c r="G53" s="9"/>
      <c r="H53" s="286"/>
      <c r="I53" s="72"/>
      <c r="J53" s="292"/>
      <c r="K53" s="74"/>
      <c r="L53" s="12"/>
      <c r="M53" s="12"/>
      <c r="N53" s="138"/>
      <c r="O53" s="12"/>
      <c r="P53" s="12"/>
      <c r="Q53" s="12"/>
      <c r="R53" s="12"/>
      <c r="S53" s="288"/>
      <c r="T53" s="12"/>
      <c r="U53" s="12"/>
      <c r="V53" s="12"/>
      <c r="W53" s="141"/>
      <c r="X53" s="12"/>
      <c r="Y53" s="12"/>
      <c r="Z53" s="12"/>
      <c r="AA53" s="291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ht="14.4">
      <c r="A54" s="12"/>
      <c r="B54" s="12"/>
      <c r="C54" s="12"/>
      <c r="D54" s="74"/>
      <c r="E54" s="74"/>
      <c r="F54" s="12"/>
      <c r="G54" s="9"/>
      <c r="H54" s="286"/>
      <c r="I54" s="72"/>
      <c r="J54" s="292"/>
      <c r="K54" s="74"/>
      <c r="L54" s="12"/>
      <c r="M54" s="12"/>
      <c r="N54" s="138"/>
      <c r="O54" s="12"/>
      <c r="P54" s="12"/>
      <c r="Q54" s="12"/>
      <c r="R54" s="12"/>
      <c r="S54" s="288"/>
      <c r="T54" s="12"/>
      <c r="U54" s="12"/>
      <c r="V54" s="12"/>
      <c r="W54" s="141"/>
      <c r="X54" s="12"/>
      <c r="Y54" s="12"/>
      <c r="Z54" s="12"/>
      <c r="AA54" s="291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ht="14.4">
      <c r="A55" s="12"/>
      <c r="B55" s="12"/>
      <c r="C55" s="12"/>
      <c r="D55" s="74"/>
      <c r="E55" s="74"/>
      <c r="F55" s="12"/>
      <c r="G55" s="9"/>
      <c r="H55" s="286"/>
      <c r="I55" s="72"/>
      <c r="J55" s="12"/>
      <c r="K55" s="12"/>
      <c r="L55" s="12"/>
      <c r="M55" s="12"/>
      <c r="N55" s="138"/>
      <c r="O55" s="12"/>
      <c r="P55" s="12"/>
      <c r="Q55" s="12"/>
      <c r="R55" s="12"/>
      <c r="S55" s="288"/>
      <c r="T55" s="12"/>
      <c r="U55" s="12"/>
      <c r="V55" s="12"/>
      <c r="W55" s="141"/>
      <c r="X55" s="12"/>
      <c r="Y55" s="12"/>
      <c r="Z55" s="12"/>
      <c r="AA55" s="291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ht="14.4">
      <c r="A56" s="12"/>
      <c r="B56" s="12"/>
      <c r="C56" s="12"/>
      <c r="D56" s="74"/>
      <c r="E56" s="74"/>
      <c r="F56" s="12"/>
      <c r="G56" s="9"/>
      <c r="H56" s="286"/>
      <c r="I56" s="72"/>
      <c r="J56" s="12"/>
      <c r="K56" s="12"/>
      <c r="L56" s="12"/>
      <c r="M56" s="12"/>
      <c r="N56" s="138"/>
      <c r="O56" s="12"/>
      <c r="P56" s="12"/>
      <c r="Q56" s="12"/>
      <c r="R56" s="12"/>
      <c r="S56" s="288"/>
      <c r="T56" s="12"/>
      <c r="U56" s="12"/>
      <c r="V56" s="12"/>
      <c r="W56" s="141"/>
      <c r="X56" s="12"/>
      <c r="Y56" s="12"/>
      <c r="Z56" s="12"/>
      <c r="AA56" s="291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ht="15.6">
      <c r="A57" s="12"/>
      <c r="B57" s="12"/>
      <c r="C57" s="12"/>
      <c r="D57" s="74"/>
      <c r="E57" s="74"/>
      <c r="F57" s="12"/>
      <c r="G57" s="9"/>
      <c r="H57" s="286"/>
      <c r="I57" s="49"/>
      <c r="J57" s="293"/>
      <c r="K57" s="74"/>
      <c r="L57" s="12"/>
      <c r="M57" s="293"/>
      <c r="N57" s="138"/>
      <c r="O57" s="12"/>
      <c r="P57" s="12"/>
      <c r="Q57" s="12"/>
      <c r="R57" s="12"/>
      <c r="S57" s="288"/>
      <c r="T57" s="12"/>
      <c r="U57" s="12"/>
      <c r="V57" s="12"/>
      <c r="W57" s="141"/>
      <c r="X57" s="12"/>
      <c r="Y57" s="12"/>
      <c r="Z57" s="12"/>
      <c r="AA57" s="291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ht="15.6">
      <c r="A58" s="12"/>
      <c r="B58" s="12"/>
      <c r="C58" s="12"/>
      <c r="D58" s="74"/>
      <c r="E58" s="74"/>
      <c r="F58" s="12"/>
      <c r="G58" s="9"/>
      <c r="H58" s="286"/>
      <c r="I58" s="49"/>
      <c r="J58" s="294"/>
      <c r="K58" s="74"/>
      <c r="L58" s="12"/>
      <c r="M58" s="294"/>
      <c r="N58" s="138"/>
      <c r="O58" s="12"/>
      <c r="P58" s="12"/>
      <c r="Q58" s="12"/>
      <c r="R58" s="12"/>
      <c r="S58" s="288"/>
      <c r="T58" s="12"/>
      <c r="U58" s="12"/>
      <c r="V58" s="12"/>
      <c r="W58" s="141"/>
      <c r="X58" s="12"/>
      <c r="Y58" s="12"/>
      <c r="Z58" s="12"/>
      <c r="AA58" s="291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ht="14.4">
      <c r="A59" s="12"/>
      <c r="B59" s="12"/>
      <c r="C59" s="12"/>
      <c r="D59" s="74"/>
      <c r="E59" s="74"/>
      <c r="F59" s="12"/>
      <c r="G59" s="9"/>
      <c r="H59" s="286"/>
      <c r="I59" s="72"/>
      <c r="J59" s="12"/>
      <c r="K59" s="12"/>
      <c r="L59" s="12"/>
      <c r="M59" s="12"/>
      <c r="N59" s="138"/>
      <c r="O59" s="12"/>
      <c r="P59" s="12"/>
      <c r="Q59" s="12"/>
      <c r="R59" s="12"/>
      <c r="S59" s="288"/>
      <c r="T59" s="12"/>
      <c r="U59" s="12"/>
      <c r="V59" s="12"/>
      <c r="W59" s="141"/>
      <c r="X59" s="12"/>
      <c r="Y59" s="12"/>
      <c r="Z59" s="12"/>
      <c r="AA59" s="291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 ht="14.4">
      <c r="A60" s="12"/>
      <c r="B60" s="12"/>
      <c r="C60" s="12"/>
      <c r="D60" s="74"/>
      <c r="E60" s="12"/>
      <c r="F60" s="12"/>
      <c r="G60" s="9"/>
      <c r="H60" s="286"/>
      <c r="I60" s="72"/>
      <c r="J60" s="12"/>
      <c r="K60" s="12"/>
      <c r="L60" s="12"/>
      <c r="M60" s="12"/>
      <c r="N60" s="138"/>
      <c r="O60" s="12"/>
      <c r="P60" s="12"/>
      <c r="Q60" s="12"/>
      <c r="R60" s="12"/>
      <c r="S60" s="288"/>
      <c r="T60" s="12"/>
      <c r="U60" s="12"/>
      <c r="V60" s="12"/>
      <c r="W60" s="141"/>
      <c r="X60" s="12"/>
      <c r="Y60" s="12"/>
      <c r="Z60" s="12"/>
      <c r="AA60" s="291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4.4">
      <c r="A61" s="12"/>
      <c r="B61" s="12"/>
      <c r="C61" s="12"/>
      <c r="D61" s="74"/>
      <c r="E61" s="12"/>
      <c r="F61" s="12"/>
      <c r="G61" s="9"/>
      <c r="H61" s="286"/>
      <c r="I61" s="72"/>
      <c r="J61" s="12"/>
      <c r="K61" s="74"/>
      <c r="L61" s="12"/>
      <c r="M61" s="12"/>
      <c r="N61" s="138"/>
      <c r="O61" s="12"/>
      <c r="P61" s="12"/>
      <c r="Q61" s="12"/>
      <c r="R61" s="12"/>
      <c r="S61" s="288"/>
      <c r="T61" s="12"/>
      <c r="U61" s="12"/>
      <c r="V61" s="12"/>
      <c r="W61" s="141"/>
      <c r="X61" s="12"/>
      <c r="Y61" s="12"/>
      <c r="Z61" s="12"/>
      <c r="AA61" s="291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14.4">
      <c r="A62" s="12"/>
      <c r="B62" s="12"/>
      <c r="C62" s="12"/>
      <c r="D62" s="74"/>
      <c r="E62" s="12"/>
      <c r="F62" s="12"/>
      <c r="G62" s="9"/>
      <c r="H62" s="286"/>
      <c r="I62" s="72"/>
      <c r="J62" s="12"/>
      <c r="K62" s="74"/>
      <c r="L62" s="12"/>
      <c r="M62" s="12"/>
      <c r="N62" s="138"/>
      <c r="O62" s="12"/>
      <c r="P62" s="12"/>
      <c r="Q62" s="12"/>
      <c r="R62" s="12"/>
      <c r="S62" s="288"/>
      <c r="T62" s="12"/>
      <c r="U62" s="12"/>
      <c r="V62" s="12"/>
      <c r="W62" s="141"/>
      <c r="X62" s="12"/>
      <c r="Y62" s="12"/>
      <c r="Z62" s="12"/>
      <c r="AA62" s="291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14.4">
      <c r="A63" s="12"/>
      <c r="B63" s="12"/>
      <c r="C63" s="12"/>
      <c r="D63" s="74"/>
      <c r="E63" s="12"/>
      <c r="F63" s="12"/>
      <c r="G63" s="9"/>
      <c r="H63" s="286"/>
      <c r="I63" s="72"/>
      <c r="J63" s="12"/>
      <c r="K63" s="74"/>
      <c r="L63" s="12"/>
      <c r="M63" s="12"/>
      <c r="N63" s="138"/>
      <c r="O63" s="12"/>
      <c r="P63" s="12"/>
      <c r="Q63" s="12"/>
      <c r="R63" s="12"/>
      <c r="S63" s="288"/>
      <c r="T63" s="12"/>
      <c r="U63" s="12"/>
      <c r="V63" s="12"/>
      <c r="W63" s="141"/>
      <c r="X63" s="12"/>
      <c r="Y63" s="12"/>
      <c r="Z63" s="12"/>
      <c r="AA63" s="291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4.4">
      <c r="A64" s="12"/>
      <c r="B64" s="12"/>
      <c r="C64" s="12"/>
      <c r="D64" s="74"/>
      <c r="E64" s="12"/>
      <c r="F64" s="12"/>
      <c r="G64" s="9"/>
      <c r="H64" s="286"/>
      <c r="I64" s="72"/>
      <c r="J64" s="12"/>
      <c r="K64" s="12"/>
      <c r="L64" s="12"/>
      <c r="M64" s="12"/>
      <c r="N64" s="138"/>
      <c r="O64" s="12"/>
      <c r="P64" s="12"/>
      <c r="Q64" s="12"/>
      <c r="R64" s="12"/>
      <c r="S64" s="288"/>
      <c r="T64" s="12"/>
      <c r="U64" s="12"/>
      <c r="V64" s="12"/>
      <c r="W64" s="141"/>
      <c r="X64" s="12"/>
      <c r="Y64" s="12"/>
      <c r="Z64" s="12"/>
      <c r="AA64" s="291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1:40" ht="14.4">
      <c r="A65" s="78"/>
      <c r="B65" s="12"/>
      <c r="C65" s="12"/>
      <c r="D65" s="74"/>
      <c r="E65" s="12"/>
      <c r="F65" s="12"/>
      <c r="G65" s="9"/>
      <c r="H65" s="286"/>
      <c r="I65" s="72"/>
      <c r="J65" s="12"/>
      <c r="K65" s="12"/>
      <c r="L65" s="12"/>
      <c r="M65" s="12"/>
      <c r="N65" s="138"/>
      <c r="O65" s="12"/>
      <c r="P65" s="12"/>
      <c r="Q65" s="12"/>
      <c r="R65" s="12"/>
      <c r="S65" s="288"/>
      <c r="T65" s="12"/>
      <c r="U65" s="12"/>
      <c r="V65" s="12"/>
      <c r="W65" s="141"/>
      <c r="X65" s="12"/>
      <c r="Y65" s="12"/>
      <c r="Z65" s="12"/>
      <c r="AA65" s="291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spans="1:40" ht="14.4">
      <c r="A66" s="78"/>
      <c r="B66" s="12"/>
      <c r="C66" s="12"/>
      <c r="D66" s="74"/>
      <c r="E66" s="74"/>
      <c r="F66" s="12"/>
      <c r="G66" s="9"/>
      <c r="H66" s="286"/>
      <c r="I66" s="72"/>
      <c r="J66" s="12"/>
      <c r="K66" s="12"/>
      <c r="L66" s="12"/>
      <c r="M66" s="12"/>
      <c r="N66" s="138"/>
      <c r="O66" s="12"/>
      <c r="P66" s="12"/>
      <c r="Q66" s="12"/>
      <c r="R66" s="12"/>
      <c r="S66" s="288"/>
      <c r="T66" s="12"/>
      <c r="U66" s="12"/>
      <c r="V66" s="12"/>
      <c r="W66" s="141"/>
      <c r="X66" s="12"/>
      <c r="Y66" s="12"/>
      <c r="Z66" s="12"/>
      <c r="AA66" s="291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 ht="14.4">
      <c r="A67" s="78"/>
      <c r="B67" s="12"/>
      <c r="C67" s="12"/>
      <c r="D67" s="74"/>
      <c r="E67" s="74"/>
      <c r="F67" s="12"/>
      <c r="G67" s="9"/>
      <c r="H67" s="286"/>
      <c r="I67" s="72"/>
      <c r="J67" s="12"/>
      <c r="K67" s="12"/>
      <c r="L67" s="12"/>
      <c r="M67" s="12"/>
      <c r="N67" s="138"/>
      <c r="O67" s="12"/>
      <c r="P67" s="12"/>
      <c r="Q67" s="12"/>
      <c r="R67" s="12"/>
      <c r="S67" s="288"/>
      <c r="T67" s="12"/>
      <c r="U67" s="12"/>
      <c r="V67" s="12"/>
      <c r="W67" s="141"/>
      <c r="X67" s="12"/>
      <c r="Y67" s="12"/>
      <c r="Z67" s="12"/>
      <c r="AA67" s="291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1:40" ht="14.4">
      <c r="A68" s="78"/>
      <c r="B68" s="12"/>
      <c r="C68" s="12"/>
      <c r="D68" s="74"/>
      <c r="E68" s="12"/>
      <c r="F68" s="12"/>
      <c r="G68" s="9"/>
      <c r="H68" s="286"/>
      <c r="I68" s="72"/>
      <c r="J68" s="12"/>
      <c r="K68" s="12"/>
      <c r="L68" s="12"/>
      <c r="M68" s="12"/>
      <c r="N68" s="138"/>
      <c r="O68" s="12"/>
      <c r="P68" s="12"/>
      <c r="Q68" s="12"/>
      <c r="R68" s="12"/>
      <c r="S68" s="288"/>
      <c r="T68" s="12"/>
      <c r="U68" s="12"/>
      <c r="V68" s="12"/>
      <c r="W68" s="141"/>
      <c r="X68" s="12"/>
      <c r="Y68" s="12"/>
      <c r="Z68" s="12"/>
      <c r="AA68" s="291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spans="1:40" ht="15.6">
      <c r="A69" s="78"/>
      <c r="B69" s="12"/>
      <c r="C69" s="12"/>
      <c r="D69" s="74"/>
      <c r="E69" s="12"/>
      <c r="F69" s="12"/>
      <c r="G69" s="9"/>
      <c r="H69" s="286"/>
      <c r="I69" s="72"/>
      <c r="J69" s="294"/>
      <c r="K69" s="12"/>
      <c r="L69" s="12"/>
      <c r="M69" s="294"/>
      <c r="N69" s="138"/>
      <c r="O69" s="12"/>
      <c r="P69" s="12"/>
      <c r="Q69" s="12"/>
      <c r="R69" s="12"/>
      <c r="S69" s="288"/>
      <c r="T69" s="12"/>
      <c r="U69" s="12"/>
      <c r="V69" s="12"/>
      <c r="W69" s="141"/>
      <c r="X69" s="12"/>
      <c r="Y69" s="12"/>
      <c r="Z69" s="12"/>
      <c r="AA69" s="291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spans="1:40" ht="15.6">
      <c r="A70" s="78"/>
      <c r="B70" s="12"/>
      <c r="C70" s="12"/>
      <c r="D70" s="74"/>
      <c r="E70" s="12"/>
      <c r="F70" s="12"/>
      <c r="G70" s="9"/>
      <c r="H70" s="286"/>
      <c r="I70" s="49"/>
      <c r="J70" s="294"/>
      <c r="K70" s="12"/>
      <c r="L70" s="12"/>
      <c r="M70" s="12"/>
      <c r="N70" s="138"/>
      <c r="O70" s="12"/>
      <c r="P70" s="12"/>
      <c r="Q70" s="12"/>
      <c r="R70" s="12"/>
      <c r="S70" s="288"/>
      <c r="T70" s="12"/>
      <c r="U70" s="12"/>
      <c r="V70" s="12"/>
      <c r="W70" s="141"/>
      <c r="X70" s="12"/>
      <c r="Y70" s="12"/>
      <c r="Z70" s="12"/>
      <c r="AA70" s="291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spans="1:40" ht="14.4">
      <c r="A71" s="78"/>
      <c r="B71" s="12"/>
      <c r="C71" s="12"/>
      <c r="D71" s="74"/>
      <c r="E71" s="12"/>
      <c r="F71" s="12"/>
      <c r="G71" s="9"/>
      <c r="H71" s="286"/>
      <c r="I71" s="72"/>
      <c r="J71" s="12"/>
      <c r="K71" s="12"/>
      <c r="L71" s="12"/>
      <c r="M71" s="12"/>
      <c r="N71" s="138"/>
      <c r="O71" s="12"/>
      <c r="P71" s="12"/>
      <c r="Q71" s="12"/>
      <c r="R71" s="12"/>
      <c r="S71" s="288"/>
      <c r="T71" s="12"/>
      <c r="U71" s="12"/>
      <c r="V71" s="12"/>
      <c r="W71" s="141"/>
      <c r="X71" s="12"/>
      <c r="Y71" s="12"/>
      <c r="Z71" s="12"/>
      <c r="AA71" s="291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 ht="14.4">
      <c r="A72" s="78"/>
      <c r="B72" s="12"/>
      <c r="C72" s="12"/>
      <c r="D72" s="74"/>
      <c r="E72" s="74"/>
      <c r="F72" s="12"/>
      <c r="G72" s="9"/>
      <c r="H72" s="286"/>
      <c r="I72" s="72"/>
      <c r="J72" s="12"/>
      <c r="K72" s="12"/>
      <c r="L72" s="12"/>
      <c r="M72" s="12"/>
      <c r="N72" s="138"/>
      <c r="O72" s="12"/>
      <c r="P72" s="12"/>
      <c r="Q72" s="12"/>
      <c r="R72" s="12"/>
      <c r="S72" s="288"/>
      <c r="T72" s="12"/>
      <c r="U72" s="12"/>
      <c r="V72" s="12"/>
      <c r="W72" s="141"/>
      <c r="X72" s="12"/>
      <c r="Y72" s="12"/>
      <c r="Z72" s="12"/>
      <c r="AA72" s="291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spans="1:40" ht="14.4">
      <c r="A73" s="78"/>
      <c r="B73" s="12"/>
      <c r="C73" s="12"/>
      <c r="D73" s="74"/>
      <c r="E73" s="74"/>
      <c r="F73" s="12"/>
      <c r="G73" s="9"/>
      <c r="H73" s="286"/>
      <c r="I73" s="72"/>
      <c r="J73" s="12"/>
      <c r="K73" s="12"/>
      <c r="L73" s="12"/>
      <c r="M73" s="12"/>
      <c r="N73" s="138"/>
      <c r="O73" s="12"/>
      <c r="P73" s="12"/>
      <c r="Q73" s="12"/>
      <c r="R73" s="12"/>
      <c r="S73" s="288"/>
      <c r="T73" s="12"/>
      <c r="U73" s="12"/>
      <c r="V73" s="12"/>
      <c r="W73" s="141"/>
      <c r="X73" s="12"/>
      <c r="Y73" s="12"/>
      <c r="Z73" s="12"/>
      <c r="AA73" s="291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spans="1:40" ht="14.4">
      <c r="A74" s="78"/>
      <c r="B74" s="12"/>
      <c r="C74" s="12"/>
      <c r="D74" s="74"/>
      <c r="E74" s="74"/>
      <c r="F74" s="12"/>
      <c r="G74" s="9"/>
      <c r="H74" s="286"/>
      <c r="I74" s="72"/>
      <c r="J74" s="12"/>
      <c r="K74" s="12"/>
      <c r="L74" s="12"/>
      <c r="M74" s="12"/>
      <c r="N74" s="138"/>
      <c r="O74" s="12"/>
      <c r="P74" s="12"/>
      <c r="Q74" s="12"/>
      <c r="R74" s="12"/>
      <c r="S74" s="288"/>
      <c r="T74" s="12"/>
      <c r="U74" s="12"/>
      <c r="V74" s="12"/>
      <c r="W74" s="141"/>
      <c r="X74" s="12"/>
      <c r="Y74" s="12"/>
      <c r="Z74" s="12"/>
      <c r="AA74" s="291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spans="1:40" ht="14.4">
      <c r="A75" s="78"/>
      <c r="B75" s="12"/>
      <c r="C75" s="12"/>
      <c r="D75" s="74"/>
      <c r="E75" s="74"/>
      <c r="F75" s="12"/>
      <c r="G75" s="9"/>
      <c r="H75" s="286"/>
      <c r="I75" s="72"/>
      <c r="J75" s="12"/>
      <c r="K75" s="12"/>
      <c r="L75" s="12"/>
      <c r="M75" s="12"/>
      <c r="N75" s="138"/>
      <c r="O75" s="12"/>
      <c r="P75" s="12"/>
      <c r="Q75" s="12"/>
      <c r="R75" s="12"/>
      <c r="S75" s="288"/>
      <c r="T75" s="12"/>
      <c r="U75" s="12"/>
      <c r="V75" s="12"/>
      <c r="W75" s="141"/>
      <c r="X75" s="12"/>
      <c r="Y75" s="12"/>
      <c r="Z75" s="12"/>
      <c r="AA75" s="291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spans="1:40" ht="14.4">
      <c r="A76" s="78"/>
      <c r="B76" s="12"/>
      <c r="C76" s="12"/>
      <c r="D76" s="74"/>
      <c r="E76" s="12"/>
      <c r="F76" s="12"/>
      <c r="G76" s="9"/>
      <c r="H76" s="286"/>
      <c r="I76" s="72"/>
      <c r="J76" s="12"/>
      <c r="K76" s="12"/>
      <c r="L76" s="12"/>
      <c r="M76" s="12"/>
      <c r="N76" s="138"/>
      <c r="O76" s="12"/>
      <c r="P76" s="12"/>
      <c r="Q76" s="12"/>
      <c r="R76" s="12"/>
      <c r="S76" s="288"/>
      <c r="T76" s="12"/>
      <c r="U76" s="12"/>
      <c r="V76" s="12"/>
      <c r="W76" s="141"/>
      <c r="X76" s="12"/>
      <c r="Y76" s="12"/>
      <c r="Z76" s="12"/>
      <c r="AA76" s="291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spans="1:40" ht="14.4">
      <c r="A77" s="78"/>
      <c r="B77" s="12"/>
      <c r="C77" s="12"/>
      <c r="D77" s="74"/>
      <c r="E77" s="74"/>
      <c r="F77" s="12"/>
      <c r="G77" s="9"/>
      <c r="H77" s="286"/>
      <c r="I77" s="72"/>
      <c r="J77" s="12"/>
      <c r="K77" s="12"/>
      <c r="L77" s="12"/>
      <c r="M77" s="12"/>
      <c r="N77" s="138"/>
      <c r="O77" s="12"/>
      <c r="P77" s="12"/>
      <c r="Q77" s="12"/>
      <c r="R77" s="12"/>
      <c r="S77" s="288"/>
      <c r="T77" s="12"/>
      <c r="U77" s="12"/>
      <c r="V77" s="12"/>
      <c r="W77" s="141"/>
      <c r="X77" s="12"/>
      <c r="Y77" s="12"/>
      <c r="Z77" s="12"/>
      <c r="AA77" s="291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spans="1:40" ht="14.4">
      <c r="A78" s="78"/>
      <c r="B78" s="12"/>
      <c r="C78" s="12"/>
      <c r="D78" s="74"/>
      <c r="E78" s="74"/>
      <c r="F78" s="12"/>
      <c r="G78" s="9"/>
      <c r="H78" s="286"/>
      <c r="I78" s="72"/>
      <c r="J78" s="12"/>
      <c r="K78" s="12"/>
      <c r="L78" s="12"/>
      <c r="M78" s="12"/>
      <c r="N78" s="138"/>
      <c r="O78" s="12"/>
      <c r="P78" s="12"/>
      <c r="Q78" s="12"/>
      <c r="R78" s="12"/>
      <c r="S78" s="288"/>
      <c r="T78" s="12"/>
      <c r="U78" s="12"/>
      <c r="V78" s="12"/>
      <c r="W78" s="141"/>
      <c r="X78" s="12"/>
      <c r="Y78" s="12"/>
      <c r="Z78" s="12"/>
      <c r="AA78" s="291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spans="1:40" ht="14.4">
      <c r="A79" s="78"/>
      <c r="B79" s="12"/>
      <c r="C79" s="12"/>
      <c r="D79" s="74"/>
      <c r="E79" s="12"/>
      <c r="F79" s="12"/>
      <c r="G79" s="9"/>
      <c r="H79" s="286"/>
      <c r="I79" s="72"/>
      <c r="J79" s="72"/>
      <c r="K79" s="74"/>
      <c r="L79" s="12"/>
      <c r="M79" s="12"/>
      <c r="N79" s="138"/>
      <c r="O79" s="12"/>
      <c r="P79" s="12"/>
      <c r="Q79" s="12"/>
      <c r="R79" s="12"/>
      <c r="S79" s="288"/>
      <c r="T79" s="12"/>
      <c r="U79" s="12"/>
      <c r="V79" s="12"/>
      <c r="W79" s="141"/>
      <c r="X79" s="12"/>
      <c r="Y79" s="12"/>
      <c r="Z79" s="12"/>
      <c r="AA79" s="291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spans="1:40" ht="14.4">
      <c r="A80" s="78"/>
      <c r="B80" s="12"/>
      <c r="C80" s="12"/>
      <c r="D80" s="74"/>
      <c r="E80" s="12"/>
      <c r="F80" s="12"/>
      <c r="G80" s="9"/>
      <c r="H80" s="286"/>
      <c r="I80" s="72"/>
      <c r="J80" s="12"/>
      <c r="K80" s="74"/>
      <c r="L80" s="12"/>
      <c r="M80" s="12"/>
      <c r="N80" s="138"/>
      <c r="O80" s="12"/>
      <c r="P80" s="12"/>
      <c r="Q80" s="12"/>
      <c r="R80" s="12"/>
      <c r="S80" s="288"/>
      <c r="T80" s="12"/>
      <c r="U80" s="12"/>
      <c r="V80" s="12"/>
      <c r="W80" s="141"/>
      <c r="X80" s="12"/>
      <c r="Y80" s="12"/>
      <c r="Z80" s="12"/>
      <c r="AA80" s="291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spans="1:40" ht="14.4">
      <c r="A81" s="78"/>
      <c r="B81" s="12"/>
      <c r="C81" s="12"/>
      <c r="D81" s="74"/>
      <c r="E81" s="12"/>
      <c r="F81" s="12"/>
      <c r="G81" s="9"/>
      <c r="H81" s="286"/>
      <c r="I81" s="72"/>
      <c r="J81" s="12"/>
      <c r="K81" s="12"/>
      <c r="L81" s="12"/>
      <c r="M81" s="12"/>
      <c r="N81" s="138"/>
      <c r="O81" s="12"/>
      <c r="P81" s="12"/>
      <c r="Q81" s="12"/>
      <c r="R81" s="12"/>
      <c r="S81" s="288"/>
      <c r="T81" s="12"/>
      <c r="U81" s="12"/>
      <c r="V81" s="12"/>
      <c r="W81" s="141"/>
      <c r="X81" s="12"/>
      <c r="Y81" s="12"/>
      <c r="Z81" s="12"/>
      <c r="AA81" s="291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spans="1:40" ht="14.4">
      <c r="A82" s="295"/>
      <c r="B82" s="100"/>
      <c r="C82" s="100"/>
      <c r="D82" s="137"/>
      <c r="E82" s="100"/>
      <c r="F82" s="100"/>
      <c r="G82" s="296"/>
      <c r="H82" s="286"/>
      <c r="I82" s="100"/>
      <c r="J82" s="100"/>
      <c r="K82" s="100"/>
      <c r="L82" s="100"/>
      <c r="M82" s="100"/>
      <c r="N82" s="138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</row>
    <row r="83" spans="1:40" ht="14.4">
      <c r="A83" s="78"/>
      <c r="B83" s="12"/>
      <c r="C83" s="12"/>
      <c r="D83" s="74"/>
      <c r="E83" s="12"/>
      <c r="F83" s="12"/>
      <c r="G83" s="9"/>
      <c r="H83" s="286"/>
      <c r="I83" s="72"/>
      <c r="J83" s="12"/>
      <c r="K83" s="12"/>
      <c r="L83" s="12"/>
      <c r="M83" s="12"/>
      <c r="N83" s="138"/>
      <c r="O83" s="12"/>
      <c r="P83" s="12"/>
      <c r="Q83" s="12"/>
      <c r="R83" s="12"/>
      <c r="S83" s="288"/>
      <c r="T83" s="12"/>
      <c r="U83" s="12"/>
      <c r="V83" s="12"/>
      <c r="W83" s="141"/>
      <c r="X83" s="12"/>
      <c r="Y83" s="12"/>
      <c r="Z83" s="12"/>
      <c r="AA83" s="291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 ht="14.4">
      <c r="A84" s="78"/>
      <c r="B84" s="12"/>
      <c r="C84" s="12"/>
      <c r="D84" s="74"/>
      <c r="E84" s="12"/>
      <c r="F84" s="12"/>
      <c r="G84" s="9"/>
      <c r="H84" s="286"/>
      <c r="I84" s="72"/>
      <c r="J84" s="12"/>
      <c r="K84" s="74"/>
      <c r="L84" s="12"/>
      <c r="M84" s="12"/>
      <c r="N84" s="138"/>
      <c r="O84" s="12"/>
      <c r="P84" s="12"/>
      <c r="Q84" s="12"/>
      <c r="R84" s="12"/>
      <c r="S84" s="288"/>
      <c r="T84" s="12"/>
      <c r="U84" s="12"/>
      <c r="V84" s="12"/>
      <c r="W84" s="141"/>
      <c r="X84" s="12"/>
      <c r="Y84" s="12"/>
      <c r="Z84" s="12"/>
      <c r="AA84" s="291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spans="1:40" ht="15.6">
      <c r="A85" s="78"/>
      <c r="B85" s="12"/>
      <c r="C85" s="12"/>
      <c r="D85" s="74"/>
      <c r="E85" s="74"/>
      <c r="F85" s="12"/>
      <c r="G85" s="9"/>
      <c r="H85" s="286"/>
      <c r="I85" s="72"/>
      <c r="J85" s="294"/>
      <c r="K85" s="12"/>
      <c r="L85" s="12"/>
      <c r="M85" s="12"/>
      <c r="N85" s="138"/>
      <c r="O85" s="12"/>
      <c r="P85" s="12"/>
      <c r="Q85" s="12"/>
      <c r="R85" s="12"/>
      <c r="S85" s="288"/>
      <c r="T85" s="12"/>
      <c r="U85" s="12"/>
      <c r="V85" s="12"/>
      <c r="W85" s="141"/>
      <c r="X85" s="12"/>
      <c r="Y85" s="12"/>
      <c r="Z85" s="12"/>
      <c r="AA85" s="291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spans="1:40" ht="14.4">
      <c r="A86" s="78"/>
      <c r="B86" s="12"/>
      <c r="C86" s="12"/>
      <c r="D86" s="74"/>
      <c r="E86" s="74"/>
      <c r="F86" s="12"/>
      <c r="G86" s="9"/>
      <c r="H86" s="286"/>
      <c r="I86" s="72"/>
      <c r="J86" s="12"/>
      <c r="K86" s="12"/>
      <c r="L86" s="12"/>
      <c r="M86" s="12"/>
      <c r="N86" s="138"/>
      <c r="O86" s="12"/>
      <c r="P86" s="12"/>
      <c r="Q86" s="12"/>
      <c r="R86" s="12"/>
      <c r="S86" s="288"/>
      <c r="T86" s="12"/>
      <c r="U86" s="12"/>
      <c r="V86" s="12"/>
      <c r="W86" s="141"/>
      <c r="X86" s="12"/>
      <c r="Y86" s="12"/>
      <c r="Z86" s="12"/>
      <c r="AA86" s="291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spans="1:40" ht="14.4">
      <c r="A87" s="78"/>
      <c r="B87" s="12"/>
      <c r="C87" s="12"/>
      <c r="D87" s="74"/>
      <c r="E87" s="12"/>
      <c r="F87" s="12"/>
      <c r="G87" s="9"/>
      <c r="H87" s="286"/>
      <c r="I87" s="72"/>
      <c r="J87" s="12"/>
      <c r="K87" s="12"/>
      <c r="L87" s="12"/>
      <c r="M87" s="12"/>
      <c r="N87" s="138"/>
      <c r="O87" s="12"/>
      <c r="P87" s="12"/>
      <c r="Q87" s="12"/>
      <c r="R87" s="12"/>
      <c r="S87" s="288"/>
      <c r="T87" s="12"/>
      <c r="U87" s="12"/>
      <c r="V87" s="12"/>
      <c r="W87" s="141"/>
      <c r="X87" s="12"/>
      <c r="Y87" s="12"/>
      <c r="Z87" s="12"/>
      <c r="AA87" s="291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spans="1:40" ht="14.4">
      <c r="A88" s="78"/>
      <c r="B88" s="12"/>
      <c r="C88" s="12"/>
      <c r="D88" s="74"/>
      <c r="E88" s="12"/>
      <c r="F88" s="12"/>
      <c r="G88" s="9"/>
      <c r="H88" s="286"/>
      <c r="I88" s="72"/>
      <c r="J88" s="12"/>
      <c r="K88" s="12"/>
      <c r="L88" s="12"/>
      <c r="M88" s="12"/>
      <c r="N88" s="138"/>
      <c r="O88" s="12"/>
      <c r="P88" s="12"/>
      <c r="Q88" s="12"/>
      <c r="R88" s="12"/>
      <c r="S88" s="288"/>
      <c r="T88" s="12"/>
      <c r="U88" s="12"/>
      <c r="V88" s="12"/>
      <c r="W88" s="141"/>
      <c r="X88" s="12"/>
      <c r="Y88" s="12"/>
      <c r="Z88" s="12"/>
      <c r="AA88" s="291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spans="1:40" ht="14.4">
      <c r="A89" s="78"/>
      <c r="B89" s="12"/>
      <c r="C89" s="12"/>
      <c r="D89" s="74"/>
      <c r="E89" s="12"/>
      <c r="F89" s="12"/>
      <c r="G89" s="9"/>
      <c r="H89" s="286"/>
      <c r="I89" s="72"/>
      <c r="J89" s="12"/>
      <c r="K89" s="12"/>
      <c r="L89" s="12"/>
      <c r="M89" s="12"/>
      <c r="N89" s="138"/>
      <c r="O89" s="12"/>
      <c r="P89" s="12"/>
      <c r="Q89" s="12"/>
      <c r="R89" s="12"/>
      <c r="S89" s="288"/>
      <c r="T89" s="12"/>
      <c r="U89" s="12"/>
      <c r="V89" s="12"/>
      <c r="W89" s="141"/>
      <c r="X89" s="12"/>
      <c r="Y89" s="12"/>
      <c r="Z89" s="12"/>
      <c r="AA89" s="291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spans="1:40" ht="14.4">
      <c r="A90" s="78"/>
      <c r="B90" s="12"/>
      <c r="C90" s="12"/>
      <c r="D90" s="74"/>
      <c r="E90" s="12"/>
      <c r="F90" s="12"/>
      <c r="G90" s="9"/>
      <c r="H90" s="286"/>
      <c r="I90" s="72"/>
      <c r="J90" s="12"/>
      <c r="K90" s="12"/>
      <c r="L90" s="12"/>
      <c r="M90" s="12"/>
      <c r="N90" s="138"/>
      <c r="O90" s="12"/>
      <c r="P90" s="12"/>
      <c r="Q90" s="12"/>
      <c r="R90" s="12"/>
      <c r="S90" s="288"/>
      <c r="T90" s="12"/>
      <c r="U90" s="12"/>
      <c r="V90" s="12"/>
      <c r="W90" s="141"/>
      <c r="X90" s="12"/>
      <c r="Y90" s="12"/>
      <c r="Z90" s="12"/>
      <c r="AA90" s="291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spans="1:40" ht="14.4">
      <c r="A91" s="78"/>
      <c r="B91" s="12"/>
      <c r="C91" s="12"/>
      <c r="D91" s="74"/>
      <c r="E91" s="74"/>
      <c r="F91" s="12"/>
      <c r="G91" s="9"/>
      <c r="H91" s="286"/>
      <c r="I91" s="72"/>
      <c r="J91" s="74"/>
      <c r="K91" s="74"/>
      <c r="L91" s="12"/>
      <c r="M91" s="12"/>
      <c r="N91" s="138"/>
      <c r="O91" s="12"/>
      <c r="P91" s="12"/>
      <c r="Q91" s="12"/>
      <c r="R91" s="12"/>
      <c r="S91" s="288"/>
      <c r="T91" s="12"/>
      <c r="U91" s="12"/>
      <c r="V91" s="12"/>
      <c r="W91" s="141"/>
      <c r="X91" s="12"/>
      <c r="Y91" s="12"/>
      <c r="Z91" s="12"/>
      <c r="AA91" s="291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 ht="14.4">
      <c r="A92" s="78"/>
      <c r="B92" s="76"/>
      <c r="C92" s="76"/>
      <c r="D92" s="78"/>
      <c r="E92" s="74"/>
      <c r="F92" s="12"/>
      <c r="G92" s="9"/>
      <c r="H92" s="286"/>
      <c r="I92" s="72"/>
      <c r="J92" s="12"/>
      <c r="K92" s="12"/>
      <c r="L92" s="12"/>
      <c r="M92" s="12"/>
      <c r="N92" s="138"/>
      <c r="O92" s="12"/>
      <c r="P92" s="12"/>
      <c r="Q92" s="12"/>
      <c r="R92" s="12"/>
      <c r="S92" s="288"/>
      <c r="T92" s="12"/>
      <c r="U92" s="12"/>
      <c r="V92" s="12"/>
      <c r="W92" s="141"/>
      <c r="X92" s="12"/>
      <c r="Y92" s="12"/>
      <c r="Z92" s="12"/>
      <c r="AA92" s="291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spans="1:40" ht="14.4">
      <c r="A93" s="78"/>
      <c r="B93" s="12"/>
      <c r="C93" s="12"/>
      <c r="D93" s="74"/>
      <c r="E93" s="74"/>
      <c r="F93" s="12"/>
      <c r="G93" s="9"/>
      <c r="H93" s="286"/>
      <c r="I93" s="72"/>
      <c r="J93" s="74"/>
      <c r="K93" s="74"/>
      <c r="L93" s="12"/>
      <c r="M93" s="12"/>
      <c r="N93" s="138"/>
      <c r="O93" s="12"/>
      <c r="P93" s="12"/>
      <c r="Q93" s="12"/>
      <c r="R93" s="12"/>
      <c r="S93" s="288"/>
      <c r="T93" s="12"/>
      <c r="U93" s="12"/>
      <c r="V93" s="12"/>
      <c r="W93" s="141"/>
      <c r="X93" s="12"/>
      <c r="Y93" s="12"/>
      <c r="Z93" s="12"/>
      <c r="AA93" s="291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spans="1:40" ht="14.4">
      <c r="A94" s="78"/>
      <c r="B94" s="12"/>
      <c r="C94" s="12"/>
      <c r="D94" s="74"/>
      <c r="E94" s="74"/>
      <c r="F94" s="12"/>
      <c r="G94" s="9"/>
      <c r="H94" s="286"/>
      <c r="I94" s="72"/>
      <c r="J94" s="74"/>
      <c r="K94" s="74"/>
      <c r="L94" s="12"/>
      <c r="M94" s="12"/>
      <c r="N94" s="138"/>
      <c r="O94" s="12"/>
      <c r="P94" s="12"/>
      <c r="Q94" s="12"/>
      <c r="R94" s="12"/>
      <c r="S94" s="288"/>
      <c r="T94" s="12"/>
      <c r="U94" s="12"/>
      <c r="V94" s="12"/>
      <c r="W94" s="141"/>
      <c r="X94" s="12"/>
      <c r="Y94" s="12"/>
      <c r="Z94" s="12"/>
      <c r="AA94" s="291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spans="1:40" ht="14.4">
      <c r="A95" s="78"/>
      <c r="B95" s="12"/>
      <c r="C95" s="12"/>
      <c r="D95" s="74"/>
      <c r="E95" s="74"/>
      <c r="F95" s="12"/>
      <c r="G95" s="9"/>
      <c r="H95" s="286"/>
      <c r="I95" s="72"/>
      <c r="J95" s="74"/>
      <c r="K95" s="74"/>
      <c r="L95" s="12"/>
      <c r="M95" s="12"/>
      <c r="N95" s="138"/>
      <c r="O95" s="12"/>
      <c r="P95" s="12"/>
      <c r="Q95" s="12"/>
      <c r="R95" s="12"/>
      <c r="S95" s="288"/>
      <c r="T95" s="12"/>
      <c r="U95" s="12"/>
      <c r="V95" s="12"/>
      <c r="W95" s="141"/>
      <c r="X95" s="12"/>
      <c r="Y95" s="12"/>
      <c r="Z95" s="12"/>
      <c r="AA95" s="291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spans="1:40" ht="14.4">
      <c r="A96" s="78"/>
      <c r="B96" s="12"/>
      <c r="C96" s="12"/>
      <c r="D96" s="74"/>
      <c r="E96" s="74"/>
      <c r="F96" s="12"/>
      <c r="G96" s="9"/>
      <c r="H96" s="286"/>
      <c r="I96" s="72"/>
      <c r="J96" s="74"/>
      <c r="K96" s="74"/>
      <c r="L96" s="12"/>
      <c r="M96" s="12"/>
      <c r="N96" s="138"/>
      <c r="O96" s="12"/>
      <c r="P96" s="12"/>
      <c r="Q96" s="12"/>
      <c r="R96" s="12"/>
      <c r="S96" s="288"/>
      <c r="T96" s="12"/>
      <c r="U96" s="12"/>
      <c r="V96" s="12"/>
      <c r="W96" s="141"/>
      <c r="X96" s="12"/>
      <c r="Y96" s="12"/>
      <c r="Z96" s="12"/>
      <c r="AA96" s="291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spans="1:40" ht="14.4">
      <c r="A97" s="78"/>
      <c r="B97" s="12"/>
      <c r="C97" s="12"/>
      <c r="D97" s="74"/>
      <c r="E97" s="74"/>
      <c r="F97" s="12"/>
      <c r="G97" s="9"/>
      <c r="H97" s="286"/>
      <c r="I97" s="72"/>
      <c r="J97" s="12"/>
      <c r="K97" s="12"/>
      <c r="L97" s="12"/>
      <c r="M97" s="12"/>
      <c r="N97" s="138"/>
      <c r="O97" s="12"/>
      <c r="P97" s="12"/>
      <c r="Q97" s="12"/>
      <c r="R97" s="12"/>
      <c r="S97" s="288"/>
      <c r="T97" s="12"/>
      <c r="U97" s="12"/>
      <c r="V97" s="12"/>
      <c r="W97" s="141"/>
      <c r="X97" s="12"/>
      <c r="Y97" s="12"/>
      <c r="Z97" s="12"/>
      <c r="AA97" s="291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spans="1:40" ht="14.4">
      <c r="A98" s="78"/>
      <c r="B98" s="12"/>
      <c r="C98" s="12"/>
      <c r="D98" s="74"/>
      <c r="E98" s="74"/>
      <c r="F98" s="12"/>
      <c r="G98" s="9"/>
      <c r="H98" s="286"/>
      <c r="I98" s="72"/>
      <c r="J98" s="74"/>
      <c r="K98" s="74"/>
      <c r="L98" s="12"/>
      <c r="M98" s="12"/>
      <c r="N98" s="138"/>
      <c r="O98" s="12"/>
      <c r="P98" s="12"/>
      <c r="Q98" s="12"/>
      <c r="R98" s="12"/>
      <c r="S98" s="288"/>
      <c r="T98" s="12"/>
      <c r="U98" s="12"/>
      <c r="V98" s="12"/>
      <c r="W98" s="141"/>
      <c r="X98" s="12"/>
      <c r="Y98" s="12"/>
      <c r="Z98" s="12"/>
      <c r="AA98" s="291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spans="1:40" ht="14.4">
      <c r="A99" s="78"/>
      <c r="B99" s="12"/>
      <c r="C99" s="12"/>
      <c r="D99" s="74"/>
      <c r="E99" s="74"/>
      <c r="F99" s="12"/>
      <c r="G99" s="9"/>
      <c r="H99" s="286"/>
      <c r="I99" s="72"/>
      <c r="J99" s="76"/>
      <c r="K99" s="74"/>
      <c r="L99" s="12"/>
      <c r="M99" s="12"/>
      <c r="N99" s="138"/>
      <c r="O99" s="12"/>
      <c r="P99" s="12"/>
      <c r="Q99" s="12"/>
      <c r="R99" s="12"/>
      <c r="S99" s="288"/>
      <c r="T99" s="12"/>
      <c r="U99" s="12"/>
      <c r="V99" s="12"/>
      <c r="W99" s="141"/>
      <c r="X99" s="12"/>
      <c r="Y99" s="12"/>
      <c r="Z99" s="12"/>
      <c r="AA99" s="291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spans="1:40" ht="14.4">
      <c r="A100" s="78"/>
      <c r="B100" s="12"/>
      <c r="C100" s="12"/>
      <c r="D100" s="74"/>
      <c r="E100" s="74"/>
      <c r="F100" s="12"/>
      <c r="G100" s="9"/>
      <c r="H100" s="286"/>
      <c r="I100" s="72"/>
      <c r="J100" s="76"/>
      <c r="K100" s="74"/>
      <c r="L100" s="12"/>
      <c r="M100" s="12"/>
      <c r="N100" s="138"/>
      <c r="O100" s="12"/>
      <c r="P100" s="12"/>
      <c r="Q100" s="12"/>
      <c r="R100" s="12"/>
      <c r="S100" s="288"/>
      <c r="T100" s="12"/>
      <c r="U100" s="12"/>
      <c r="V100" s="12"/>
      <c r="W100" s="141"/>
      <c r="X100" s="12"/>
      <c r="Y100" s="12"/>
      <c r="Z100" s="12"/>
      <c r="AA100" s="291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spans="1:40" ht="14.4">
      <c r="A101" s="78"/>
      <c r="B101" s="12"/>
      <c r="C101" s="12"/>
      <c r="D101" s="74"/>
      <c r="E101" s="74"/>
      <c r="F101" s="12"/>
      <c r="G101" s="9"/>
      <c r="H101" s="286"/>
      <c r="I101" s="72"/>
      <c r="J101" s="76"/>
      <c r="K101" s="76"/>
      <c r="L101" s="76"/>
      <c r="M101" s="12"/>
      <c r="N101" s="138"/>
      <c r="O101" s="12"/>
      <c r="P101" s="12"/>
      <c r="Q101" s="12"/>
      <c r="R101" s="12"/>
      <c r="S101" s="288"/>
      <c r="T101" s="12"/>
      <c r="U101" s="12"/>
      <c r="V101" s="12"/>
      <c r="W101" s="141"/>
      <c r="X101" s="12"/>
      <c r="Y101" s="12"/>
      <c r="Z101" s="12"/>
      <c r="AA101" s="291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spans="1:40" ht="14.4">
      <c r="A102" s="78"/>
      <c r="B102" s="12"/>
      <c r="C102" s="12"/>
      <c r="D102" s="74"/>
      <c r="E102" s="74"/>
      <c r="F102" s="12"/>
      <c r="G102" s="9"/>
      <c r="H102" s="286"/>
      <c r="I102" s="72"/>
      <c r="J102" s="76"/>
      <c r="K102" s="74"/>
      <c r="L102" s="12"/>
      <c r="M102" s="12"/>
      <c r="N102" s="138"/>
      <c r="O102" s="12"/>
      <c r="P102" s="12"/>
      <c r="Q102" s="12"/>
      <c r="R102" s="12"/>
      <c r="S102" s="288"/>
      <c r="T102" s="12"/>
      <c r="U102" s="12"/>
      <c r="V102" s="12"/>
      <c r="W102" s="141"/>
      <c r="X102" s="12"/>
      <c r="Y102" s="12"/>
      <c r="Z102" s="12"/>
      <c r="AA102" s="291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spans="1:40" ht="14.4">
      <c r="A103" s="78"/>
      <c r="B103" s="12"/>
      <c r="C103" s="12"/>
      <c r="D103" s="74"/>
      <c r="E103" s="74"/>
      <c r="F103" s="12"/>
      <c r="G103" s="9"/>
      <c r="H103" s="286"/>
      <c r="I103" s="72"/>
      <c r="J103" s="76"/>
      <c r="K103" s="74"/>
      <c r="L103" s="12"/>
      <c r="M103" s="12"/>
      <c r="N103" s="138"/>
      <c r="O103" s="12"/>
      <c r="P103" s="12"/>
      <c r="Q103" s="12"/>
      <c r="R103" s="12"/>
      <c r="S103" s="288"/>
      <c r="T103" s="12"/>
      <c r="U103" s="12"/>
      <c r="V103" s="12"/>
      <c r="W103" s="141"/>
      <c r="X103" s="12"/>
      <c r="Y103" s="12"/>
      <c r="Z103" s="12"/>
      <c r="AA103" s="291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spans="1:40" ht="14.4">
      <c r="A104" s="78"/>
      <c r="B104" s="12"/>
      <c r="C104" s="12"/>
      <c r="D104" s="74"/>
      <c r="E104" s="74"/>
      <c r="F104" s="12"/>
      <c r="G104" s="9"/>
      <c r="H104" s="286"/>
      <c r="I104" s="72"/>
      <c r="J104" s="76"/>
      <c r="K104" s="74"/>
      <c r="L104" s="12"/>
      <c r="M104" s="12"/>
      <c r="N104" s="138"/>
      <c r="O104" s="12"/>
      <c r="P104" s="12"/>
      <c r="Q104" s="12"/>
      <c r="R104" s="12"/>
      <c r="S104" s="288"/>
      <c r="T104" s="12"/>
      <c r="U104" s="12"/>
      <c r="V104" s="12"/>
      <c r="W104" s="141"/>
      <c r="X104" s="12"/>
      <c r="Y104" s="12"/>
      <c r="Z104" s="12"/>
      <c r="AA104" s="291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spans="1:40" ht="14.4">
      <c r="A105" s="78"/>
      <c r="B105" s="12"/>
      <c r="C105" s="12"/>
      <c r="D105" s="74"/>
      <c r="E105" s="74"/>
      <c r="F105" s="12"/>
      <c r="G105" s="9"/>
      <c r="H105" s="286"/>
      <c r="I105" s="72"/>
      <c r="J105" s="76"/>
      <c r="K105" s="74"/>
      <c r="L105" s="12"/>
      <c r="M105" s="12"/>
      <c r="N105" s="138"/>
      <c r="O105" s="12"/>
      <c r="P105" s="12"/>
      <c r="Q105" s="12"/>
      <c r="R105" s="12"/>
      <c r="S105" s="288"/>
      <c r="T105" s="12"/>
      <c r="U105" s="12"/>
      <c r="V105" s="12"/>
      <c r="W105" s="141"/>
      <c r="X105" s="12"/>
      <c r="Y105" s="12"/>
      <c r="Z105" s="12"/>
      <c r="AA105" s="291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spans="1:40" ht="14.4">
      <c r="A106" s="78"/>
      <c r="B106" s="12"/>
      <c r="C106" s="12"/>
      <c r="D106" s="74"/>
      <c r="E106" s="74"/>
      <c r="F106" s="12"/>
      <c r="G106" s="9"/>
      <c r="H106" s="286"/>
      <c r="I106" s="72"/>
      <c r="J106" s="76"/>
      <c r="K106" s="74"/>
      <c r="L106" s="12"/>
      <c r="M106" s="12"/>
      <c r="N106" s="138"/>
      <c r="O106" s="12"/>
      <c r="P106" s="12"/>
      <c r="Q106" s="12"/>
      <c r="R106" s="12"/>
      <c r="S106" s="288"/>
      <c r="T106" s="12"/>
      <c r="U106" s="12"/>
      <c r="V106" s="12"/>
      <c r="W106" s="141"/>
      <c r="X106" s="12"/>
      <c r="Y106" s="12"/>
      <c r="Z106" s="12"/>
      <c r="AA106" s="291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spans="1:40" ht="14.4">
      <c r="A107" s="78"/>
      <c r="B107" s="76"/>
      <c r="C107" s="76"/>
      <c r="D107" s="78"/>
      <c r="E107" s="78"/>
      <c r="F107" s="12"/>
      <c r="G107" s="9"/>
      <c r="H107" s="286"/>
      <c r="I107" s="72"/>
      <c r="J107" s="76"/>
      <c r="K107" s="78"/>
      <c r="L107" s="12"/>
      <c r="M107" s="12"/>
      <c r="N107" s="138"/>
      <c r="O107" s="12"/>
      <c r="P107" s="12"/>
      <c r="Q107" s="12"/>
      <c r="R107" s="12"/>
      <c r="S107" s="288"/>
      <c r="T107" s="12"/>
      <c r="U107" s="12"/>
      <c r="V107" s="12"/>
      <c r="W107" s="141"/>
      <c r="X107" s="12"/>
      <c r="Y107" s="12"/>
      <c r="Z107" s="12"/>
      <c r="AA107" s="291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spans="1:40" ht="14.4">
      <c r="A108" s="78"/>
      <c r="B108" s="12"/>
      <c r="C108" s="12"/>
      <c r="D108" s="74"/>
      <c r="E108" s="74"/>
      <c r="F108" s="12"/>
      <c r="G108" s="9"/>
      <c r="H108" s="286"/>
      <c r="I108" s="72"/>
      <c r="J108" s="12"/>
      <c r="K108" s="12"/>
      <c r="L108" s="12"/>
      <c r="M108" s="12"/>
      <c r="N108" s="138"/>
      <c r="O108" s="12"/>
      <c r="P108" s="12"/>
      <c r="Q108" s="12"/>
      <c r="R108" s="12"/>
      <c r="S108" s="288"/>
      <c r="T108" s="12"/>
      <c r="U108" s="12"/>
      <c r="V108" s="12"/>
      <c r="W108" s="141"/>
      <c r="X108" s="12"/>
      <c r="Y108" s="12"/>
      <c r="Z108" s="12"/>
      <c r="AA108" s="291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spans="1:40" ht="14.4">
      <c r="A109" s="78"/>
      <c r="B109" s="12"/>
      <c r="C109" s="12"/>
      <c r="D109" s="74"/>
      <c r="E109" s="74"/>
      <c r="F109" s="12"/>
      <c r="G109" s="9"/>
      <c r="H109" s="286"/>
      <c r="I109" s="72"/>
      <c r="J109" s="12"/>
      <c r="K109" s="12"/>
      <c r="L109" s="12"/>
      <c r="M109" s="12"/>
      <c r="N109" s="138"/>
      <c r="O109" s="12"/>
      <c r="P109" s="12"/>
      <c r="Q109" s="12"/>
      <c r="R109" s="12"/>
      <c r="S109" s="288"/>
      <c r="T109" s="12"/>
      <c r="U109" s="12"/>
      <c r="V109" s="12"/>
      <c r="W109" s="141"/>
      <c r="X109" s="12"/>
      <c r="Y109" s="12"/>
      <c r="Z109" s="12"/>
      <c r="AA109" s="291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spans="1:40" ht="14.4">
      <c r="A110" s="78"/>
      <c r="B110" s="12"/>
      <c r="C110" s="12"/>
      <c r="D110" s="74"/>
      <c r="E110" s="74"/>
      <c r="F110" s="12"/>
      <c r="G110" s="9"/>
      <c r="H110" s="286"/>
      <c r="I110" s="72"/>
      <c r="J110" s="12"/>
      <c r="K110" s="12"/>
      <c r="L110" s="12"/>
      <c r="M110" s="12"/>
      <c r="N110" s="138"/>
      <c r="O110" s="12"/>
      <c r="P110" s="12"/>
      <c r="Q110" s="12"/>
      <c r="R110" s="12"/>
      <c r="S110" s="288"/>
      <c r="T110" s="12"/>
      <c r="U110" s="12"/>
      <c r="V110" s="12"/>
      <c r="W110" s="141"/>
      <c r="X110" s="12"/>
      <c r="Y110" s="12"/>
      <c r="Z110" s="12"/>
      <c r="AA110" s="291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1:40" ht="14.4">
      <c r="A111" s="78"/>
      <c r="B111" s="12"/>
      <c r="C111" s="12"/>
      <c r="D111" s="74"/>
      <c r="E111" s="74"/>
      <c r="F111" s="12"/>
      <c r="G111" s="9"/>
      <c r="H111" s="286"/>
      <c r="I111" s="72"/>
      <c r="J111" s="12"/>
      <c r="K111" s="12"/>
      <c r="L111" s="12"/>
      <c r="M111" s="12"/>
      <c r="N111" s="138"/>
      <c r="O111" s="12"/>
      <c r="P111" s="12"/>
      <c r="Q111" s="12"/>
      <c r="R111" s="12"/>
      <c r="S111" s="288"/>
      <c r="T111" s="12"/>
      <c r="U111" s="12"/>
      <c r="V111" s="12"/>
      <c r="W111" s="141"/>
      <c r="X111" s="12"/>
      <c r="Y111" s="12"/>
      <c r="Z111" s="12"/>
      <c r="AA111" s="291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spans="1:40" ht="14.4">
      <c r="A112" s="78"/>
      <c r="B112" s="12"/>
      <c r="C112" s="12"/>
      <c r="D112" s="74"/>
      <c r="E112" s="12"/>
      <c r="F112" s="12"/>
      <c r="G112" s="9"/>
      <c r="H112" s="286"/>
      <c r="I112" s="72"/>
      <c r="J112" s="76"/>
      <c r="K112" s="74"/>
      <c r="L112" s="76"/>
      <c r="M112" s="12"/>
      <c r="N112" s="138"/>
      <c r="O112" s="12"/>
      <c r="P112" s="12"/>
      <c r="Q112" s="12"/>
      <c r="R112" s="12"/>
      <c r="S112" s="288"/>
      <c r="T112" s="12"/>
      <c r="U112" s="12"/>
      <c r="V112" s="12"/>
      <c r="W112" s="141"/>
      <c r="X112" s="12"/>
      <c r="Y112" s="12"/>
      <c r="Z112" s="12"/>
      <c r="AA112" s="291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spans="1:40" ht="14.4">
      <c r="A113" s="78"/>
      <c r="B113" s="12"/>
      <c r="C113" s="12"/>
      <c r="D113" s="74"/>
      <c r="E113" s="12"/>
      <c r="F113" s="12"/>
      <c r="G113" s="9"/>
      <c r="H113" s="286"/>
      <c r="I113" s="72"/>
      <c r="J113" s="76"/>
      <c r="K113" s="74"/>
      <c r="L113" s="76"/>
      <c r="M113" s="12"/>
      <c r="N113" s="138"/>
      <c r="O113" s="12"/>
      <c r="P113" s="12"/>
      <c r="Q113" s="12"/>
      <c r="R113" s="12"/>
      <c r="S113" s="288"/>
      <c r="T113" s="12"/>
      <c r="U113" s="12"/>
      <c r="V113" s="12"/>
      <c r="W113" s="141"/>
      <c r="X113" s="12"/>
      <c r="Y113" s="12"/>
      <c r="Z113" s="12"/>
      <c r="AA113" s="291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spans="1:40" ht="14.4">
      <c r="A114" s="78"/>
      <c r="B114" s="12"/>
      <c r="C114" s="12"/>
      <c r="D114" s="74"/>
      <c r="E114" s="12"/>
      <c r="F114" s="12"/>
      <c r="G114" s="9"/>
      <c r="H114" s="286"/>
      <c r="I114" s="72"/>
      <c r="J114" s="76"/>
      <c r="K114" s="74"/>
      <c r="L114" s="76"/>
      <c r="M114" s="12"/>
      <c r="N114" s="138"/>
      <c r="O114" s="12"/>
      <c r="P114" s="12"/>
      <c r="Q114" s="12"/>
      <c r="R114" s="12"/>
      <c r="S114" s="288"/>
      <c r="T114" s="12"/>
      <c r="U114" s="12"/>
      <c r="V114" s="12"/>
      <c r="W114" s="141"/>
      <c r="X114" s="12"/>
      <c r="Y114" s="12"/>
      <c r="Z114" s="12"/>
      <c r="AA114" s="291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spans="1:40" ht="14.4">
      <c r="A115" s="78"/>
      <c r="B115" s="12"/>
      <c r="C115" s="12"/>
      <c r="D115" s="74"/>
      <c r="E115" s="12"/>
      <c r="F115" s="12"/>
      <c r="G115" s="9"/>
      <c r="H115" s="286"/>
      <c r="I115" s="72"/>
      <c r="J115" s="76"/>
      <c r="K115" s="74"/>
      <c r="L115" s="76"/>
      <c r="M115" s="12"/>
      <c r="N115" s="138"/>
      <c r="O115" s="12"/>
      <c r="P115" s="12"/>
      <c r="Q115" s="12"/>
      <c r="R115" s="12"/>
      <c r="S115" s="288"/>
      <c r="T115" s="12"/>
      <c r="U115" s="12"/>
      <c r="V115" s="12"/>
      <c r="W115" s="141"/>
      <c r="X115" s="12"/>
      <c r="Y115" s="12"/>
      <c r="Z115" s="12"/>
      <c r="AA115" s="291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spans="1:40" ht="14.4">
      <c r="A116" s="78"/>
      <c r="B116" s="12"/>
      <c r="C116" s="12"/>
      <c r="D116" s="74"/>
      <c r="E116" s="12"/>
      <c r="F116" s="12"/>
      <c r="G116" s="9"/>
      <c r="H116" s="286"/>
      <c r="I116" s="72"/>
      <c r="J116" s="76"/>
      <c r="K116" s="12"/>
      <c r="L116" s="76"/>
      <c r="M116" s="12"/>
      <c r="N116" s="138"/>
      <c r="O116" s="12"/>
      <c r="P116" s="12"/>
      <c r="Q116" s="12"/>
      <c r="R116" s="12"/>
      <c r="S116" s="288"/>
      <c r="T116" s="12"/>
      <c r="U116" s="12"/>
      <c r="V116" s="12"/>
      <c r="W116" s="141"/>
      <c r="X116" s="12"/>
      <c r="Y116" s="12"/>
      <c r="Z116" s="12"/>
      <c r="AA116" s="291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spans="1:40" ht="14.4">
      <c r="A117" s="78"/>
      <c r="B117" s="12"/>
      <c r="C117" s="12"/>
      <c r="D117" s="74"/>
      <c r="E117" s="12"/>
      <c r="F117" s="12"/>
      <c r="G117" s="9"/>
      <c r="H117" s="286"/>
      <c r="I117" s="72"/>
      <c r="J117" s="76"/>
      <c r="K117" s="12"/>
      <c r="L117" s="76"/>
      <c r="M117" s="12"/>
      <c r="N117" s="138"/>
      <c r="O117" s="12"/>
      <c r="P117" s="12"/>
      <c r="Q117" s="12"/>
      <c r="R117" s="12"/>
      <c r="S117" s="288"/>
      <c r="T117" s="12"/>
      <c r="U117" s="12"/>
      <c r="V117" s="12"/>
      <c r="W117" s="141"/>
      <c r="X117" s="12"/>
      <c r="Y117" s="12"/>
      <c r="Z117" s="12"/>
      <c r="AA117" s="291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spans="1:40" ht="14.4">
      <c r="A118" s="78"/>
      <c r="B118" s="12"/>
      <c r="C118" s="12"/>
      <c r="D118" s="74"/>
      <c r="E118" s="12"/>
      <c r="F118" s="12"/>
      <c r="G118" s="9"/>
      <c r="H118" s="286"/>
      <c r="I118" s="72"/>
      <c r="J118" s="76"/>
      <c r="K118" s="74"/>
      <c r="L118" s="76"/>
      <c r="M118" s="12"/>
      <c r="N118" s="138"/>
      <c r="O118" s="12"/>
      <c r="P118" s="12"/>
      <c r="Q118" s="12"/>
      <c r="R118" s="12"/>
      <c r="S118" s="288"/>
      <c r="T118" s="12"/>
      <c r="U118" s="12"/>
      <c r="V118" s="12"/>
      <c r="W118" s="141"/>
      <c r="X118" s="12"/>
      <c r="Y118" s="12"/>
      <c r="Z118" s="12"/>
      <c r="AA118" s="291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spans="1:40" ht="14.4">
      <c r="A119" s="78"/>
      <c r="B119" s="12"/>
      <c r="C119" s="12"/>
      <c r="D119" s="74"/>
      <c r="E119" s="12"/>
      <c r="F119" s="12"/>
      <c r="G119" s="9"/>
      <c r="H119" s="286"/>
      <c r="I119" s="72"/>
      <c r="J119" s="76"/>
      <c r="K119" s="74"/>
      <c r="L119" s="76"/>
      <c r="M119" s="12"/>
      <c r="N119" s="138"/>
      <c r="O119" s="12"/>
      <c r="P119" s="12"/>
      <c r="Q119" s="12"/>
      <c r="R119" s="12"/>
      <c r="S119" s="288"/>
      <c r="T119" s="12"/>
      <c r="U119" s="12"/>
      <c r="V119" s="12"/>
      <c r="W119" s="141"/>
      <c r="X119" s="12"/>
      <c r="Y119" s="12"/>
      <c r="Z119" s="12"/>
      <c r="AA119" s="291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spans="1:40" ht="14.4">
      <c r="A120" s="78"/>
      <c r="B120" s="12"/>
      <c r="C120" s="12"/>
      <c r="D120" s="74"/>
      <c r="E120" s="12"/>
      <c r="F120" s="12"/>
      <c r="G120" s="9"/>
      <c r="H120" s="286"/>
      <c r="I120" s="72"/>
      <c r="J120" s="76"/>
      <c r="K120" s="74"/>
      <c r="L120" s="76"/>
      <c r="M120" s="12"/>
      <c r="N120" s="138"/>
      <c r="O120" s="12"/>
      <c r="P120" s="12"/>
      <c r="Q120" s="12"/>
      <c r="R120" s="12"/>
      <c r="S120" s="288"/>
      <c r="T120" s="12"/>
      <c r="U120" s="12"/>
      <c r="V120" s="12"/>
      <c r="W120" s="141"/>
      <c r="X120" s="12"/>
      <c r="Y120" s="12"/>
      <c r="Z120" s="12"/>
      <c r="AA120" s="291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spans="1:40" ht="14.4">
      <c r="A121" s="78"/>
      <c r="B121" s="12"/>
      <c r="C121" s="12"/>
      <c r="D121" s="74"/>
      <c r="E121" s="12"/>
      <c r="F121" s="12"/>
      <c r="G121" s="9"/>
      <c r="H121" s="286"/>
      <c r="I121" s="72"/>
      <c r="J121" s="76"/>
      <c r="K121" s="74"/>
      <c r="L121" s="76"/>
      <c r="M121" s="12"/>
      <c r="N121" s="138"/>
      <c r="O121" s="12"/>
      <c r="P121" s="12"/>
      <c r="Q121" s="12"/>
      <c r="R121" s="12"/>
      <c r="S121" s="288"/>
      <c r="T121" s="12"/>
      <c r="U121" s="12"/>
      <c r="V121" s="12"/>
      <c r="W121" s="141"/>
      <c r="X121" s="12"/>
      <c r="Y121" s="12"/>
      <c r="Z121" s="12"/>
      <c r="AA121" s="291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spans="1:40" ht="14.4">
      <c r="A122" s="80"/>
      <c r="B122" s="72"/>
      <c r="C122" s="72"/>
      <c r="D122" s="77"/>
      <c r="E122" s="72"/>
      <c r="F122" s="72"/>
      <c r="G122" s="9"/>
      <c r="H122" s="140"/>
      <c r="I122" s="72"/>
      <c r="J122" s="297"/>
      <c r="K122" s="140"/>
      <c r="L122" s="297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  <c r="AC122" s="140"/>
      <c r="AD122" s="140"/>
      <c r="AE122" s="140"/>
      <c r="AF122" s="140"/>
      <c r="AG122" s="140"/>
      <c r="AH122" s="140"/>
      <c r="AI122" s="140"/>
      <c r="AJ122" s="140"/>
      <c r="AK122" s="140"/>
      <c r="AL122" s="140"/>
      <c r="AM122" s="140"/>
      <c r="AN122" s="140"/>
    </row>
    <row r="123" spans="1:40" ht="14.4">
      <c r="A123" s="80"/>
      <c r="B123" s="72"/>
      <c r="C123" s="72"/>
      <c r="D123" s="77"/>
      <c r="E123" s="72"/>
      <c r="F123" s="72"/>
      <c r="G123" s="9"/>
      <c r="H123" s="286"/>
      <c r="I123" s="72"/>
      <c r="J123" s="76"/>
      <c r="K123" s="74"/>
      <c r="L123" s="76"/>
      <c r="M123" s="12"/>
      <c r="N123" s="138"/>
      <c r="O123" s="12"/>
      <c r="P123" s="12"/>
      <c r="Q123" s="12"/>
      <c r="R123" s="12"/>
      <c r="S123" s="288"/>
      <c r="T123" s="12"/>
      <c r="U123" s="12"/>
      <c r="V123" s="12"/>
      <c r="W123" s="141"/>
      <c r="X123" s="12"/>
      <c r="Y123" s="12"/>
      <c r="Z123" s="12"/>
      <c r="AA123" s="291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spans="1:40" ht="14.4">
      <c r="A124" s="78"/>
      <c r="B124" s="12"/>
      <c r="C124" s="12"/>
      <c r="D124" s="74"/>
      <c r="E124" s="12"/>
      <c r="F124" s="12"/>
      <c r="G124" s="9"/>
      <c r="H124" s="286"/>
      <c r="I124" s="72"/>
      <c r="J124" s="76"/>
      <c r="K124" s="74"/>
      <c r="L124" s="298"/>
      <c r="M124" s="12"/>
      <c r="N124" s="138"/>
      <c r="O124" s="12"/>
      <c r="P124" s="12"/>
      <c r="Q124" s="12"/>
      <c r="R124" s="12"/>
      <c r="S124" s="288"/>
      <c r="T124" s="12"/>
      <c r="U124" s="12"/>
      <c r="V124" s="12"/>
      <c r="W124" s="141"/>
      <c r="X124" s="12"/>
      <c r="Y124" s="12"/>
      <c r="Z124" s="12"/>
      <c r="AA124" s="291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spans="1:40" ht="14.4">
      <c r="A125" s="78"/>
      <c r="B125" s="12"/>
      <c r="C125" s="12"/>
      <c r="D125" s="74"/>
      <c r="E125" s="12"/>
      <c r="F125" s="12"/>
      <c r="G125" s="9"/>
      <c r="H125" s="286"/>
      <c r="I125" s="72"/>
      <c r="J125" s="76"/>
      <c r="K125" s="74"/>
      <c r="L125" s="76"/>
      <c r="M125" s="12"/>
      <c r="N125" s="138"/>
      <c r="O125" s="12"/>
      <c r="P125" s="12"/>
      <c r="Q125" s="12"/>
      <c r="R125" s="12"/>
      <c r="S125" s="288"/>
      <c r="T125" s="12"/>
      <c r="U125" s="12"/>
      <c r="V125" s="12"/>
      <c r="W125" s="141"/>
      <c r="X125" s="12"/>
      <c r="Y125" s="12"/>
      <c r="Z125" s="12"/>
      <c r="AA125" s="291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spans="1:40" ht="14.4">
      <c r="A126" s="78"/>
      <c r="B126" s="12"/>
      <c r="C126" s="12"/>
      <c r="D126" s="74"/>
      <c r="E126" s="12"/>
      <c r="F126" s="12"/>
      <c r="G126" s="9"/>
      <c r="H126" s="286"/>
      <c r="I126" s="72"/>
      <c r="J126" s="76"/>
      <c r="K126" s="74"/>
      <c r="L126" s="76"/>
      <c r="M126" s="12"/>
      <c r="N126" s="138"/>
      <c r="O126" s="12"/>
      <c r="P126" s="12"/>
      <c r="Q126" s="12"/>
      <c r="R126" s="12"/>
      <c r="S126" s="288"/>
      <c r="T126" s="12"/>
      <c r="U126" s="12"/>
      <c r="V126" s="12"/>
      <c r="W126" s="141"/>
      <c r="X126" s="12"/>
      <c r="Y126" s="12"/>
      <c r="Z126" s="12"/>
      <c r="AA126" s="291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spans="1:40" ht="14.4">
      <c r="A127" s="78"/>
      <c r="B127" s="12"/>
      <c r="C127" s="12"/>
      <c r="D127" s="74"/>
      <c r="E127" s="12"/>
      <c r="F127" s="12"/>
      <c r="G127" s="9"/>
      <c r="H127" s="286"/>
      <c r="I127" s="72"/>
      <c r="J127" s="76"/>
      <c r="K127" s="12"/>
      <c r="L127" s="76"/>
      <c r="M127" s="12"/>
      <c r="N127" s="138"/>
      <c r="O127" s="12"/>
      <c r="P127" s="12"/>
      <c r="Q127" s="12"/>
      <c r="R127" s="12"/>
      <c r="S127" s="288"/>
      <c r="T127" s="12"/>
      <c r="U127" s="12"/>
      <c r="V127" s="12"/>
      <c r="W127" s="141"/>
      <c r="X127" s="12"/>
      <c r="Y127" s="12"/>
      <c r="Z127" s="12"/>
      <c r="AA127" s="291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spans="1:40" ht="14.4">
      <c r="A128" s="78"/>
      <c r="B128" s="12"/>
      <c r="C128" s="12"/>
      <c r="D128" s="74"/>
      <c r="E128" s="12"/>
      <c r="F128" s="12"/>
      <c r="G128" s="9"/>
      <c r="H128" s="286"/>
      <c r="I128" s="72"/>
      <c r="J128" s="76"/>
      <c r="K128" s="12"/>
      <c r="L128" s="76"/>
      <c r="M128" s="12"/>
      <c r="N128" s="138"/>
      <c r="O128" s="12"/>
      <c r="P128" s="12"/>
      <c r="Q128" s="12"/>
      <c r="R128" s="12"/>
      <c r="S128" s="288"/>
      <c r="T128" s="12"/>
      <c r="U128" s="12"/>
      <c r="V128" s="12"/>
      <c r="W128" s="141"/>
      <c r="X128" s="12"/>
      <c r="Y128" s="12"/>
      <c r="Z128" s="12"/>
      <c r="AA128" s="291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spans="1:40" ht="14.4">
      <c r="A129" s="78"/>
      <c r="B129" s="12"/>
      <c r="C129" s="12"/>
      <c r="D129" s="74"/>
      <c r="E129" s="12"/>
      <c r="F129" s="12"/>
      <c r="G129" s="9"/>
      <c r="H129" s="286"/>
      <c r="I129" s="72"/>
      <c r="J129" s="76"/>
      <c r="K129" s="74"/>
      <c r="L129" s="76"/>
      <c r="M129" s="12"/>
      <c r="N129" s="138"/>
      <c r="O129" s="12"/>
      <c r="P129" s="12"/>
      <c r="Q129" s="12"/>
      <c r="R129" s="12"/>
      <c r="S129" s="288"/>
      <c r="T129" s="12"/>
      <c r="U129" s="12"/>
      <c r="V129" s="12"/>
      <c r="W129" s="141"/>
      <c r="X129" s="12"/>
      <c r="Y129" s="12"/>
      <c r="Z129" s="12"/>
      <c r="AA129" s="291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spans="1:40" ht="14.4">
      <c r="A130" s="78"/>
      <c r="B130" s="12"/>
      <c r="C130" s="12"/>
      <c r="D130" s="74"/>
      <c r="E130" s="12"/>
      <c r="F130" s="12"/>
      <c r="G130" s="9"/>
      <c r="H130" s="286"/>
      <c r="I130" s="72"/>
      <c r="J130" s="76"/>
      <c r="K130" s="12"/>
      <c r="L130" s="76"/>
      <c r="M130" s="12"/>
      <c r="N130" s="138"/>
      <c r="O130" s="12"/>
      <c r="P130" s="12"/>
      <c r="Q130" s="12"/>
      <c r="R130" s="12"/>
      <c r="S130" s="288"/>
      <c r="T130" s="12"/>
      <c r="U130" s="12"/>
      <c r="V130" s="12"/>
      <c r="W130" s="141"/>
      <c r="X130" s="12"/>
      <c r="Y130" s="12"/>
      <c r="Z130" s="12"/>
      <c r="AA130" s="291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spans="1:40" ht="14.4">
      <c r="A131" s="78"/>
      <c r="B131" s="12"/>
      <c r="C131" s="12"/>
      <c r="D131" s="74"/>
      <c r="E131" s="12"/>
      <c r="F131" s="12"/>
      <c r="G131" s="9"/>
      <c r="H131" s="286"/>
      <c r="I131" s="72"/>
      <c r="J131" s="76"/>
      <c r="K131" s="12"/>
      <c r="L131" s="76"/>
      <c r="M131" s="12"/>
      <c r="N131" s="138"/>
      <c r="O131" s="12"/>
      <c r="P131" s="12"/>
      <c r="Q131" s="12"/>
      <c r="R131" s="12"/>
      <c r="S131" s="288"/>
      <c r="T131" s="12"/>
      <c r="U131" s="12"/>
      <c r="V131" s="12"/>
      <c r="W131" s="141"/>
      <c r="X131" s="12"/>
      <c r="Y131" s="12"/>
      <c r="Z131" s="12"/>
      <c r="AA131" s="291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spans="1:40" ht="14.4">
      <c r="A132" s="78"/>
      <c r="B132" s="12"/>
      <c r="C132" s="12"/>
      <c r="D132" s="74"/>
      <c r="E132" s="12"/>
      <c r="F132" s="12"/>
      <c r="G132" s="9"/>
      <c r="H132" s="286"/>
      <c r="I132" s="72"/>
      <c r="J132" s="76"/>
      <c r="K132" s="74"/>
      <c r="L132" s="76"/>
      <c r="M132" s="12"/>
      <c r="N132" s="138"/>
      <c r="O132" s="12"/>
      <c r="P132" s="12"/>
      <c r="Q132" s="12"/>
      <c r="R132" s="12"/>
      <c r="S132" s="288"/>
      <c r="T132" s="12"/>
      <c r="U132" s="12"/>
      <c r="V132" s="12"/>
      <c r="W132" s="141"/>
      <c r="X132" s="12"/>
      <c r="Y132" s="12"/>
      <c r="Z132" s="12"/>
      <c r="AA132" s="291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spans="1:40" ht="14.4">
      <c r="A133" s="78"/>
      <c r="B133" s="12"/>
      <c r="C133" s="12"/>
      <c r="D133" s="74"/>
      <c r="E133" s="12"/>
      <c r="F133" s="12"/>
      <c r="G133" s="9"/>
      <c r="H133" s="286"/>
      <c r="I133" s="72"/>
      <c r="J133" s="76"/>
      <c r="K133" s="12"/>
      <c r="L133" s="76"/>
      <c r="M133" s="12"/>
      <c r="N133" s="138"/>
      <c r="O133" s="12"/>
      <c r="P133" s="12"/>
      <c r="Q133" s="12"/>
      <c r="R133" s="12"/>
      <c r="S133" s="288"/>
      <c r="T133" s="12"/>
      <c r="U133" s="12"/>
      <c r="V133" s="12"/>
      <c r="W133" s="141"/>
      <c r="X133" s="12"/>
      <c r="Y133" s="12"/>
      <c r="Z133" s="12"/>
      <c r="AA133" s="291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spans="1:40" ht="14.4">
      <c r="A134" s="78"/>
      <c r="B134" s="12"/>
      <c r="C134" s="12"/>
      <c r="D134" s="74"/>
      <c r="E134" s="74"/>
      <c r="F134" s="12"/>
      <c r="G134" s="9"/>
      <c r="H134" s="286"/>
      <c r="I134" s="72"/>
      <c r="J134" s="12"/>
      <c r="K134" s="12"/>
      <c r="L134" s="12"/>
      <c r="M134" s="12"/>
      <c r="N134" s="138"/>
      <c r="O134" s="12"/>
      <c r="P134" s="12"/>
      <c r="Q134" s="12"/>
      <c r="R134" s="12"/>
      <c r="S134" s="288"/>
      <c r="T134" s="12"/>
      <c r="U134" s="12"/>
      <c r="V134" s="12"/>
      <c r="W134" s="141"/>
      <c r="X134" s="12"/>
      <c r="Y134" s="12"/>
      <c r="Z134" s="12"/>
      <c r="AA134" s="291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spans="1:40" ht="14.4">
      <c r="A135" s="78"/>
      <c r="B135" s="12"/>
      <c r="C135" s="12"/>
      <c r="D135" s="74"/>
      <c r="E135" s="74"/>
      <c r="F135" s="12"/>
      <c r="G135" s="9"/>
      <c r="H135" s="286"/>
      <c r="I135" s="72"/>
      <c r="J135" s="12"/>
      <c r="K135" s="12"/>
      <c r="L135" s="12"/>
      <c r="M135" s="12"/>
      <c r="N135" s="138"/>
      <c r="O135" s="12"/>
      <c r="P135" s="12"/>
      <c r="Q135" s="12"/>
      <c r="R135" s="12"/>
      <c r="S135" s="288"/>
      <c r="T135" s="12"/>
      <c r="U135" s="12"/>
      <c r="V135" s="12"/>
      <c r="W135" s="141"/>
      <c r="X135" s="12"/>
      <c r="Y135" s="12"/>
      <c r="Z135" s="12"/>
      <c r="AA135" s="291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spans="1:40" ht="14.4">
      <c r="A136" s="78"/>
      <c r="B136" s="12"/>
      <c r="C136" s="12"/>
      <c r="D136" s="74"/>
      <c r="E136" s="74"/>
      <c r="F136" s="12"/>
      <c r="G136" s="9"/>
      <c r="H136" s="286"/>
      <c r="I136" s="72"/>
      <c r="J136" s="12"/>
      <c r="K136" s="12"/>
      <c r="L136" s="12"/>
      <c r="M136" s="12"/>
      <c r="N136" s="138"/>
      <c r="O136" s="12"/>
      <c r="P136" s="12"/>
      <c r="Q136" s="12"/>
      <c r="R136" s="12"/>
      <c r="S136" s="288"/>
      <c r="T136" s="12"/>
      <c r="U136" s="12"/>
      <c r="V136" s="12"/>
      <c r="W136" s="141"/>
      <c r="X136" s="12"/>
      <c r="Y136" s="12"/>
      <c r="Z136" s="12"/>
      <c r="AA136" s="291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spans="1:40" ht="14.4">
      <c r="A137" s="78"/>
      <c r="B137" s="12"/>
      <c r="C137" s="12"/>
      <c r="D137" s="74"/>
      <c r="E137" s="74"/>
      <c r="F137" s="12"/>
      <c r="G137" s="9"/>
      <c r="H137" s="286"/>
      <c r="I137" s="72"/>
      <c r="J137" s="12"/>
      <c r="K137" s="12"/>
      <c r="L137" s="12"/>
      <c r="M137" s="12"/>
      <c r="N137" s="138"/>
      <c r="O137" s="12"/>
      <c r="P137" s="12"/>
      <c r="Q137" s="12"/>
      <c r="R137" s="12"/>
      <c r="S137" s="288"/>
      <c r="T137" s="12"/>
      <c r="U137" s="12"/>
      <c r="V137" s="12"/>
      <c r="W137" s="141"/>
      <c r="X137" s="12"/>
      <c r="Y137" s="12"/>
      <c r="Z137" s="12"/>
      <c r="AA137" s="291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 ht="14.4">
      <c r="A138" s="78"/>
      <c r="B138" s="12"/>
      <c r="C138" s="12"/>
      <c r="D138" s="74"/>
      <c r="E138" s="74"/>
      <c r="F138" s="12"/>
      <c r="G138" s="9"/>
      <c r="H138" s="286"/>
      <c r="I138" s="72"/>
      <c r="J138" s="12"/>
      <c r="K138" s="12"/>
      <c r="L138" s="12"/>
      <c r="M138" s="12"/>
      <c r="N138" s="138"/>
      <c r="O138" s="12"/>
      <c r="P138" s="12"/>
      <c r="Q138" s="12"/>
      <c r="R138" s="12"/>
      <c r="S138" s="288"/>
      <c r="T138" s="12"/>
      <c r="U138" s="12"/>
      <c r="V138" s="12"/>
      <c r="W138" s="141"/>
      <c r="X138" s="12"/>
      <c r="Y138" s="12"/>
      <c r="Z138" s="12"/>
      <c r="AA138" s="291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spans="1:40" ht="14.4">
      <c r="A139" s="80"/>
      <c r="B139" s="72"/>
      <c r="C139" s="72"/>
      <c r="D139" s="77"/>
      <c r="E139" s="77"/>
      <c r="F139" s="72"/>
      <c r="G139" s="9"/>
      <c r="H139" s="140"/>
      <c r="I139" s="72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140"/>
      <c r="AF139" s="140"/>
      <c r="AG139" s="140"/>
      <c r="AH139" s="140"/>
      <c r="AI139" s="140"/>
      <c r="AJ139" s="140"/>
      <c r="AK139" s="140"/>
      <c r="AL139" s="140"/>
      <c r="AM139" s="140"/>
      <c r="AN139" s="140"/>
    </row>
    <row r="140" spans="1:40" ht="14.4">
      <c r="A140" s="78"/>
      <c r="B140" s="12"/>
      <c r="C140" s="12"/>
      <c r="D140" s="74"/>
      <c r="E140" s="74"/>
      <c r="F140" s="12"/>
      <c r="G140" s="9"/>
      <c r="H140" s="286"/>
      <c r="I140" s="72"/>
      <c r="J140" s="12"/>
      <c r="K140" s="12"/>
      <c r="L140" s="12"/>
      <c r="M140" s="12"/>
      <c r="N140" s="138"/>
      <c r="O140" s="12"/>
      <c r="P140" s="12"/>
      <c r="Q140" s="12"/>
      <c r="R140" s="12"/>
      <c r="S140" s="288"/>
      <c r="T140" s="12"/>
      <c r="U140" s="12"/>
      <c r="V140" s="12"/>
      <c r="W140" s="141"/>
      <c r="X140" s="12"/>
      <c r="Y140" s="12"/>
      <c r="Z140" s="12"/>
      <c r="AA140" s="291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spans="1:40" ht="14.4">
      <c r="A141" s="78"/>
      <c r="B141" s="12"/>
      <c r="C141" s="12"/>
      <c r="D141" s="74"/>
      <c r="E141" s="74"/>
      <c r="F141" s="12"/>
      <c r="G141" s="9"/>
      <c r="H141" s="286"/>
      <c r="I141" s="72"/>
      <c r="J141" s="12"/>
      <c r="K141" s="12"/>
      <c r="L141" s="12"/>
      <c r="M141" s="12"/>
      <c r="N141" s="138"/>
      <c r="O141" s="12"/>
      <c r="P141" s="12"/>
      <c r="Q141" s="12"/>
      <c r="R141" s="12"/>
      <c r="S141" s="288"/>
      <c r="T141" s="12"/>
      <c r="U141" s="12"/>
      <c r="V141" s="12"/>
      <c r="W141" s="141"/>
      <c r="X141" s="12"/>
      <c r="Y141" s="12"/>
      <c r="Z141" s="12"/>
      <c r="AA141" s="291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spans="1:40" ht="14.4">
      <c r="A142" s="78"/>
      <c r="B142" s="12"/>
      <c r="C142" s="12"/>
      <c r="D142" s="74"/>
      <c r="E142" s="74"/>
      <c r="F142" s="12"/>
      <c r="G142" s="9"/>
      <c r="H142" s="286"/>
      <c r="I142" s="72"/>
      <c r="J142" s="12"/>
      <c r="K142" s="12"/>
      <c r="L142" s="12"/>
      <c r="M142" s="12"/>
      <c r="N142" s="138"/>
      <c r="O142" s="12"/>
      <c r="P142" s="12"/>
      <c r="Q142" s="12"/>
      <c r="R142" s="12"/>
      <c r="S142" s="288"/>
      <c r="T142" s="12"/>
      <c r="U142" s="12"/>
      <c r="V142" s="12"/>
      <c r="W142" s="141"/>
      <c r="X142" s="12"/>
      <c r="Y142" s="12"/>
      <c r="Z142" s="12"/>
      <c r="AA142" s="291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spans="1:40" ht="14.4">
      <c r="A143" s="78"/>
      <c r="B143" s="12"/>
      <c r="C143" s="12"/>
      <c r="D143" s="74"/>
      <c r="E143" s="74"/>
      <c r="F143" s="12"/>
      <c r="G143" s="9"/>
      <c r="H143" s="286"/>
      <c r="I143" s="72"/>
      <c r="J143" s="12"/>
      <c r="K143" s="12"/>
      <c r="L143" s="12"/>
      <c r="M143" s="12"/>
      <c r="N143" s="138"/>
      <c r="O143" s="12"/>
      <c r="P143" s="12"/>
      <c r="Q143" s="12"/>
      <c r="R143" s="12"/>
      <c r="S143" s="288"/>
      <c r="T143" s="12"/>
      <c r="U143" s="12"/>
      <c r="V143" s="12"/>
      <c r="W143" s="141"/>
      <c r="X143" s="12"/>
      <c r="Y143" s="12"/>
      <c r="Z143" s="12"/>
      <c r="AA143" s="291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spans="1:40" ht="14.4">
      <c r="A144" s="78"/>
      <c r="B144" s="12"/>
      <c r="C144" s="12"/>
      <c r="D144" s="74"/>
      <c r="E144" s="74"/>
      <c r="F144" s="12"/>
      <c r="G144" s="9"/>
      <c r="H144" s="286"/>
      <c r="I144" s="72"/>
      <c r="J144" s="12"/>
      <c r="K144" s="12"/>
      <c r="L144" s="12"/>
      <c r="M144" s="12"/>
      <c r="N144" s="138"/>
      <c r="O144" s="12"/>
      <c r="P144" s="12"/>
      <c r="Q144" s="12"/>
      <c r="R144" s="12"/>
      <c r="S144" s="288"/>
      <c r="T144" s="12"/>
      <c r="U144" s="12"/>
      <c r="V144" s="12"/>
      <c r="W144" s="141"/>
      <c r="X144" s="12"/>
      <c r="Y144" s="12"/>
      <c r="Z144" s="12"/>
      <c r="AA144" s="291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spans="1:40" ht="14.4">
      <c r="A145" s="78"/>
      <c r="B145" s="12"/>
      <c r="C145" s="12"/>
      <c r="D145" s="74"/>
      <c r="E145" s="74"/>
      <c r="F145" s="12"/>
      <c r="G145" s="9"/>
      <c r="H145" s="286"/>
      <c r="I145" s="72"/>
      <c r="J145" s="12"/>
      <c r="K145" s="12"/>
      <c r="L145" s="12"/>
      <c r="M145" s="12"/>
      <c r="N145" s="138"/>
      <c r="O145" s="12"/>
      <c r="P145" s="12"/>
      <c r="Q145" s="12"/>
      <c r="R145" s="12"/>
      <c r="S145" s="288"/>
      <c r="T145" s="12"/>
      <c r="U145" s="12"/>
      <c r="V145" s="12"/>
      <c r="W145" s="141"/>
      <c r="X145" s="12"/>
      <c r="Y145" s="12"/>
      <c r="Z145" s="12"/>
      <c r="AA145" s="291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spans="1:40" ht="14.4">
      <c r="A146" s="78"/>
      <c r="B146" s="12"/>
      <c r="C146" s="12"/>
      <c r="D146" s="74"/>
      <c r="E146" s="12"/>
      <c r="F146" s="12"/>
      <c r="G146" s="9"/>
      <c r="H146" s="286"/>
      <c r="I146" s="72"/>
      <c r="J146" s="12"/>
      <c r="K146" s="12"/>
      <c r="L146" s="12"/>
      <c r="M146" s="12"/>
      <c r="N146" s="138"/>
      <c r="O146" s="12"/>
      <c r="P146" s="12"/>
      <c r="Q146" s="12"/>
      <c r="R146" s="12"/>
      <c r="S146" s="288"/>
      <c r="T146" s="12"/>
      <c r="U146" s="12"/>
      <c r="V146" s="12"/>
      <c r="W146" s="141"/>
      <c r="X146" s="12"/>
      <c r="Y146" s="12"/>
      <c r="Z146" s="12"/>
      <c r="AA146" s="291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spans="1:40" ht="14.4">
      <c r="A147" s="78"/>
      <c r="B147" s="12"/>
      <c r="C147" s="12"/>
      <c r="D147" s="74"/>
      <c r="E147" s="74"/>
      <c r="F147" s="12"/>
      <c r="G147" s="9"/>
      <c r="H147" s="286"/>
      <c r="I147" s="72"/>
      <c r="J147" s="292"/>
      <c r="K147" s="74"/>
      <c r="L147" s="12"/>
      <c r="M147" s="12"/>
      <c r="N147" s="138"/>
      <c r="O147" s="12"/>
      <c r="P147" s="12"/>
      <c r="Q147" s="12"/>
      <c r="R147" s="12"/>
      <c r="S147" s="288"/>
      <c r="T147" s="12"/>
      <c r="U147" s="12"/>
      <c r="V147" s="12"/>
      <c r="W147" s="141"/>
      <c r="X147" s="12"/>
      <c r="Y147" s="12"/>
      <c r="Z147" s="12"/>
      <c r="AA147" s="291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spans="1:40" ht="14.4">
      <c r="A148" s="78"/>
      <c r="B148" s="12"/>
      <c r="C148" s="12"/>
      <c r="D148" s="74"/>
      <c r="E148" s="74"/>
      <c r="F148" s="12"/>
      <c r="G148" s="9"/>
      <c r="H148" s="286"/>
      <c r="I148" s="72"/>
      <c r="J148" s="12"/>
      <c r="K148" s="12"/>
      <c r="L148" s="12"/>
      <c r="M148" s="12"/>
      <c r="N148" s="138"/>
      <c r="O148" s="12"/>
      <c r="P148" s="12"/>
      <c r="Q148" s="12"/>
      <c r="R148" s="12"/>
      <c r="S148" s="288"/>
      <c r="T148" s="12"/>
      <c r="U148" s="12"/>
      <c r="V148" s="12"/>
      <c r="W148" s="141"/>
      <c r="X148" s="12"/>
      <c r="Y148" s="12"/>
      <c r="Z148" s="12"/>
      <c r="AA148" s="291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spans="1:40" ht="15.6">
      <c r="A149" s="78"/>
      <c r="B149" s="12"/>
      <c r="C149" s="12"/>
      <c r="D149" s="74"/>
      <c r="E149" s="74"/>
      <c r="F149" s="12"/>
      <c r="G149" s="9"/>
      <c r="H149" s="286"/>
      <c r="I149" s="49"/>
      <c r="J149" s="294"/>
      <c r="K149" s="12"/>
      <c r="L149" s="12"/>
      <c r="M149" s="12"/>
      <c r="N149" s="138"/>
      <c r="O149" s="12"/>
      <c r="P149" s="12"/>
      <c r="Q149" s="12"/>
      <c r="R149" s="12"/>
      <c r="S149" s="288"/>
      <c r="T149" s="12"/>
      <c r="U149" s="12"/>
      <c r="V149" s="12"/>
      <c r="W149" s="141"/>
      <c r="X149" s="12"/>
      <c r="Y149" s="12"/>
      <c r="Z149" s="12"/>
      <c r="AA149" s="291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spans="1:40" ht="14.4">
      <c r="A150" s="78"/>
      <c r="B150" s="12"/>
      <c r="C150" s="12"/>
      <c r="D150" s="74"/>
      <c r="E150" s="12"/>
      <c r="F150" s="12"/>
      <c r="G150" s="9"/>
      <c r="H150" s="286"/>
      <c r="I150" s="72"/>
      <c r="J150" s="292"/>
      <c r="K150" s="74"/>
      <c r="L150" s="12"/>
      <c r="M150" s="12"/>
      <c r="N150" s="138"/>
      <c r="O150" s="12"/>
      <c r="P150" s="12"/>
      <c r="Q150" s="12"/>
      <c r="R150" s="12"/>
      <c r="S150" s="288"/>
      <c r="T150" s="12"/>
      <c r="U150" s="12"/>
      <c r="V150" s="12"/>
      <c r="W150" s="141"/>
      <c r="X150" s="12"/>
      <c r="Y150" s="12"/>
      <c r="Z150" s="12"/>
      <c r="AA150" s="291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spans="1:40" ht="14.4">
      <c r="A151" s="78"/>
      <c r="B151" s="12"/>
      <c r="C151" s="12"/>
      <c r="D151" s="74"/>
      <c r="E151" s="74"/>
      <c r="F151" s="12"/>
      <c r="G151" s="9"/>
      <c r="H151" s="286"/>
      <c r="I151" s="72"/>
      <c r="J151" s="12"/>
      <c r="K151" s="74"/>
      <c r="L151" s="12"/>
      <c r="M151" s="12"/>
      <c r="N151" s="138"/>
      <c r="O151" s="12"/>
      <c r="P151" s="12"/>
      <c r="Q151" s="12"/>
      <c r="R151" s="12"/>
      <c r="S151" s="288"/>
      <c r="T151" s="12"/>
      <c r="U151" s="12"/>
      <c r="V151" s="12"/>
      <c r="W151" s="141"/>
      <c r="X151" s="12"/>
      <c r="Y151" s="12"/>
      <c r="Z151" s="12"/>
      <c r="AA151" s="291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spans="1:40" ht="14.4">
      <c r="A152" s="78"/>
      <c r="B152" s="12"/>
      <c r="C152" s="12"/>
      <c r="D152" s="74"/>
      <c r="E152" s="74"/>
      <c r="F152" s="12"/>
      <c r="G152" s="9"/>
      <c r="H152" s="286"/>
      <c r="I152" s="72"/>
      <c r="J152" s="299"/>
      <c r="K152" s="74"/>
      <c r="L152" s="12"/>
      <c r="M152" s="12"/>
      <c r="N152" s="138"/>
      <c r="O152" s="12"/>
      <c r="P152" s="12"/>
      <c r="Q152" s="12"/>
      <c r="R152" s="12"/>
      <c r="S152" s="288"/>
      <c r="T152" s="12"/>
      <c r="U152" s="12"/>
      <c r="V152" s="12"/>
      <c r="W152" s="141"/>
      <c r="X152" s="12"/>
      <c r="Y152" s="12"/>
      <c r="Z152" s="12"/>
      <c r="AA152" s="291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spans="1:40" ht="14.4">
      <c r="A153" s="78"/>
      <c r="B153" s="12"/>
      <c r="C153" s="12"/>
      <c r="D153" s="74"/>
      <c r="E153" s="74"/>
      <c r="F153" s="12"/>
      <c r="G153" s="9"/>
      <c r="H153" s="286"/>
      <c r="I153" s="72"/>
      <c r="J153" s="299"/>
      <c r="K153" s="12"/>
      <c r="L153" s="12"/>
      <c r="M153" s="12"/>
      <c r="N153" s="138"/>
      <c r="O153" s="12"/>
      <c r="P153" s="12"/>
      <c r="Q153" s="12"/>
      <c r="R153" s="12"/>
      <c r="S153" s="288"/>
      <c r="T153" s="12"/>
      <c r="U153" s="12"/>
      <c r="V153" s="12"/>
      <c r="W153" s="141"/>
      <c r="X153" s="12"/>
      <c r="Y153" s="12"/>
      <c r="Z153" s="12"/>
      <c r="AA153" s="291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 ht="15.6">
      <c r="A154" s="78"/>
      <c r="B154" s="12"/>
      <c r="C154" s="12"/>
      <c r="D154" s="74"/>
      <c r="E154" s="74"/>
      <c r="F154" s="12"/>
      <c r="G154" s="9"/>
      <c r="H154" s="286"/>
      <c r="I154" s="72"/>
      <c r="J154" s="294"/>
      <c r="K154" s="12"/>
      <c r="L154" s="12"/>
      <c r="M154" s="294"/>
      <c r="N154" s="138"/>
      <c r="O154" s="12"/>
      <c r="P154" s="12"/>
      <c r="Q154" s="12"/>
      <c r="R154" s="12"/>
      <c r="S154" s="288"/>
      <c r="T154" s="12"/>
      <c r="U154" s="12"/>
      <c r="V154" s="12"/>
      <c r="W154" s="141"/>
      <c r="X154" s="12"/>
      <c r="Y154" s="12"/>
      <c r="Z154" s="12"/>
      <c r="AA154" s="291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spans="1:40" ht="14.4">
      <c r="A155" s="78"/>
      <c r="B155" s="12"/>
      <c r="C155" s="12"/>
      <c r="D155" s="74"/>
      <c r="E155" s="74"/>
      <c r="F155" s="12"/>
      <c r="G155" s="9"/>
      <c r="H155" s="286"/>
      <c r="I155" s="72"/>
      <c r="J155" s="292"/>
      <c r="K155" s="74"/>
      <c r="L155" s="12"/>
      <c r="M155" s="12"/>
      <c r="N155" s="138"/>
      <c r="O155" s="12"/>
      <c r="P155" s="12"/>
      <c r="Q155" s="12"/>
      <c r="R155" s="12"/>
      <c r="S155" s="288"/>
      <c r="T155" s="12"/>
      <c r="U155" s="12"/>
      <c r="V155" s="12"/>
      <c r="W155" s="141"/>
      <c r="X155" s="12"/>
      <c r="Y155" s="12"/>
      <c r="Z155" s="12"/>
      <c r="AA155" s="291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 ht="14.4">
      <c r="A156" s="78"/>
      <c r="B156" s="12"/>
      <c r="C156" s="12"/>
      <c r="D156" s="74"/>
      <c r="E156" s="74"/>
      <c r="F156" s="12"/>
      <c r="G156" s="9"/>
      <c r="H156" s="286"/>
      <c r="I156" s="72"/>
      <c r="J156" s="292"/>
      <c r="K156" s="74"/>
      <c r="L156" s="12"/>
      <c r="M156" s="12"/>
      <c r="N156" s="138"/>
      <c r="O156" s="12"/>
      <c r="P156" s="12"/>
      <c r="Q156" s="12"/>
      <c r="R156" s="12"/>
      <c r="S156" s="288"/>
      <c r="T156" s="12"/>
      <c r="U156" s="12"/>
      <c r="V156" s="12"/>
      <c r="W156" s="141"/>
      <c r="X156" s="12"/>
      <c r="Y156" s="12"/>
      <c r="Z156" s="12"/>
      <c r="AA156" s="291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spans="1:40" ht="14.4">
      <c r="A157" s="78"/>
      <c r="B157" s="12"/>
      <c r="C157" s="12"/>
      <c r="D157" s="74"/>
      <c r="E157" s="74"/>
      <c r="F157" s="12"/>
      <c r="G157" s="9"/>
      <c r="H157" s="286"/>
      <c r="I157" s="72"/>
      <c r="J157" s="292"/>
      <c r="K157" s="74"/>
      <c r="L157" s="12"/>
      <c r="M157" s="12"/>
      <c r="N157" s="138"/>
      <c r="O157" s="12"/>
      <c r="P157" s="12"/>
      <c r="Q157" s="12"/>
      <c r="R157" s="12"/>
      <c r="S157" s="288"/>
      <c r="T157" s="12"/>
      <c r="U157" s="12"/>
      <c r="V157" s="12"/>
      <c r="W157" s="141"/>
      <c r="X157" s="12"/>
      <c r="Y157" s="12"/>
      <c r="Z157" s="12"/>
      <c r="AA157" s="291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spans="1:40" ht="14.4">
      <c r="A158" s="78"/>
      <c r="B158" s="12"/>
      <c r="C158" s="12"/>
      <c r="D158" s="74"/>
      <c r="E158" s="74"/>
      <c r="F158" s="12"/>
      <c r="G158" s="9"/>
      <c r="H158" s="286"/>
      <c r="I158" s="72"/>
      <c r="J158" s="12"/>
      <c r="K158" s="12"/>
      <c r="L158" s="12"/>
      <c r="M158" s="12"/>
      <c r="N158" s="138"/>
      <c r="O158" s="12"/>
      <c r="P158" s="12"/>
      <c r="Q158" s="12"/>
      <c r="R158" s="12"/>
      <c r="S158" s="288"/>
      <c r="T158" s="12"/>
      <c r="U158" s="12"/>
      <c r="V158" s="12"/>
      <c r="W158" s="141"/>
      <c r="X158" s="12"/>
      <c r="Y158" s="12"/>
      <c r="Z158" s="12"/>
      <c r="AA158" s="291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spans="1:40" ht="14.4">
      <c r="A159" s="78"/>
      <c r="B159" s="12"/>
      <c r="C159" s="12"/>
      <c r="D159" s="74"/>
      <c r="E159" s="74"/>
      <c r="F159" s="12"/>
      <c r="G159" s="9"/>
      <c r="H159" s="286"/>
      <c r="I159" s="72"/>
      <c r="J159" s="292"/>
      <c r="K159" s="74"/>
      <c r="L159" s="12"/>
      <c r="M159" s="12"/>
      <c r="N159" s="138"/>
      <c r="O159" s="12"/>
      <c r="P159" s="12"/>
      <c r="Q159" s="12"/>
      <c r="R159" s="12"/>
      <c r="S159" s="288"/>
      <c r="T159" s="12"/>
      <c r="U159" s="12"/>
      <c r="V159" s="12"/>
      <c r="W159" s="141"/>
      <c r="X159" s="12"/>
      <c r="Y159" s="12"/>
      <c r="Z159" s="12"/>
      <c r="AA159" s="291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spans="1:40" ht="14.4">
      <c r="A160" s="78"/>
      <c r="B160" s="76"/>
      <c r="C160" s="76"/>
      <c r="D160" s="78"/>
      <c r="E160" s="78"/>
      <c r="F160" s="12"/>
      <c r="G160" s="9"/>
      <c r="H160" s="286"/>
      <c r="I160" s="72"/>
      <c r="J160" s="292"/>
      <c r="K160" s="78"/>
      <c r="L160" s="12"/>
      <c r="M160" s="12"/>
      <c r="N160" s="138"/>
      <c r="O160" s="12"/>
      <c r="P160" s="12"/>
      <c r="Q160" s="12"/>
      <c r="R160" s="12"/>
      <c r="S160" s="288"/>
      <c r="T160" s="12"/>
      <c r="U160" s="12"/>
      <c r="V160" s="12"/>
      <c r="W160" s="141"/>
      <c r="X160" s="12"/>
      <c r="Y160" s="12"/>
      <c r="Z160" s="12"/>
      <c r="AA160" s="291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spans="1:40" ht="14.4">
      <c r="A161" s="78"/>
      <c r="B161" s="12"/>
      <c r="C161" s="12"/>
      <c r="D161" s="74"/>
      <c r="E161" s="74"/>
      <c r="F161" s="12"/>
      <c r="G161" s="9"/>
      <c r="H161" s="286"/>
      <c r="I161" s="72"/>
      <c r="J161" s="12"/>
      <c r="K161" s="12"/>
      <c r="L161" s="12"/>
      <c r="M161" s="12"/>
      <c r="N161" s="138"/>
      <c r="O161" s="12"/>
      <c r="P161" s="12"/>
      <c r="Q161" s="12"/>
      <c r="R161" s="12"/>
      <c r="S161" s="288"/>
      <c r="T161" s="12"/>
      <c r="U161" s="12"/>
      <c r="V161" s="12"/>
      <c r="W161" s="141"/>
      <c r="X161" s="12"/>
      <c r="Y161" s="12"/>
      <c r="Z161" s="12"/>
      <c r="AA161" s="291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spans="1:40" ht="14.4">
      <c r="A162" s="78"/>
      <c r="B162" s="12"/>
      <c r="C162" s="12"/>
      <c r="D162" s="74"/>
      <c r="E162" s="74"/>
      <c r="F162" s="12"/>
      <c r="G162" s="9"/>
      <c r="H162" s="286"/>
      <c r="I162" s="72"/>
      <c r="J162" s="12"/>
      <c r="K162" s="12"/>
      <c r="L162" s="12"/>
      <c r="M162" s="12"/>
      <c r="N162" s="138"/>
      <c r="O162" s="12"/>
      <c r="P162" s="12"/>
      <c r="Q162" s="12"/>
      <c r="R162" s="12"/>
      <c r="S162" s="288"/>
      <c r="T162" s="12"/>
      <c r="U162" s="12"/>
      <c r="V162" s="12"/>
      <c r="W162" s="141"/>
      <c r="X162" s="12"/>
      <c r="Y162" s="12"/>
      <c r="Z162" s="12"/>
      <c r="AA162" s="291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spans="1:40" ht="14.4">
      <c r="A163" s="78"/>
      <c r="B163" s="12"/>
      <c r="C163" s="12"/>
      <c r="D163" s="74"/>
      <c r="E163" s="74"/>
      <c r="F163" s="12"/>
      <c r="G163" s="9"/>
      <c r="H163" s="286"/>
      <c r="I163" s="72"/>
      <c r="J163" s="292"/>
      <c r="K163" s="74"/>
      <c r="L163" s="12"/>
      <c r="M163" s="12"/>
      <c r="N163" s="138"/>
      <c r="O163" s="12"/>
      <c r="P163" s="12"/>
      <c r="Q163" s="12"/>
      <c r="R163" s="12"/>
      <c r="S163" s="288"/>
      <c r="T163" s="12"/>
      <c r="U163" s="12"/>
      <c r="V163" s="12"/>
      <c r="W163" s="141"/>
      <c r="X163" s="12"/>
      <c r="Y163" s="12"/>
      <c r="Z163" s="12"/>
      <c r="AA163" s="291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spans="1:40" ht="14.4">
      <c r="A164" s="78"/>
      <c r="B164" s="12"/>
      <c r="C164" s="12"/>
      <c r="D164" s="74"/>
      <c r="E164" s="74"/>
      <c r="F164" s="12"/>
      <c r="G164" s="9"/>
      <c r="H164" s="286"/>
      <c r="I164" s="72"/>
      <c r="J164" s="292"/>
      <c r="K164" s="74"/>
      <c r="L164" s="12"/>
      <c r="M164" s="12"/>
      <c r="N164" s="138"/>
      <c r="O164" s="12"/>
      <c r="P164" s="12"/>
      <c r="Q164" s="12"/>
      <c r="R164" s="12"/>
      <c r="S164" s="288"/>
      <c r="T164" s="12"/>
      <c r="U164" s="12"/>
      <c r="V164" s="12"/>
      <c r="W164" s="141"/>
      <c r="X164" s="12"/>
      <c r="Y164" s="12"/>
      <c r="Z164" s="12"/>
      <c r="AA164" s="291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spans="1:40" ht="14.4">
      <c r="A165" s="78"/>
      <c r="B165" s="12"/>
      <c r="C165" s="12"/>
      <c r="D165" s="74"/>
      <c r="E165" s="74"/>
      <c r="F165" s="12"/>
      <c r="G165" s="9"/>
      <c r="H165" s="286"/>
      <c r="I165" s="72"/>
      <c r="J165" s="299"/>
      <c r="K165" s="74"/>
      <c r="L165" s="12"/>
      <c r="M165" s="12"/>
      <c r="N165" s="138"/>
      <c r="O165" s="12"/>
      <c r="P165" s="12"/>
      <c r="Q165" s="12"/>
      <c r="R165" s="12"/>
      <c r="S165" s="288"/>
      <c r="T165" s="12"/>
      <c r="U165" s="12"/>
      <c r="V165" s="12"/>
      <c r="W165" s="141"/>
      <c r="X165" s="12"/>
      <c r="Y165" s="12"/>
      <c r="Z165" s="12"/>
      <c r="AA165" s="291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spans="1:40" ht="14.4">
      <c r="A166" s="78"/>
      <c r="B166" s="12"/>
      <c r="C166" s="12"/>
      <c r="D166" s="74"/>
      <c r="E166" s="74"/>
      <c r="F166" s="12"/>
      <c r="G166" s="9"/>
      <c r="H166" s="286"/>
      <c r="I166" s="72"/>
      <c r="J166" s="299"/>
      <c r="K166" s="12"/>
      <c r="L166" s="12"/>
      <c r="M166" s="12"/>
      <c r="N166" s="138"/>
      <c r="O166" s="12"/>
      <c r="P166" s="12"/>
      <c r="Q166" s="12"/>
      <c r="R166" s="12"/>
      <c r="S166" s="288"/>
      <c r="T166" s="12"/>
      <c r="U166" s="12"/>
      <c r="V166" s="12"/>
      <c r="W166" s="141"/>
      <c r="X166" s="12"/>
      <c r="Y166" s="12"/>
      <c r="Z166" s="12"/>
      <c r="AA166" s="291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spans="1:40" ht="14.4">
      <c r="A167" s="78"/>
      <c r="B167" s="12"/>
      <c r="C167" s="12"/>
      <c r="D167" s="74"/>
      <c r="E167" s="74"/>
      <c r="F167" s="12"/>
      <c r="G167" s="9"/>
      <c r="H167" s="286"/>
      <c r="I167" s="72"/>
      <c r="J167" s="12"/>
      <c r="K167" s="12"/>
      <c r="L167" s="12"/>
      <c r="M167" s="12"/>
      <c r="N167" s="138"/>
      <c r="O167" s="12"/>
      <c r="P167" s="12"/>
      <c r="Q167" s="12"/>
      <c r="R167" s="12"/>
      <c r="S167" s="288"/>
      <c r="T167" s="12"/>
      <c r="U167" s="12"/>
      <c r="V167" s="12"/>
      <c r="W167" s="141"/>
      <c r="X167" s="12"/>
      <c r="Y167" s="12"/>
      <c r="Z167" s="12"/>
      <c r="AA167" s="291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 ht="14.4">
      <c r="A168" s="78"/>
      <c r="B168" s="12"/>
      <c r="C168" s="12"/>
      <c r="D168" s="74"/>
      <c r="E168" s="74"/>
      <c r="F168" s="12"/>
      <c r="G168" s="9"/>
      <c r="H168" s="286"/>
      <c r="I168" s="72"/>
      <c r="J168" s="12"/>
      <c r="K168" s="12"/>
      <c r="L168" s="12"/>
      <c r="M168" s="12"/>
      <c r="N168" s="138"/>
      <c r="O168" s="12"/>
      <c r="P168" s="12"/>
      <c r="Q168" s="12"/>
      <c r="R168" s="12"/>
      <c r="S168" s="288"/>
      <c r="T168" s="12"/>
      <c r="U168" s="12"/>
      <c r="V168" s="12"/>
      <c r="W168" s="141"/>
      <c r="X168" s="12"/>
      <c r="Y168" s="12"/>
      <c r="Z168" s="12"/>
      <c r="AA168" s="291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spans="1:40" ht="14.4">
      <c r="A169" s="78"/>
      <c r="B169" s="12"/>
      <c r="C169" s="12"/>
      <c r="D169" s="74"/>
      <c r="E169" s="12"/>
      <c r="F169" s="12"/>
      <c r="G169" s="9"/>
      <c r="H169" s="286"/>
      <c r="I169" s="72"/>
      <c r="J169" s="76"/>
      <c r="K169" s="74"/>
      <c r="L169" s="76"/>
      <c r="M169" s="12"/>
      <c r="N169" s="138"/>
      <c r="O169" s="12"/>
      <c r="P169" s="12"/>
      <c r="Q169" s="12"/>
      <c r="R169" s="12"/>
      <c r="S169" s="288"/>
      <c r="T169" s="12"/>
      <c r="U169" s="12"/>
      <c r="V169" s="12"/>
      <c r="W169" s="141"/>
      <c r="X169" s="12"/>
      <c r="Y169" s="12"/>
      <c r="Z169" s="12"/>
      <c r="AA169" s="291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spans="1:40" ht="14.4">
      <c r="A170" s="78"/>
      <c r="B170" s="12"/>
      <c r="C170" s="12"/>
      <c r="D170" s="74"/>
      <c r="E170" s="12"/>
      <c r="F170" s="12"/>
      <c r="G170" s="9"/>
      <c r="H170" s="286"/>
      <c r="I170" s="72"/>
      <c r="J170" s="76"/>
      <c r="K170" s="74"/>
      <c r="L170" s="76"/>
      <c r="M170" s="12"/>
      <c r="N170" s="138"/>
      <c r="O170" s="12"/>
      <c r="P170" s="12"/>
      <c r="Q170" s="12"/>
      <c r="R170" s="12"/>
      <c r="S170" s="288"/>
      <c r="T170" s="12"/>
      <c r="U170" s="12"/>
      <c r="V170" s="12"/>
      <c r="W170" s="141"/>
      <c r="X170" s="12"/>
      <c r="Y170" s="12"/>
      <c r="Z170" s="12"/>
      <c r="AA170" s="291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spans="1:40" ht="14.4">
      <c r="A171" s="78"/>
      <c r="B171" s="12"/>
      <c r="C171" s="12"/>
      <c r="D171" s="74"/>
      <c r="E171" s="12"/>
      <c r="F171" s="12"/>
      <c r="G171" s="9"/>
      <c r="H171" s="286"/>
      <c r="I171" s="72"/>
      <c r="J171" s="76"/>
      <c r="K171" s="74"/>
      <c r="L171" s="76"/>
      <c r="M171" s="12"/>
      <c r="N171" s="138"/>
      <c r="O171" s="12"/>
      <c r="P171" s="12"/>
      <c r="Q171" s="12"/>
      <c r="R171" s="12"/>
      <c r="S171" s="288"/>
      <c r="T171" s="12"/>
      <c r="U171" s="12"/>
      <c r="V171" s="12"/>
      <c r="W171" s="141"/>
      <c r="X171" s="12"/>
      <c r="Y171" s="12"/>
      <c r="Z171" s="12"/>
      <c r="AA171" s="291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spans="1:40" ht="14.4">
      <c r="A172" s="78"/>
      <c r="B172" s="12"/>
      <c r="C172" s="12"/>
      <c r="D172" s="74"/>
      <c r="E172" s="12"/>
      <c r="F172" s="12"/>
      <c r="G172" s="9"/>
      <c r="H172" s="286"/>
      <c r="I172" s="72"/>
      <c r="J172" s="76"/>
      <c r="K172" s="74"/>
      <c r="L172" s="76"/>
      <c r="M172" s="12"/>
      <c r="N172" s="138"/>
      <c r="O172" s="12"/>
      <c r="P172" s="12"/>
      <c r="Q172" s="12"/>
      <c r="R172" s="12"/>
      <c r="S172" s="288"/>
      <c r="T172" s="12"/>
      <c r="U172" s="12"/>
      <c r="V172" s="12"/>
      <c r="W172" s="141"/>
      <c r="X172" s="12"/>
      <c r="Y172" s="12"/>
      <c r="Z172" s="12"/>
      <c r="AA172" s="291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spans="1:40" ht="14.4">
      <c r="A173" s="78"/>
      <c r="B173" s="12"/>
      <c r="C173" s="12"/>
      <c r="D173" s="74"/>
      <c r="E173" s="12"/>
      <c r="F173" s="12"/>
      <c r="G173" s="9"/>
      <c r="H173" s="286"/>
      <c r="I173" s="72"/>
      <c r="J173" s="76"/>
      <c r="K173" s="74"/>
      <c r="L173" s="76"/>
      <c r="M173" s="12"/>
      <c r="N173" s="138"/>
      <c r="O173" s="12"/>
      <c r="P173" s="12"/>
      <c r="Q173" s="12"/>
      <c r="R173" s="12"/>
      <c r="S173" s="288"/>
      <c r="T173" s="12"/>
      <c r="U173" s="12"/>
      <c r="V173" s="12"/>
      <c r="W173" s="141"/>
      <c r="X173" s="12"/>
      <c r="Y173" s="12"/>
      <c r="Z173" s="12"/>
      <c r="AA173" s="291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spans="1:40" ht="14.4">
      <c r="A174" s="78"/>
      <c r="B174" s="12"/>
      <c r="C174" s="12"/>
      <c r="D174" s="74"/>
      <c r="E174" s="74"/>
      <c r="F174" s="12"/>
      <c r="G174" s="9"/>
      <c r="H174" s="286"/>
      <c r="I174" s="72"/>
      <c r="J174" s="12"/>
      <c r="K174" s="12"/>
      <c r="L174" s="12"/>
      <c r="M174" s="12"/>
      <c r="N174" s="138"/>
      <c r="O174" s="12"/>
      <c r="P174" s="12"/>
      <c r="Q174" s="12"/>
      <c r="R174" s="12"/>
      <c r="S174" s="288"/>
      <c r="T174" s="12"/>
      <c r="U174" s="12"/>
      <c r="V174" s="12"/>
      <c r="W174" s="141"/>
      <c r="X174" s="12"/>
      <c r="Y174" s="12"/>
      <c r="Z174" s="12"/>
      <c r="AA174" s="291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spans="1:40" ht="15.6">
      <c r="A175" s="78"/>
      <c r="B175" s="12"/>
      <c r="C175" s="12"/>
      <c r="D175" s="74"/>
      <c r="E175" s="74"/>
      <c r="F175" s="12"/>
      <c r="G175" s="9"/>
      <c r="H175" s="286"/>
      <c r="I175" s="72"/>
      <c r="J175" s="12"/>
      <c r="K175" s="12"/>
      <c r="L175" s="12"/>
      <c r="M175" s="294"/>
      <c r="N175" s="138"/>
      <c r="O175" s="12"/>
      <c r="P175" s="12"/>
      <c r="Q175" s="12"/>
      <c r="R175" s="12"/>
      <c r="S175" s="288"/>
      <c r="T175" s="12"/>
      <c r="U175" s="12"/>
      <c r="V175" s="12"/>
      <c r="W175" s="141"/>
      <c r="X175" s="12"/>
      <c r="Y175" s="12"/>
      <c r="Z175" s="12"/>
      <c r="AA175" s="291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spans="1:40" ht="14.4">
      <c r="A176" s="78"/>
      <c r="B176" s="12"/>
      <c r="C176" s="12"/>
      <c r="D176" s="74"/>
      <c r="E176" s="74"/>
      <c r="F176" s="12"/>
      <c r="G176" s="9"/>
      <c r="H176" s="286"/>
      <c r="I176" s="72"/>
      <c r="J176" s="12"/>
      <c r="K176" s="12"/>
      <c r="L176" s="12"/>
      <c r="M176" s="12"/>
      <c r="N176" s="138"/>
      <c r="O176" s="12"/>
      <c r="P176" s="12"/>
      <c r="Q176" s="12"/>
      <c r="R176" s="12"/>
      <c r="S176" s="288"/>
      <c r="T176" s="12"/>
      <c r="U176" s="12"/>
      <c r="V176" s="12"/>
      <c r="W176" s="141"/>
      <c r="X176" s="12"/>
      <c r="Y176" s="12"/>
      <c r="Z176" s="12"/>
      <c r="AA176" s="291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spans="1:40" ht="14.4">
      <c r="A177" s="78"/>
      <c r="B177" s="12"/>
      <c r="C177" s="12"/>
      <c r="D177" s="74"/>
      <c r="E177" s="74"/>
      <c r="F177" s="12"/>
      <c r="G177" s="9"/>
      <c r="H177" s="286"/>
      <c r="I177" s="72"/>
      <c r="J177" s="12"/>
      <c r="K177" s="12"/>
      <c r="L177" s="12"/>
      <c r="M177" s="12"/>
      <c r="N177" s="138"/>
      <c r="O177" s="12"/>
      <c r="P177" s="12"/>
      <c r="Q177" s="12"/>
      <c r="R177" s="12"/>
      <c r="S177" s="288"/>
      <c r="T177" s="12"/>
      <c r="U177" s="12"/>
      <c r="V177" s="12"/>
      <c r="W177" s="141"/>
      <c r="X177" s="12"/>
      <c r="Y177" s="12"/>
      <c r="Z177" s="12"/>
      <c r="AA177" s="291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spans="1:40" ht="15.6">
      <c r="A178" s="78"/>
      <c r="B178" s="72"/>
      <c r="C178" s="12"/>
      <c r="D178" s="74"/>
      <c r="E178" s="74"/>
      <c r="F178" s="12"/>
      <c r="G178" s="9"/>
      <c r="H178" s="286"/>
      <c r="I178" s="72"/>
      <c r="J178" s="294"/>
      <c r="K178" s="12"/>
      <c r="L178" s="12"/>
      <c r="M178" s="294"/>
      <c r="N178" s="138"/>
      <c r="O178" s="12"/>
      <c r="P178" s="12"/>
      <c r="Q178" s="12"/>
      <c r="R178" s="12"/>
      <c r="S178" s="288"/>
      <c r="T178" s="12"/>
      <c r="U178" s="12"/>
      <c r="V178" s="12"/>
      <c r="W178" s="141"/>
      <c r="X178" s="12"/>
      <c r="Y178" s="12"/>
      <c r="Z178" s="12"/>
      <c r="AA178" s="291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spans="1:40" ht="14.4">
      <c r="A179" s="78"/>
      <c r="B179" s="12"/>
      <c r="C179" s="12"/>
      <c r="D179" s="74"/>
      <c r="E179" s="74"/>
      <c r="F179" s="12"/>
      <c r="G179" s="9"/>
      <c r="H179" s="286"/>
      <c r="I179" s="72"/>
      <c r="J179" s="12"/>
      <c r="K179" s="12"/>
      <c r="L179" s="12"/>
      <c r="M179" s="12"/>
      <c r="N179" s="138"/>
      <c r="O179" s="12"/>
      <c r="P179" s="12"/>
      <c r="Q179" s="12"/>
      <c r="R179" s="12"/>
      <c r="S179" s="288"/>
      <c r="T179" s="12"/>
      <c r="U179" s="12"/>
      <c r="V179" s="12"/>
      <c r="W179" s="141"/>
      <c r="X179" s="12"/>
      <c r="Y179" s="12"/>
      <c r="Z179" s="12"/>
      <c r="AA179" s="291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spans="1:40" ht="14.4">
      <c r="A180" s="78"/>
      <c r="B180" s="12"/>
      <c r="C180" s="12"/>
      <c r="D180" s="74"/>
      <c r="E180" s="74"/>
      <c r="F180" s="12"/>
      <c r="G180" s="9"/>
      <c r="H180" s="286"/>
      <c r="I180" s="72"/>
      <c r="J180" s="12"/>
      <c r="K180" s="12"/>
      <c r="L180" s="12"/>
      <c r="M180" s="12"/>
      <c r="N180" s="138"/>
      <c r="O180" s="12"/>
      <c r="P180" s="12"/>
      <c r="Q180" s="12"/>
      <c r="R180" s="12"/>
      <c r="S180" s="288"/>
      <c r="T180" s="12"/>
      <c r="U180" s="12"/>
      <c r="V180" s="12"/>
      <c r="W180" s="141"/>
      <c r="X180" s="12"/>
      <c r="Y180" s="12"/>
      <c r="Z180" s="12"/>
      <c r="AA180" s="291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spans="1:40" ht="14.4">
      <c r="A181" s="78"/>
      <c r="B181" s="12"/>
      <c r="C181" s="12"/>
      <c r="D181" s="74"/>
      <c r="E181" s="74"/>
      <c r="F181" s="12"/>
      <c r="G181" s="9"/>
      <c r="H181" s="286"/>
      <c r="I181" s="72"/>
      <c r="J181" s="12"/>
      <c r="K181" s="12"/>
      <c r="L181" s="12"/>
      <c r="M181" s="12"/>
      <c r="N181" s="138"/>
      <c r="O181" s="12"/>
      <c r="P181" s="12"/>
      <c r="Q181" s="12"/>
      <c r="R181" s="12"/>
      <c r="S181" s="288"/>
      <c r="T181" s="12"/>
      <c r="U181" s="12"/>
      <c r="V181" s="12"/>
      <c r="W181" s="141"/>
      <c r="X181" s="12"/>
      <c r="Y181" s="12"/>
      <c r="Z181" s="12"/>
      <c r="AA181" s="291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spans="1:40" ht="14.4">
      <c r="A182" s="78"/>
      <c r="B182" s="12"/>
      <c r="C182" s="12"/>
      <c r="D182" s="74"/>
      <c r="E182" s="74"/>
      <c r="F182" s="12"/>
      <c r="G182" s="9"/>
      <c r="H182" s="286"/>
      <c r="I182" s="72"/>
      <c r="J182" s="12"/>
      <c r="K182" s="74"/>
      <c r="L182" s="12"/>
      <c r="M182" s="12"/>
      <c r="N182" s="138"/>
      <c r="O182" s="12"/>
      <c r="P182" s="12"/>
      <c r="Q182" s="12"/>
      <c r="R182" s="12"/>
      <c r="S182" s="288"/>
      <c r="T182" s="12"/>
      <c r="U182" s="12"/>
      <c r="V182" s="12"/>
      <c r="W182" s="141"/>
      <c r="X182" s="12"/>
      <c r="Y182" s="12"/>
      <c r="Z182" s="12"/>
      <c r="AA182" s="291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spans="1:40" ht="15.75" customHeight="1">
      <c r="A183" s="300"/>
      <c r="B183" s="88"/>
      <c r="C183" s="88"/>
      <c r="D183" s="283"/>
      <c r="E183" s="88"/>
      <c r="F183" s="88"/>
      <c r="G183" s="9"/>
      <c r="H183" s="301"/>
      <c r="I183" s="174"/>
      <c r="J183" s="294"/>
      <c r="K183" s="88"/>
      <c r="L183" s="302"/>
      <c r="M183" s="302"/>
      <c r="N183" s="303"/>
      <c r="O183" s="88"/>
      <c r="P183" s="88"/>
      <c r="Q183" s="88"/>
      <c r="R183" s="88"/>
      <c r="S183" s="304"/>
      <c r="T183" s="88"/>
      <c r="U183" s="88"/>
      <c r="V183" s="88"/>
      <c r="W183" s="305"/>
      <c r="X183" s="88"/>
      <c r="Y183" s="88"/>
      <c r="Z183" s="88"/>
      <c r="AA183" s="306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</row>
    <row r="184" spans="1:40" ht="15.6">
      <c r="A184" s="78"/>
      <c r="B184" s="12"/>
      <c r="C184" s="72"/>
      <c r="D184" s="74"/>
      <c r="E184" s="12"/>
      <c r="F184" s="88"/>
      <c r="G184" s="9"/>
      <c r="H184" s="301"/>
      <c r="I184" s="174"/>
      <c r="J184" s="294"/>
      <c r="K184" s="74"/>
      <c r="L184" s="302"/>
      <c r="M184" s="307"/>
      <c r="N184" s="138"/>
      <c r="O184" s="12"/>
      <c r="P184" s="12"/>
      <c r="Q184" s="12"/>
      <c r="R184" s="12"/>
      <c r="S184" s="288"/>
      <c r="T184" s="12"/>
      <c r="U184" s="12"/>
      <c r="V184" s="12"/>
      <c r="W184" s="141"/>
      <c r="X184" s="12"/>
      <c r="Y184" s="12"/>
      <c r="Z184" s="12"/>
      <c r="AA184" s="291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spans="1:40" ht="15.6">
      <c r="A185" s="78"/>
      <c r="B185" s="12"/>
      <c r="C185" s="12"/>
      <c r="D185" s="74"/>
      <c r="E185" s="12"/>
      <c r="F185" s="88"/>
      <c r="G185" s="9"/>
      <c r="H185" s="301"/>
      <c r="I185" s="174"/>
      <c r="J185" s="294"/>
      <c r="K185" s="74"/>
      <c r="L185" s="302"/>
      <c r="M185" s="307"/>
      <c r="N185" s="138"/>
      <c r="O185" s="12"/>
      <c r="P185" s="12"/>
      <c r="Q185" s="12"/>
      <c r="R185" s="12"/>
      <c r="S185" s="288"/>
      <c r="T185" s="12"/>
      <c r="U185" s="12"/>
      <c r="V185" s="12"/>
      <c r="W185" s="141"/>
      <c r="X185" s="12"/>
      <c r="Y185" s="12"/>
      <c r="Z185" s="12"/>
      <c r="AA185" s="291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spans="1:40" ht="15.6">
      <c r="A186" s="78"/>
      <c r="B186" s="12"/>
      <c r="C186" s="12"/>
      <c r="D186" s="74"/>
      <c r="E186" s="74"/>
      <c r="F186" s="88"/>
      <c r="G186" s="9"/>
      <c r="H186" s="286"/>
      <c r="I186" s="49"/>
      <c r="J186" s="294"/>
      <c r="K186" s="12"/>
      <c r="L186" s="308"/>
      <c r="M186" s="12"/>
      <c r="N186" s="138"/>
      <c r="O186" s="12"/>
      <c r="P186" s="12"/>
      <c r="Q186" s="12"/>
      <c r="R186" s="12"/>
      <c r="S186" s="288"/>
      <c r="T186" s="12"/>
      <c r="U186" s="12"/>
      <c r="V186" s="12"/>
      <c r="W186" s="141"/>
      <c r="X186" s="12"/>
      <c r="Y186" s="12"/>
      <c r="Z186" s="12"/>
      <c r="AA186" s="291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spans="1:40" ht="14.4">
      <c r="A187" s="78"/>
      <c r="B187" s="12"/>
      <c r="C187" s="12"/>
      <c r="D187" s="74"/>
      <c r="E187" s="74"/>
      <c r="F187" s="88"/>
      <c r="G187" s="9"/>
      <c r="H187" s="286"/>
      <c r="I187" s="72"/>
      <c r="J187" s="12"/>
      <c r="K187" s="12"/>
      <c r="L187" s="12"/>
      <c r="M187" s="12"/>
      <c r="N187" s="138"/>
      <c r="O187" s="12"/>
      <c r="P187" s="12"/>
      <c r="Q187" s="12"/>
      <c r="R187" s="12"/>
      <c r="S187" s="288"/>
      <c r="T187" s="12"/>
      <c r="U187" s="12"/>
      <c r="V187" s="12"/>
      <c r="W187" s="141"/>
      <c r="X187" s="12"/>
      <c r="Y187" s="12"/>
      <c r="Z187" s="12"/>
      <c r="AA187" s="291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spans="1:40" ht="14.4">
      <c r="A188" s="78"/>
      <c r="B188" s="12"/>
      <c r="C188" s="12"/>
      <c r="D188" s="74"/>
      <c r="E188" s="74"/>
      <c r="F188" s="88"/>
      <c r="G188" s="9"/>
      <c r="H188" s="286"/>
      <c r="I188" s="72"/>
      <c r="J188" s="12"/>
      <c r="K188" s="12"/>
      <c r="L188" s="12"/>
      <c r="M188" s="12"/>
      <c r="N188" s="138"/>
      <c r="O188" s="12"/>
      <c r="P188" s="12"/>
      <c r="Q188" s="12"/>
      <c r="R188" s="12"/>
      <c r="S188" s="288"/>
      <c r="T188" s="12"/>
      <c r="U188" s="12"/>
      <c r="V188" s="12"/>
      <c r="W188" s="141"/>
      <c r="X188" s="12"/>
      <c r="Y188" s="12"/>
      <c r="Z188" s="12"/>
      <c r="AA188" s="291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spans="1:40" ht="14.4">
      <c r="A189" s="78"/>
      <c r="B189" s="12"/>
      <c r="C189" s="12"/>
      <c r="D189" s="74"/>
      <c r="E189" s="12"/>
      <c r="F189" s="12"/>
      <c r="G189" s="9"/>
      <c r="H189" s="286"/>
      <c r="I189" s="72"/>
      <c r="J189" s="12"/>
      <c r="K189" s="12"/>
      <c r="L189" s="12"/>
      <c r="M189" s="12"/>
      <c r="N189" s="138"/>
      <c r="O189" s="12"/>
      <c r="P189" s="12"/>
      <c r="Q189" s="12"/>
      <c r="R189" s="12"/>
      <c r="S189" s="288"/>
      <c r="T189" s="12"/>
      <c r="U189" s="12"/>
      <c r="V189" s="12"/>
      <c r="W189" s="141"/>
      <c r="X189" s="12"/>
      <c r="Y189" s="12"/>
      <c r="Z189" s="12"/>
      <c r="AA189" s="291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spans="1:40" ht="14.4">
      <c r="A190" s="78"/>
      <c r="B190" s="12"/>
      <c r="C190" s="12"/>
      <c r="D190" s="74"/>
      <c r="E190" s="12"/>
      <c r="F190" s="12"/>
      <c r="G190" s="9"/>
      <c r="H190" s="286"/>
      <c r="I190" s="49"/>
      <c r="J190" s="1"/>
      <c r="K190" s="12"/>
      <c r="L190" s="12"/>
      <c r="M190" s="12"/>
      <c r="N190" s="138"/>
      <c r="O190" s="12"/>
      <c r="P190" s="12"/>
      <c r="Q190" s="12"/>
      <c r="R190" s="12"/>
      <c r="S190" s="288"/>
      <c r="T190" s="12"/>
      <c r="U190" s="12"/>
      <c r="V190" s="12"/>
      <c r="W190" s="141"/>
      <c r="X190" s="12"/>
      <c r="Y190" s="12"/>
      <c r="Z190" s="12"/>
      <c r="AA190" s="291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spans="1:40" ht="14.4">
      <c r="A191" s="78"/>
      <c r="B191" s="12"/>
      <c r="C191" s="12"/>
      <c r="D191" s="74"/>
      <c r="E191" s="12"/>
      <c r="F191" s="12"/>
      <c r="G191" s="9"/>
      <c r="H191" s="286"/>
      <c r="I191" s="72"/>
      <c r="J191" s="12"/>
      <c r="K191" s="12"/>
      <c r="L191" s="12"/>
      <c r="M191" s="12"/>
      <c r="N191" s="138"/>
      <c r="O191" s="12"/>
      <c r="P191" s="12"/>
      <c r="Q191" s="12"/>
      <c r="R191" s="12"/>
      <c r="S191" s="288"/>
      <c r="T191" s="12"/>
      <c r="U191" s="12"/>
      <c r="V191" s="12"/>
      <c r="W191" s="141"/>
      <c r="X191" s="12"/>
      <c r="Y191" s="12"/>
      <c r="Z191" s="12"/>
      <c r="AA191" s="291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spans="1:40" ht="14.4">
      <c r="A192" s="78"/>
      <c r="B192" s="12"/>
      <c r="C192" s="12"/>
      <c r="D192" s="78"/>
      <c r="E192" s="74"/>
      <c r="F192" s="12"/>
      <c r="G192" s="9"/>
      <c r="H192" s="286"/>
      <c r="I192" s="72"/>
      <c r="J192" s="12"/>
      <c r="K192" s="12"/>
      <c r="L192" s="12"/>
      <c r="M192" s="12"/>
      <c r="N192" s="138"/>
      <c r="O192" s="12"/>
      <c r="P192" s="12"/>
      <c r="Q192" s="12"/>
      <c r="R192" s="12"/>
      <c r="S192" s="288"/>
      <c r="T192" s="12"/>
      <c r="U192" s="12"/>
      <c r="V192" s="12"/>
      <c r="W192" s="141"/>
      <c r="X192" s="12"/>
      <c r="Y192" s="12"/>
      <c r="Z192" s="12"/>
      <c r="AA192" s="291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spans="1:40" ht="14.4">
      <c r="A193" s="78"/>
      <c r="B193" s="12"/>
      <c r="C193" s="12"/>
      <c r="D193" s="74"/>
      <c r="E193" s="74"/>
      <c r="F193" s="12"/>
      <c r="G193" s="9"/>
      <c r="H193" s="286"/>
      <c r="I193" s="72"/>
      <c r="J193" s="12"/>
      <c r="K193" s="12"/>
      <c r="L193" s="12"/>
      <c r="M193" s="12"/>
      <c r="N193" s="138"/>
      <c r="O193" s="12"/>
      <c r="P193" s="12"/>
      <c r="Q193" s="12"/>
      <c r="R193" s="12"/>
      <c r="S193" s="288"/>
      <c r="T193" s="12"/>
      <c r="U193" s="12"/>
      <c r="V193" s="12"/>
      <c r="W193" s="141"/>
      <c r="X193" s="12"/>
      <c r="Y193" s="12"/>
      <c r="Z193" s="12"/>
      <c r="AA193" s="291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spans="1:40" ht="14.4">
      <c r="A194" s="78"/>
      <c r="B194" s="12"/>
      <c r="C194" s="12"/>
      <c r="D194" s="74"/>
      <c r="E194" s="74"/>
      <c r="F194" s="12"/>
      <c r="G194" s="9"/>
      <c r="H194" s="286"/>
      <c r="I194" s="72"/>
      <c r="J194" s="12"/>
      <c r="K194" s="12"/>
      <c r="L194" s="12"/>
      <c r="M194" s="12"/>
      <c r="N194" s="138"/>
      <c r="O194" s="12"/>
      <c r="P194" s="12"/>
      <c r="Q194" s="12"/>
      <c r="R194" s="12"/>
      <c r="S194" s="288"/>
      <c r="T194" s="12"/>
      <c r="U194" s="12"/>
      <c r="V194" s="12"/>
      <c r="W194" s="141"/>
      <c r="X194" s="12"/>
      <c r="Y194" s="12"/>
      <c r="Z194" s="12"/>
      <c r="AA194" s="291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spans="1:40" ht="15.6">
      <c r="A195" s="78"/>
      <c r="B195" s="12"/>
      <c r="C195" s="12"/>
      <c r="D195" s="74"/>
      <c r="E195" s="74"/>
      <c r="F195" s="12"/>
      <c r="G195" s="9"/>
      <c r="H195" s="286"/>
      <c r="I195" s="49"/>
      <c r="J195" s="294"/>
      <c r="K195" s="12"/>
      <c r="L195" s="12"/>
      <c r="M195" s="12"/>
      <c r="N195" s="138"/>
      <c r="O195" s="12"/>
      <c r="P195" s="12"/>
      <c r="Q195" s="12"/>
      <c r="R195" s="12"/>
      <c r="S195" s="288"/>
      <c r="T195" s="12"/>
      <c r="U195" s="12"/>
      <c r="V195" s="12"/>
      <c r="W195" s="141"/>
      <c r="X195" s="12"/>
      <c r="Y195" s="12"/>
      <c r="Z195" s="12"/>
      <c r="AA195" s="291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spans="1:40" ht="14.4">
      <c r="A196" s="78"/>
      <c r="B196" s="12"/>
      <c r="C196" s="12"/>
      <c r="D196" s="74"/>
      <c r="E196" s="74"/>
      <c r="F196" s="12"/>
      <c r="G196" s="9"/>
      <c r="H196" s="286"/>
      <c r="I196" s="72"/>
      <c r="J196" s="12"/>
      <c r="K196" s="12"/>
      <c r="L196" s="12"/>
      <c r="M196" s="12"/>
      <c r="N196" s="138"/>
      <c r="O196" s="12"/>
      <c r="P196" s="12"/>
      <c r="Q196" s="12"/>
      <c r="R196" s="12"/>
      <c r="S196" s="288"/>
      <c r="T196" s="12"/>
      <c r="U196" s="12"/>
      <c r="V196" s="12"/>
      <c r="W196" s="141"/>
      <c r="X196" s="12"/>
      <c r="Y196" s="12"/>
      <c r="Z196" s="12"/>
      <c r="AA196" s="291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spans="1:40" ht="14.4">
      <c r="A197" s="78"/>
      <c r="B197" s="12"/>
      <c r="C197" s="12"/>
      <c r="D197" s="78"/>
      <c r="E197" s="74"/>
      <c r="F197" s="12"/>
      <c r="G197" s="9"/>
      <c r="H197" s="286"/>
      <c r="I197" s="72"/>
      <c r="J197" s="12"/>
      <c r="K197" s="12"/>
      <c r="L197" s="12"/>
      <c r="M197" s="12"/>
      <c r="N197" s="138"/>
      <c r="O197" s="12"/>
      <c r="P197" s="12"/>
      <c r="Q197" s="12"/>
      <c r="R197" s="12"/>
      <c r="S197" s="288"/>
      <c r="T197" s="12"/>
      <c r="U197" s="12"/>
      <c r="V197" s="12"/>
      <c r="W197" s="141"/>
      <c r="X197" s="12"/>
      <c r="Y197" s="12"/>
      <c r="Z197" s="12"/>
      <c r="AA197" s="291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spans="1:40" ht="14.4">
      <c r="A198" s="78"/>
      <c r="B198" s="12"/>
      <c r="C198" s="12"/>
      <c r="D198" s="74"/>
      <c r="E198" s="74"/>
      <c r="F198" s="12"/>
      <c r="G198" s="9"/>
      <c r="H198" s="286"/>
      <c r="I198" s="72"/>
      <c r="J198" s="12"/>
      <c r="K198" s="74"/>
      <c r="L198" s="12"/>
      <c r="M198" s="12"/>
      <c r="N198" s="138"/>
      <c r="O198" s="12"/>
      <c r="P198" s="12"/>
      <c r="Q198" s="12"/>
      <c r="R198" s="12"/>
      <c r="S198" s="288"/>
      <c r="T198" s="12"/>
      <c r="U198" s="12"/>
      <c r="V198" s="12"/>
      <c r="W198" s="141"/>
      <c r="X198" s="12"/>
      <c r="Y198" s="12"/>
      <c r="Z198" s="12"/>
      <c r="AA198" s="291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spans="1:40" ht="14.4">
      <c r="A199" s="78"/>
      <c r="B199" s="12"/>
      <c r="C199" s="12"/>
      <c r="D199" s="74"/>
      <c r="E199" s="12"/>
      <c r="F199" s="12"/>
      <c r="G199" s="9"/>
      <c r="H199" s="286"/>
      <c r="I199" s="72"/>
      <c r="J199" s="12"/>
      <c r="K199" s="12"/>
      <c r="L199" s="12"/>
      <c r="M199" s="12"/>
      <c r="N199" s="138"/>
      <c r="O199" s="12"/>
      <c r="P199" s="12"/>
      <c r="Q199" s="12"/>
      <c r="R199" s="12"/>
      <c r="S199" s="288"/>
      <c r="T199" s="12"/>
      <c r="U199" s="12"/>
      <c r="V199" s="12"/>
      <c r="W199" s="141"/>
      <c r="X199" s="12"/>
      <c r="Y199" s="12"/>
      <c r="Z199" s="12"/>
      <c r="AA199" s="291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spans="1:40" ht="14.4">
      <c r="A200" s="78"/>
      <c r="B200" s="80"/>
      <c r="C200" s="12"/>
      <c r="D200" s="74"/>
      <c r="E200" s="74"/>
      <c r="F200" s="12"/>
      <c r="G200" s="9"/>
      <c r="H200" s="286"/>
      <c r="I200" s="72"/>
      <c r="J200" s="12"/>
      <c r="K200" s="12"/>
      <c r="L200" s="12"/>
      <c r="M200" s="12"/>
      <c r="N200" s="138"/>
      <c r="O200" s="12"/>
      <c r="P200" s="12"/>
      <c r="Q200" s="12"/>
      <c r="R200" s="12"/>
      <c r="S200" s="288"/>
      <c r="T200" s="12"/>
      <c r="U200" s="12"/>
      <c r="V200" s="12"/>
      <c r="W200" s="141"/>
      <c r="X200" s="12"/>
      <c r="Y200" s="12"/>
      <c r="Z200" s="12"/>
      <c r="AA200" s="291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spans="1:40" ht="14.4">
      <c r="A201" s="78"/>
      <c r="B201" s="12"/>
      <c r="C201" s="12"/>
      <c r="D201" s="74"/>
      <c r="E201" s="74"/>
      <c r="F201" s="12"/>
      <c r="G201" s="9"/>
      <c r="H201" s="286"/>
      <c r="I201" s="72"/>
      <c r="J201" s="12"/>
      <c r="K201" s="74"/>
      <c r="L201" s="12"/>
      <c r="M201" s="12"/>
      <c r="N201" s="138"/>
      <c r="O201" s="12"/>
      <c r="P201" s="12"/>
      <c r="Q201" s="12"/>
      <c r="R201" s="12"/>
      <c r="S201" s="288"/>
      <c r="T201" s="12"/>
      <c r="U201" s="12"/>
      <c r="V201" s="12"/>
      <c r="W201" s="141"/>
      <c r="X201" s="12"/>
      <c r="Y201" s="12"/>
      <c r="Z201" s="12"/>
      <c r="AA201" s="291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spans="1:40" ht="14.4">
      <c r="A202" s="78"/>
      <c r="B202" s="12"/>
      <c r="C202" s="12"/>
      <c r="D202" s="74"/>
      <c r="E202" s="74"/>
      <c r="F202" s="12"/>
      <c r="G202" s="9"/>
      <c r="H202" s="286"/>
      <c r="I202" s="72"/>
      <c r="J202" s="12"/>
      <c r="K202" s="12"/>
      <c r="L202" s="12"/>
      <c r="M202" s="12"/>
      <c r="N202" s="138"/>
      <c r="O202" s="12"/>
      <c r="P202" s="12"/>
      <c r="Q202" s="12"/>
      <c r="R202" s="12"/>
      <c r="S202" s="288"/>
      <c r="T202" s="12"/>
      <c r="U202" s="12"/>
      <c r="V202" s="12"/>
      <c r="W202" s="141"/>
      <c r="X202" s="12"/>
      <c r="Y202" s="12"/>
      <c r="Z202" s="12"/>
      <c r="AA202" s="291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spans="1:40" ht="14.4">
      <c r="A203" s="78"/>
      <c r="B203" s="12"/>
      <c r="C203" s="12"/>
      <c r="D203" s="74"/>
      <c r="E203" s="74"/>
      <c r="F203" s="12"/>
      <c r="G203" s="9"/>
      <c r="H203" s="286"/>
      <c r="I203" s="72"/>
      <c r="J203" s="12"/>
      <c r="K203" s="12"/>
      <c r="L203" s="12"/>
      <c r="M203" s="12"/>
      <c r="N203" s="138"/>
      <c r="O203" s="12"/>
      <c r="P203" s="12"/>
      <c r="Q203" s="12"/>
      <c r="R203" s="12"/>
      <c r="S203" s="288"/>
      <c r="T203" s="12"/>
      <c r="U203" s="12"/>
      <c r="V203" s="12"/>
      <c r="W203" s="141"/>
      <c r="X203" s="12"/>
      <c r="Y203" s="12"/>
      <c r="Z203" s="12"/>
      <c r="AA203" s="291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spans="1:40" ht="14.4">
      <c r="A204" s="78"/>
      <c r="B204" s="12"/>
      <c r="C204" s="12"/>
      <c r="D204" s="74"/>
      <c r="E204" s="74"/>
      <c r="F204" s="12"/>
      <c r="G204" s="9"/>
      <c r="H204" s="286"/>
      <c r="I204" s="72"/>
      <c r="J204" s="12"/>
      <c r="K204" s="12"/>
      <c r="L204" s="12"/>
      <c r="M204" s="12"/>
      <c r="N204" s="138"/>
      <c r="O204" s="12"/>
      <c r="P204" s="12"/>
      <c r="Q204" s="12"/>
      <c r="R204" s="12"/>
      <c r="S204" s="288"/>
      <c r="T204" s="12"/>
      <c r="U204" s="12"/>
      <c r="V204" s="12"/>
      <c r="W204" s="141"/>
      <c r="X204" s="12"/>
      <c r="Y204" s="12"/>
      <c r="Z204" s="12"/>
      <c r="AA204" s="291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spans="1:40" ht="14.4">
      <c r="A205" s="78"/>
      <c r="B205" s="12"/>
      <c r="C205" s="12"/>
      <c r="D205" s="74"/>
      <c r="E205" s="74"/>
      <c r="F205" s="12"/>
      <c r="G205" s="9"/>
      <c r="H205" s="286"/>
      <c r="I205" s="72"/>
      <c r="J205" s="12"/>
      <c r="K205" s="12"/>
      <c r="L205" s="12"/>
      <c r="M205" s="12"/>
      <c r="N205" s="138"/>
      <c r="O205" s="12"/>
      <c r="P205" s="12"/>
      <c r="Q205" s="12"/>
      <c r="R205" s="12"/>
      <c r="S205" s="288"/>
      <c r="T205" s="12"/>
      <c r="U205" s="12"/>
      <c r="V205" s="12"/>
      <c r="W205" s="141"/>
      <c r="X205" s="12"/>
      <c r="Y205" s="12"/>
      <c r="Z205" s="12"/>
      <c r="AA205" s="291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spans="1:40" ht="14.4">
      <c r="A206" s="78"/>
      <c r="B206" s="12"/>
      <c r="C206" s="12"/>
      <c r="D206" s="78"/>
      <c r="E206" s="74"/>
      <c r="F206" s="12"/>
      <c r="G206" s="9"/>
      <c r="H206" s="286"/>
      <c r="I206" s="72"/>
      <c r="J206" s="12"/>
      <c r="K206" s="12"/>
      <c r="L206" s="12"/>
      <c r="M206" s="12"/>
      <c r="N206" s="138"/>
      <c r="O206" s="12"/>
      <c r="P206" s="12"/>
      <c r="Q206" s="12"/>
      <c r="R206" s="12"/>
      <c r="S206" s="288"/>
      <c r="T206" s="12"/>
      <c r="U206" s="12"/>
      <c r="V206" s="12"/>
      <c r="W206" s="141"/>
      <c r="X206" s="12"/>
      <c r="Y206" s="12"/>
      <c r="Z206" s="12"/>
      <c r="AA206" s="291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spans="1:40" ht="14.4">
      <c r="A207" s="78"/>
      <c r="B207" s="12"/>
      <c r="C207" s="12"/>
      <c r="D207" s="74"/>
      <c r="E207" s="74"/>
      <c r="F207" s="12"/>
      <c r="G207" s="9"/>
      <c r="H207" s="286"/>
      <c r="I207" s="72"/>
      <c r="J207" s="12"/>
      <c r="K207" s="12"/>
      <c r="L207" s="12"/>
      <c r="M207" s="12"/>
      <c r="N207" s="138"/>
      <c r="O207" s="12"/>
      <c r="P207" s="12"/>
      <c r="Q207" s="12"/>
      <c r="R207" s="12"/>
      <c r="S207" s="288"/>
      <c r="T207" s="12"/>
      <c r="U207" s="12"/>
      <c r="V207" s="12"/>
      <c r="W207" s="141"/>
      <c r="X207" s="12"/>
      <c r="Y207" s="12"/>
      <c r="Z207" s="12"/>
      <c r="AA207" s="291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spans="1:40" ht="14.4">
      <c r="A208" s="78"/>
      <c r="B208" s="12"/>
      <c r="C208" s="12"/>
      <c r="D208" s="74"/>
      <c r="E208" s="74"/>
      <c r="F208" s="12"/>
      <c r="G208" s="9"/>
      <c r="H208" s="286"/>
      <c r="I208" s="72"/>
      <c r="J208" s="12"/>
      <c r="K208" s="12"/>
      <c r="L208" s="12"/>
      <c r="M208" s="12"/>
      <c r="N208" s="138"/>
      <c r="O208" s="12"/>
      <c r="P208" s="12"/>
      <c r="Q208" s="12"/>
      <c r="R208" s="12"/>
      <c r="S208" s="288"/>
      <c r="T208" s="12"/>
      <c r="U208" s="12"/>
      <c r="V208" s="12"/>
      <c r="W208" s="141"/>
      <c r="X208" s="12"/>
      <c r="Y208" s="12"/>
      <c r="Z208" s="12"/>
      <c r="AA208" s="291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spans="1:40" ht="14.4">
      <c r="A209" s="78"/>
      <c r="B209" s="12"/>
      <c r="C209" s="12"/>
      <c r="D209" s="74"/>
      <c r="E209" s="74"/>
      <c r="F209" s="12"/>
      <c r="G209" s="9"/>
      <c r="H209" s="286"/>
      <c r="I209" s="72"/>
      <c r="J209" s="12"/>
      <c r="K209" s="12"/>
      <c r="L209" s="12"/>
      <c r="M209" s="12"/>
      <c r="N209" s="138"/>
      <c r="O209" s="12"/>
      <c r="P209" s="12"/>
      <c r="Q209" s="12"/>
      <c r="R209" s="12"/>
      <c r="S209" s="288"/>
      <c r="T209" s="12"/>
      <c r="U209" s="12"/>
      <c r="V209" s="12"/>
      <c r="W209" s="141"/>
      <c r="X209" s="12"/>
      <c r="Y209" s="12"/>
      <c r="Z209" s="12"/>
      <c r="AA209" s="291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spans="1:40" ht="14.4">
      <c r="A210" s="78"/>
      <c r="B210" s="12"/>
      <c r="C210" s="12"/>
      <c r="D210" s="74"/>
      <c r="E210" s="74"/>
      <c r="F210" s="12"/>
      <c r="G210" s="9"/>
      <c r="H210" s="286"/>
      <c r="I210" s="72"/>
      <c r="J210" s="12"/>
      <c r="K210" s="12"/>
      <c r="L210" s="12"/>
      <c r="M210" s="12"/>
      <c r="N210" s="138"/>
      <c r="O210" s="12"/>
      <c r="P210" s="12"/>
      <c r="Q210" s="12"/>
      <c r="R210" s="12"/>
      <c r="S210" s="288"/>
      <c r="T210" s="12"/>
      <c r="U210" s="12"/>
      <c r="V210" s="12"/>
      <c r="W210" s="141"/>
      <c r="X210" s="12"/>
      <c r="Y210" s="12"/>
      <c r="Z210" s="12"/>
      <c r="AA210" s="291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spans="1:40" ht="14.4">
      <c r="A211" s="78"/>
      <c r="B211" s="12"/>
      <c r="C211" s="12"/>
      <c r="D211" s="74"/>
      <c r="E211" s="74"/>
      <c r="F211" s="12"/>
      <c r="G211" s="9"/>
      <c r="H211" s="286"/>
      <c r="I211" s="72"/>
      <c r="J211" s="12"/>
      <c r="K211" s="12"/>
      <c r="L211" s="12"/>
      <c r="M211" s="12"/>
      <c r="N211" s="138"/>
      <c r="O211" s="12"/>
      <c r="P211" s="12"/>
      <c r="Q211" s="12"/>
      <c r="R211" s="12"/>
      <c r="S211" s="288"/>
      <c r="T211" s="12"/>
      <c r="U211" s="12"/>
      <c r="V211" s="12"/>
      <c r="W211" s="141"/>
      <c r="X211" s="12"/>
      <c r="Y211" s="12"/>
      <c r="Z211" s="12"/>
      <c r="AA211" s="291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spans="1:40" ht="14.4">
      <c r="A212" s="78"/>
      <c r="B212" s="12"/>
      <c r="C212" s="12"/>
      <c r="D212" s="74"/>
      <c r="E212" s="74"/>
      <c r="F212" s="12"/>
      <c r="G212" s="9"/>
      <c r="H212" s="286"/>
      <c r="I212" s="72"/>
      <c r="J212" s="12"/>
      <c r="K212" s="12"/>
      <c r="L212" s="12"/>
      <c r="M212" s="12"/>
      <c r="N212" s="138"/>
      <c r="O212" s="12"/>
      <c r="P212" s="12"/>
      <c r="Q212" s="12"/>
      <c r="R212" s="12"/>
      <c r="S212" s="288"/>
      <c r="T212" s="12"/>
      <c r="U212" s="12"/>
      <c r="V212" s="12"/>
      <c r="W212" s="141"/>
      <c r="X212" s="12"/>
      <c r="Y212" s="12"/>
      <c r="Z212" s="12"/>
      <c r="AA212" s="291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spans="1:40" ht="14.4">
      <c r="A213" s="78"/>
      <c r="B213" s="12"/>
      <c r="C213" s="12"/>
      <c r="D213" s="74"/>
      <c r="E213" s="74"/>
      <c r="F213" s="12"/>
      <c r="G213" s="9"/>
      <c r="H213" s="286"/>
      <c r="I213" s="72"/>
      <c r="J213" s="12"/>
      <c r="K213" s="74"/>
      <c r="L213" s="12"/>
      <c r="M213" s="12"/>
      <c r="N213" s="138"/>
      <c r="O213" s="12"/>
      <c r="P213" s="12"/>
      <c r="Q213" s="12"/>
      <c r="R213" s="12"/>
      <c r="S213" s="288"/>
      <c r="T213" s="12"/>
      <c r="U213" s="12"/>
      <c r="V213" s="12"/>
      <c r="W213" s="141"/>
      <c r="X213" s="12"/>
      <c r="Y213" s="12"/>
      <c r="Z213" s="12"/>
      <c r="AA213" s="291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spans="1:40" ht="14.4">
      <c r="A214" s="78"/>
      <c r="B214" s="12"/>
      <c r="C214" s="12"/>
      <c r="D214" s="74"/>
      <c r="E214" s="74"/>
      <c r="F214" s="12"/>
      <c r="G214" s="9"/>
      <c r="H214" s="286"/>
      <c r="I214" s="72"/>
      <c r="J214" s="12"/>
      <c r="K214" s="12"/>
      <c r="L214" s="12"/>
      <c r="M214" s="12"/>
      <c r="N214" s="138"/>
      <c r="O214" s="12"/>
      <c r="P214" s="12"/>
      <c r="Q214" s="12"/>
      <c r="R214" s="12"/>
      <c r="S214" s="288"/>
      <c r="T214" s="12"/>
      <c r="U214" s="12"/>
      <c r="V214" s="12"/>
      <c r="W214" s="141"/>
      <c r="X214" s="12"/>
      <c r="Y214" s="12"/>
      <c r="Z214" s="12"/>
      <c r="AA214" s="291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spans="1:40" ht="14.4">
      <c r="A215" s="78"/>
      <c r="B215" s="12"/>
      <c r="C215" s="12"/>
      <c r="D215" s="74"/>
      <c r="E215" s="74"/>
      <c r="F215" s="12"/>
      <c r="G215" s="9"/>
      <c r="H215" s="286"/>
      <c r="I215" s="72"/>
      <c r="J215" s="12"/>
      <c r="K215" s="12"/>
      <c r="L215" s="12"/>
      <c r="M215" s="12"/>
      <c r="N215" s="138"/>
      <c r="O215" s="12"/>
      <c r="P215" s="12"/>
      <c r="Q215" s="12"/>
      <c r="R215" s="12"/>
      <c r="S215" s="288"/>
      <c r="T215" s="12"/>
      <c r="U215" s="12"/>
      <c r="V215" s="12"/>
      <c r="W215" s="141"/>
      <c r="X215" s="12"/>
      <c r="Y215" s="12"/>
      <c r="Z215" s="12"/>
      <c r="AA215" s="291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spans="1:40" ht="14.4">
      <c r="A216" s="78"/>
      <c r="B216" s="12"/>
      <c r="C216" s="12"/>
      <c r="D216" s="74"/>
      <c r="E216" s="74"/>
      <c r="F216" s="12"/>
      <c r="G216" s="9"/>
      <c r="H216" s="286"/>
      <c r="I216" s="72"/>
      <c r="J216" s="12"/>
      <c r="K216" s="12"/>
      <c r="L216" s="12"/>
      <c r="M216" s="12"/>
      <c r="N216" s="138"/>
      <c r="O216" s="12"/>
      <c r="P216" s="12"/>
      <c r="Q216" s="12"/>
      <c r="R216" s="12"/>
      <c r="S216" s="288"/>
      <c r="T216" s="12"/>
      <c r="U216" s="12"/>
      <c r="V216" s="12"/>
      <c r="W216" s="141"/>
      <c r="X216" s="12"/>
      <c r="Y216" s="12"/>
      <c r="Z216" s="12"/>
      <c r="AA216" s="291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spans="1:40" ht="14.4">
      <c r="A217" s="78"/>
      <c r="B217" s="12"/>
      <c r="C217" s="12"/>
      <c r="D217" s="78"/>
      <c r="E217" s="74"/>
      <c r="F217" s="12"/>
      <c r="G217" s="9"/>
      <c r="H217" s="286"/>
      <c r="I217" s="72"/>
      <c r="J217" s="12"/>
      <c r="K217" s="12"/>
      <c r="L217" s="12"/>
      <c r="M217" s="12"/>
      <c r="N217" s="138"/>
      <c r="O217" s="12"/>
      <c r="P217" s="12"/>
      <c r="Q217" s="12"/>
      <c r="R217" s="12"/>
      <c r="S217" s="288"/>
      <c r="T217" s="12"/>
      <c r="U217" s="12"/>
      <c r="V217" s="12"/>
      <c r="W217" s="141"/>
      <c r="X217" s="12"/>
      <c r="Y217" s="12"/>
      <c r="Z217" s="12"/>
      <c r="AA217" s="291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spans="1:40" ht="14.4">
      <c r="A218" s="78"/>
      <c r="B218" s="12"/>
      <c r="C218" s="12"/>
      <c r="D218" s="74"/>
      <c r="E218" s="74"/>
      <c r="F218" s="12"/>
      <c r="G218" s="9"/>
      <c r="H218" s="286"/>
      <c r="I218" s="72"/>
      <c r="J218" s="12"/>
      <c r="K218" s="12"/>
      <c r="L218" s="12"/>
      <c r="M218" s="12"/>
      <c r="N218" s="138"/>
      <c r="O218" s="12"/>
      <c r="P218" s="12"/>
      <c r="Q218" s="12"/>
      <c r="R218" s="12"/>
      <c r="S218" s="288"/>
      <c r="T218" s="12"/>
      <c r="U218" s="12"/>
      <c r="V218" s="12"/>
      <c r="W218" s="141"/>
      <c r="X218" s="12"/>
      <c r="Y218" s="12"/>
      <c r="Z218" s="12"/>
      <c r="AA218" s="291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spans="1:40" ht="14.4">
      <c r="A219" s="78"/>
      <c r="B219" s="12"/>
      <c r="C219" s="12"/>
      <c r="D219" s="78"/>
      <c r="E219" s="74"/>
      <c r="F219" s="12"/>
      <c r="G219" s="9"/>
      <c r="H219" s="286"/>
      <c r="I219" s="72"/>
      <c r="J219" s="12"/>
      <c r="K219" s="12"/>
      <c r="L219" s="12"/>
      <c r="M219" s="12"/>
      <c r="N219" s="138"/>
      <c r="O219" s="12"/>
      <c r="P219" s="12"/>
      <c r="Q219" s="12"/>
      <c r="R219" s="12"/>
      <c r="S219" s="288"/>
      <c r="T219" s="12"/>
      <c r="U219" s="12"/>
      <c r="V219" s="12"/>
      <c r="W219" s="141"/>
      <c r="X219" s="12"/>
      <c r="Y219" s="12"/>
      <c r="Z219" s="12"/>
      <c r="AA219" s="291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spans="1:40" ht="14.4">
      <c r="A220" s="78"/>
      <c r="B220" s="12"/>
      <c r="C220" s="12"/>
      <c r="D220" s="74"/>
      <c r="E220" s="74"/>
      <c r="F220" s="12"/>
      <c r="G220" s="9"/>
      <c r="H220" s="286"/>
      <c r="I220" s="72"/>
      <c r="J220" s="12"/>
      <c r="K220" s="12"/>
      <c r="L220" s="12"/>
      <c r="M220" s="12"/>
      <c r="N220" s="138"/>
      <c r="O220" s="12"/>
      <c r="P220" s="12"/>
      <c r="Q220" s="12"/>
      <c r="R220" s="12"/>
      <c r="S220" s="288"/>
      <c r="T220" s="12"/>
      <c r="U220" s="12"/>
      <c r="V220" s="12"/>
      <c r="W220" s="141"/>
      <c r="X220" s="12"/>
      <c r="Y220" s="12"/>
      <c r="Z220" s="12"/>
      <c r="AA220" s="291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spans="1:40" ht="14.4">
      <c r="A221" s="78"/>
      <c r="B221" s="12"/>
      <c r="C221" s="12"/>
      <c r="D221" s="74"/>
      <c r="E221" s="74"/>
      <c r="F221" s="12"/>
      <c r="G221" s="9"/>
      <c r="H221" s="286"/>
      <c r="I221" s="72"/>
      <c r="J221" s="12"/>
      <c r="K221" s="12"/>
      <c r="L221" s="12"/>
      <c r="M221" s="12"/>
      <c r="N221" s="138"/>
      <c r="O221" s="12"/>
      <c r="P221" s="12"/>
      <c r="Q221" s="12"/>
      <c r="R221" s="12"/>
      <c r="S221" s="288"/>
      <c r="T221" s="12"/>
      <c r="U221" s="12"/>
      <c r="V221" s="12"/>
      <c r="W221" s="141"/>
      <c r="X221" s="12"/>
      <c r="Y221" s="12"/>
      <c r="Z221" s="12"/>
      <c r="AA221" s="291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spans="1:40" ht="14.4">
      <c r="A222" s="78"/>
      <c r="B222" s="12"/>
      <c r="C222" s="12"/>
      <c r="D222" s="74"/>
      <c r="E222" s="74"/>
      <c r="F222" s="12"/>
      <c r="G222" s="9"/>
      <c r="H222" s="286"/>
      <c r="I222" s="72"/>
      <c r="J222" s="12"/>
      <c r="K222" s="12"/>
      <c r="L222" s="12"/>
      <c r="M222" s="12"/>
      <c r="N222" s="138"/>
      <c r="O222" s="12"/>
      <c r="P222" s="12"/>
      <c r="Q222" s="12"/>
      <c r="R222" s="12"/>
      <c r="S222" s="288"/>
      <c r="T222" s="12"/>
      <c r="U222" s="12"/>
      <c r="V222" s="12"/>
      <c r="W222" s="141"/>
      <c r="X222" s="12"/>
      <c r="Y222" s="12"/>
      <c r="Z222" s="12"/>
      <c r="AA222" s="291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spans="1:40" ht="14.4">
      <c r="A223" s="78"/>
      <c r="B223" s="12"/>
      <c r="C223" s="12"/>
      <c r="D223" s="74"/>
      <c r="E223" s="74"/>
      <c r="F223" s="12"/>
      <c r="G223" s="9"/>
      <c r="H223" s="286"/>
      <c r="I223" s="72"/>
      <c r="J223" s="12"/>
      <c r="K223" s="12"/>
      <c r="L223" s="12"/>
      <c r="M223" s="12"/>
      <c r="N223" s="138"/>
      <c r="O223" s="12"/>
      <c r="P223" s="12"/>
      <c r="Q223" s="12"/>
      <c r="R223" s="12"/>
      <c r="S223" s="288"/>
      <c r="T223" s="12"/>
      <c r="U223" s="12"/>
      <c r="V223" s="12"/>
      <c r="W223" s="141"/>
      <c r="X223" s="12"/>
      <c r="Y223" s="12"/>
      <c r="Z223" s="12"/>
      <c r="AA223" s="291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spans="1:40" ht="14.4">
      <c r="A224" s="78"/>
      <c r="B224" s="12"/>
      <c r="C224" s="12"/>
      <c r="D224" s="74"/>
      <c r="E224" s="74"/>
      <c r="F224" s="12"/>
      <c r="G224" s="9"/>
      <c r="H224" s="286"/>
      <c r="I224" s="72"/>
      <c r="J224" s="12"/>
      <c r="K224" s="74"/>
      <c r="L224" s="12"/>
      <c r="M224" s="12"/>
      <c r="N224" s="138"/>
      <c r="O224" s="12"/>
      <c r="P224" s="12"/>
      <c r="Q224" s="12"/>
      <c r="R224" s="12"/>
      <c r="S224" s="288"/>
      <c r="T224" s="12"/>
      <c r="U224" s="12"/>
      <c r="V224" s="12"/>
      <c r="W224" s="141"/>
      <c r="X224" s="12"/>
      <c r="Y224" s="12"/>
      <c r="Z224" s="12"/>
      <c r="AA224" s="291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spans="1:40" ht="14.4">
      <c r="A225" s="78"/>
      <c r="B225" s="12"/>
      <c r="C225" s="12"/>
      <c r="D225" s="74"/>
      <c r="E225" s="74"/>
      <c r="F225" s="12"/>
      <c r="G225" s="9"/>
      <c r="H225" s="286"/>
      <c r="I225" s="72"/>
      <c r="J225" s="12"/>
      <c r="K225" s="12"/>
      <c r="L225" s="12"/>
      <c r="M225" s="12"/>
      <c r="N225" s="138"/>
      <c r="O225" s="12"/>
      <c r="P225" s="12"/>
      <c r="Q225" s="12"/>
      <c r="R225" s="12"/>
      <c r="S225" s="288"/>
      <c r="T225" s="12"/>
      <c r="U225" s="12"/>
      <c r="V225" s="12"/>
      <c r="W225" s="141"/>
      <c r="X225" s="12"/>
      <c r="Y225" s="12"/>
      <c r="Z225" s="12"/>
      <c r="AA225" s="291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spans="1:40" ht="14.4">
      <c r="A226" s="78"/>
      <c r="B226" s="12"/>
      <c r="C226" s="12"/>
      <c r="D226" s="74"/>
      <c r="E226" s="74"/>
      <c r="F226" s="12"/>
      <c r="G226" s="9"/>
      <c r="H226" s="286"/>
      <c r="I226" s="72"/>
      <c r="J226" s="12"/>
      <c r="K226" s="12"/>
      <c r="L226" s="12"/>
      <c r="M226" s="12"/>
      <c r="N226" s="138"/>
      <c r="O226" s="12"/>
      <c r="P226" s="12"/>
      <c r="Q226" s="12"/>
      <c r="R226" s="12"/>
      <c r="S226" s="288"/>
      <c r="T226" s="12"/>
      <c r="U226" s="12"/>
      <c r="V226" s="12"/>
      <c r="W226" s="141"/>
      <c r="X226" s="12"/>
      <c r="Y226" s="12"/>
      <c r="Z226" s="12"/>
      <c r="AA226" s="291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spans="1:40" ht="14.4">
      <c r="A227" s="78"/>
      <c r="B227" s="12"/>
      <c r="C227" s="12"/>
      <c r="D227" s="78"/>
      <c r="E227" s="74"/>
      <c r="F227" s="12"/>
      <c r="G227" s="9"/>
      <c r="H227" s="286"/>
      <c r="I227" s="72"/>
      <c r="J227" s="12"/>
      <c r="K227" s="12"/>
      <c r="L227" s="12"/>
      <c r="M227" s="12"/>
      <c r="N227" s="138"/>
      <c r="O227" s="12"/>
      <c r="P227" s="12"/>
      <c r="Q227" s="12"/>
      <c r="R227" s="12"/>
      <c r="S227" s="288"/>
      <c r="T227" s="12"/>
      <c r="U227" s="12"/>
      <c r="V227" s="12"/>
      <c r="W227" s="141"/>
      <c r="X227" s="12"/>
      <c r="Y227" s="12"/>
      <c r="Z227" s="12"/>
      <c r="AA227" s="291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spans="1:40" ht="14.4">
      <c r="A228" s="78"/>
      <c r="B228" s="12"/>
      <c r="C228" s="12"/>
      <c r="D228" s="74"/>
      <c r="E228" s="74"/>
      <c r="F228" s="12"/>
      <c r="G228" s="9"/>
      <c r="H228" s="286"/>
      <c r="I228" s="72"/>
      <c r="J228" s="12"/>
      <c r="K228" s="12"/>
      <c r="L228" s="12"/>
      <c r="M228" s="12"/>
      <c r="N228" s="138"/>
      <c r="O228" s="12"/>
      <c r="P228" s="12"/>
      <c r="Q228" s="12"/>
      <c r="R228" s="12"/>
      <c r="S228" s="288"/>
      <c r="T228" s="12"/>
      <c r="U228" s="12"/>
      <c r="V228" s="12"/>
      <c r="W228" s="141"/>
      <c r="X228" s="12"/>
      <c r="Y228" s="12"/>
      <c r="Z228" s="12"/>
      <c r="AA228" s="291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spans="1:40" ht="14.4">
      <c r="A229" s="78"/>
      <c r="B229" s="12"/>
      <c r="C229" s="12"/>
      <c r="D229" s="74"/>
      <c r="E229" s="74"/>
      <c r="F229" s="12"/>
      <c r="G229" s="9"/>
      <c r="H229" s="286"/>
      <c r="I229" s="72"/>
      <c r="J229" s="12"/>
      <c r="K229" s="12"/>
      <c r="L229" s="12"/>
      <c r="M229" s="12"/>
      <c r="N229" s="138"/>
      <c r="O229" s="12"/>
      <c r="P229" s="12"/>
      <c r="Q229" s="12"/>
      <c r="R229" s="12"/>
      <c r="S229" s="288"/>
      <c r="T229" s="12"/>
      <c r="U229" s="12"/>
      <c r="V229" s="12"/>
      <c r="W229" s="141"/>
      <c r="X229" s="12"/>
      <c r="Y229" s="12"/>
      <c r="Z229" s="12"/>
      <c r="AA229" s="291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spans="1:40" ht="14.4">
      <c r="A230" s="78"/>
      <c r="B230" s="12"/>
      <c r="C230" s="12"/>
      <c r="D230" s="78"/>
      <c r="E230" s="74"/>
      <c r="F230" s="12"/>
      <c r="G230" s="9"/>
      <c r="H230" s="286"/>
      <c r="I230" s="72"/>
      <c r="J230" s="12"/>
      <c r="K230" s="12"/>
      <c r="L230" s="12"/>
      <c r="M230" s="12"/>
      <c r="N230" s="138"/>
      <c r="O230" s="12"/>
      <c r="P230" s="12"/>
      <c r="Q230" s="12"/>
      <c r="R230" s="12"/>
      <c r="S230" s="288"/>
      <c r="T230" s="12"/>
      <c r="U230" s="12"/>
      <c r="V230" s="12"/>
      <c r="W230" s="141"/>
      <c r="X230" s="12"/>
      <c r="Y230" s="12"/>
      <c r="Z230" s="12"/>
      <c r="AA230" s="291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spans="1:40" ht="14.4">
      <c r="A231" s="78"/>
      <c r="B231" s="12"/>
      <c r="C231" s="12"/>
      <c r="D231" s="78"/>
      <c r="E231" s="74"/>
      <c r="F231" s="12"/>
      <c r="G231" s="9"/>
      <c r="H231" s="286"/>
      <c r="I231" s="72"/>
      <c r="J231" s="12"/>
      <c r="K231" s="78"/>
      <c r="L231" s="12"/>
      <c r="M231" s="12"/>
      <c r="N231" s="138"/>
      <c r="O231" s="12"/>
      <c r="P231" s="12"/>
      <c r="Q231" s="12"/>
      <c r="R231" s="12"/>
      <c r="S231" s="288"/>
      <c r="T231" s="12"/>
      <c r="U231" s="12"/>
      <c r="V231" s="12"/>
      <c r="W231" s="141"/>
      <c r="X231" s="12"/>
      <c r="Y231" s="12"/>
      <c r="Z231" s="12"/>
      <c r="AA231" s="291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spans="1:40" ht="14.4">
      <c r="A232" s="78"/>
      <c r="B232" s="12"/>
      <c r="C232" s="12"/>
      <c r="D232" s="74"/>
      <c r="E232" s="74"/>
      <c r="F232" s="12"/>
      <c r="G232" s="9"/>
      <c r="H232" s="286"/>
      <c r="I232" s="72"/>
      <c r="J232" s="12"/>
      <c r="K232" s="74"/>
      <c r="L232" s="12"/>
      <c r="M232" s="12"/>
      <c r="N232" s="138"/>
      <c r="O232" s="12"/>
      <c r="P232" s="12"/>
      <c r="Q232" s="12"/>
      <c r="R232" s="12"/>
      <c r="S232" s="288"/>
      <c r="T232" s="12"/>
      <c r="U232" s="12"/>
      <c r="V232" s="12"/>
      <c r="W232" s="141"/>
      <c r="X232" s="12"/>
      <c r="Y232" s="12"/>
      <c r="Z232" s="12"/>
      <c r="AA232" s="291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spans="1:40" ht="14.4">
      <c r="A233" s="78"/>
      <c r="B233" s="12"/>
      <c r="C233" s="12"/>
      <c r="D233" s="74"/>
      <c r="E233" s="74"/>
      <c r="F233" s="12"/>
      <c r="G233" s="9"/>
      <c r="H233" s="286"/>
      <c r="I233" s="72"/>
      <c r="J233" s="12"/>
      <c r="K233" s="74"/>
      <c r="L233" s="74"/>
      <c r="M233" s="12"/>
      <c r="N233" s="138"/>
      <c r="O233" s="12"/>
      <c r="P233" s="12"/>
      <c r="Q233" s="12"/>
      <c r="R233" s="12"/>
      <c r="S233" s="288"/>
      <c r="T233" s="12"/>
      <c r="U233" s="12"/>
      <c r="V233" s="12"/>
      <c r="W233" s="141"/>
      <c r="X233" s="12"/>
      <c r="Y233" s="12"/>
      <c r="Z233" s="12"/>
      <c r="AA233" s="291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spans="1:40" ht="14.4">
      <c r="A234" s="78"/>
      <c r="B234" s="12"/>
      <c r="C234" s="12"/>
      <c r="D234" s="74"/>
      <c r="E234" s="74"/>
      <c r="F234" s="12"/>
      <c r="G234" s="9"/>
      <c r="H234" s="286"/>
      <c r="I234" s="72"/>
      <c r="J234" s="12"/>
      <c r="K234" s="12"/>
      <c r="L234" s="12"/>
      <c r="M234" s="12"/>
      <c r="N234" s="138"/>
      <c r="O234" s="12"/>
      <c r="P234" s="12"/>
      <c r="Q234" s="12"/>
      <c r="R234" s="12"/>
      <c r="S234" s="288"/>
      <c r="T234" s="12"/>
      <c r="U234" s="12"/>
      <c r="V234" s="12"/>
      <c r="W234" s="141"/>
      <c r="X234" s="12"/>
      <c r="Y234" s="12"/>
      <c r="Z234" s="12"/>
      <c r="AA234" s="291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spans="1:40" ht="14.4">
      <c r="A235" s="78"/>
      <c r="B235" s="12"/>
      <c r="C235" s="12"/>
      <c r="D235" s="74"/>
      <c r="E235" s="74"/>
      <c r="F235" s="12"/>
      <c r="G235" s="9"/>
      <c r="H235" s="286"/>
      <c r="I235" s="72"/>
      <c r="J235" s="12"/>
      <c r="K235" s="12"/>
      <c r="L235" s="12"/>
      <c r="M235" s="12"/>
      <c r="N235" s="138"/>
      <c r="O235" s="12"/>
      <c r="P235" s="12"/>
      <c r="Q235" s="12"/>
      <c r="R235" s="12"/>
      <c r="S235" s="288"/>
      <c r="T235" s="12"/>
      <c r="U235" s="12"/>
      <c r="V235" s="12"/>
      <c r="W235" s="141"/>
      <c r="X235" s="12"/>
      <c r="Y235" s="12"/>
      <c r="Z235" s="12"/>
      <c r="AA235" s="291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spans="1:40" ht="14.4">
      <c r="A236" s="78"/>
      <c r="B236" s="12"/>
      <c r="C236" s="12"/>
      <c r="D236" s="74"/>
      <c r="E236" s="74"/>
      <c r="F236" s="12"/>
      <c r="G236" s="9"/>
      <c r="H236" s="286"/>
      <c r="I236" s="72"/>
      <c r="J236" s="12"/>
      <c r="K236" s="12"/>
      <c r="L236" s="12"/>
      <c r="M236" s="12"/>
      <c r="N236" s="138"/>
      <c r="O236" s="12"/>
      <c r="P236" s="12"/>
      <c r="Q236" s="12"/>
      <c r="R236" s="12"/>
      <c r="S236" s="288"/>
      <c r="T236" s="12"/>
      <c r="U236" s="12"/>
      <c r="V236" s="12"/>
      <c r="W236" s="141"/>
      <c r="X236" s="12"/>
      <c r="Y236" s="12"/>
      <c r="Z236" s="12"/>
      <c r="AA236" s="291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spans="1:40" ht="14.4">
      <c r="A237" s="78"/>
      <c r="B237" s="12"/>
      <c r="C237" s="12"/>
      <c r="D237" s="74"/>
      <c r="E237" s="74"/>
      <c r="F237" s="12"/>
      <c r="G237" s="9"/>
      <c r="H237" s="286"/>
      <c r="I237" s="72"/>
      <c r="J237" s="12"/>
      <c r="K237" s="12"/>
      <c r="L237" s="12"/>
      <c r="M237" s="12"/>
      <c r="N237" s="138"/>
      <c r="O237" s="12"/>
      <c r="P237" s="12"/>
      <c r="Q237" s="12"/>
      <c r="R237" s="12"/>
      <c r="S237" s="288"/>
      <c r="T237" s="12"/>
      <c r="U237" s="12"/>
      <c r="V237" s="12"/>
      <c r="W237" s="141"/>
      <c r="X237" s="12"/>
      <c r="Y237" s="12"/>
      <c r="Z237" s="12"/>
      <c r="AA237" s="291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spans="1:40" ht="14.4">
      <c r="A238" s="78"/>
      <c r="B238" s="12"/>
      <c r="C238" s="12"/>
      <c r="D238" s="78"/>
      <c r="E238" s="74"/>
      <c r="F238" s="12"/>
      <c r="G238" s="9"/>
      <c r="H238" s="286"/>
      <c r="I238" s="72"/>
      <c r="J238" s="12"/>
      <c r="K238" s="12"/>
      <c r="L238" s="12"/>
      <c r="M238" s="12"/>
      <c r="N238" s="138"/>
      <c r="O238" s="12"/>
      <c r="P238" s="12"/>
      <c r="Q238" s="12"/>
      <c r="R238" s="12"/>
      <c r="S238" s="288"/>
      <c r="T238" s="12"/>
      <c r="U238" s="12"/>
      <c r="V238" s="12"/>
      <c r="W238" s="141"/>
      <c r="X238" s="12"/>
      <c r="Y238" s="12"/>
      <c r="Z238" s="12"/>
      <c r="AA238" s="291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spans="1:40" ht="14.4">
      <c r="A239" s="78"/>
      <c r="B239" s="12"/>
      <c r="C239" s="12"/>
      <c r="D239" s="74"/>
      <c r="E239" s="74"/>
      <c r="F239" s="12"/>
      <c r="G239" s="9"/>
      <c r="H239" s="286"/>
      <c r="I239" s="72"/>
      <c r="J239" s="12"/>
      <c r="K239" s="12"/>
      <c r="L239" s="12"/>
      <c r="M239" s="12"/>
      <c r="N239" s="138"/>
      <c r="O239" s="12"/>
      <c r="P239" s="12"/>
      <c r="Q239" s="12"/>
      <c r="R239" s="12"/>
      <c r="S239" s="288"/>
      <c r="T239" s="12"/>
      <c r="U239" s="12"/>
      <c r="V239" s="12"/>
      <c r="W239" s="141"/>
      <c r="X239" s="12"/>
      <c r="Y239" s="12"/>
      <c r="Z239" s="12"/>
      <c r="AA239" s="291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spans="1:40" ht="14.4">
      <c r="A240" s="78"/>
      <c r="B240" s="12"/>
      <c r="C240" s="12"/>
      <c r="D240" s="74"/>
      <c r="E240" s="74"/>
      <c r="F240" s="12"/>
      <c r="G240" s="9"/>
      <c r="H240" s="286"/>
      <c r="I240" s="72"/>
      <c r="J240" s="12"/>
      <c r="K240" s="12"/>
      <c r="L240" s="12"/>
      <c r="M240" s="12"/>
      <c r="N240" s="138"/>
      <c r="O240" s="12"/>
      <c r="P240" s="12"/>
      <c r="Q240" s="12"/>
      <c r="R240" s="12"/>
      <c r="S240" s="288"/>
      <c r="T240" s="12"/>
      <c r="U240" s="12"/>
      <c r="V240" s="12"/>
      <c r="W240" s="141"/>
      <c r="X240" s="12"/>
      <c r="Y240" s="12"/>
      <c r="Z240" s="12"/>
      <c r="AA240" s="291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spans="1:40" ht="14.4">
      <c r="A241" s="78"/>
      <c r="B241" s="12"/>
      <c r="C241" s="12"/>
      <c r="D241" s="74"/>
      <c r="E241" s="74"/>
      <c r="F241" s="12"/>
      <c r="G241" s="9"/>
      <c r="H241" s="286"/>
      <c r="I241" s="72"/>
      <c r="J241" s="12"/>
      <c r="K241" s="12"/>
      <c r="L241" s="12"/>
      <c r="M241" s="12"/>
      <c r="N241" s="138"/>
      <c r="O241" s="12"/>
      <c r="P241" s="12"/>
      <c r="Q241" s="12"/>
      <c r="R241" s="12"/>
      <c r="S241" s="288"/>
      <c r="T241" s="12"/>
      <c r="U241" s="12"/>
      <c r="V241" s="12"/>
      <c r="W241" s="141"/>
      <c r="X241" s="12"/>
      <c r="Y241" s="12"/>
      <c r="Z241" s="12"/>
      <c r="AA241" s="291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spans="1:40" ht="14.4">
      <c r="A242" s="78"/>
      <c r="B242" s="76"/>
      <c r="C242" s="12"/>
      <c r="D242" s="78"/>
      <c r="E242" s="74"/>
      <c r="F242" s="12"/>
      <c r="G242" s="9"/>
      <c r="H242" s="286"/>
      <c r="I242" s="72"/>
      <c r="J242" s="12"/>
      <c r="K242" s="12"/>
      <c r="L242" s="12"/>
      <c r="M242" s="12"/>
      <c r="N242" s="138"/>
      <c r="O242" s="12"/>
      <c r="P242" s="12"/>
      <c r="Q242" s="12"/>
      <c r="R242" s="12"/>
      <c r="S242" s="288"/>
      <c r="T242" s="12"/>
      <c r="U242" s="12"/>
      <c r="V242" s="12"/>
      <c r="W242" s="141"/>
      <c r="X242" s="12"/>
      <c r="Y242" s="12"/>
      <c r="Z242" s="12"/>
      <c r="AA242" s="291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spans="1:40" ht="14.4">
      <c r="A243" s="78"/>
      <c r="B243" s="12"/>
      <c r="C243" s="12"/>
      <c r="D243" s="78"/>
      <c r="E243" s="74"/>
      <c r="F243" s="12"/>
      <c r="G243" s="9"/>
      <c r="H243" s="286"/>
      <c r="I243" s="72"/>
      <c r="J243" s="12"/>
      <c r="K243" s="12"/>
      <c r="L243" s="12"/>
      <c r="M243" s="12"/>
      <c r="N243" s="138"/>
      <c r="O243" s="12"/>
      <c r="P243" s="12"/>
      <c r="Q243" s="12"/>
      <c r="R243" s="12"/>
      <c r="S243" s="288"/>
      <c r="T243" s="12"/>
      <c r="U243" s="12"/>
      <c r="V243" s="12"/>
      <c r="W243" s="141"/>
      <c r="X243" s="12"/>
      <c r="Y243" s="12"/>
      <c r="Z243" s="12"/>
      <c r="AA243" s="291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spans="1:40" ht="14.4">
      <c r="A244" s="78"/>
      <c r="B244" s="12"/>
      <c r="C244" s="12"/>
      <c r="D244" s="74"/>
      <c r="E244" s="74"/>
      <c r="F244" s="12"/>
      <c r="G244" s="9"/>
      <c r="H244" s="286"/>
      <c r="I244" s="72"/>
      <c r="J244" s="12"/>
      <c r="K244" s="12"/>
      <c r="L244" s="12"/>
      <c r="M244" s="12"/>
      <c r="N244" s="138"/>
      <c r="O244" s="12"/>
      <c r="P244" s="12"/>
      <c r="Q244" s="12"/>
      <c r="R244" s="12"/>
      <c r="S244" s="288"/>
      <c r="T244" s="12"/>
      <c r="U244" s="12"/>
      <c r="V244" s="12"/>
      <c r="W244" s="141"/>
      <c r="X244" s="12"/>
      <c r="Y244" s="12"/>
      <c r="Z244" s="12"/>
      <c r="AA244" s="291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spans="1:40" ht="14.4">
      <c r="A245" s="78"/>
      <c r="B245" s="12"/>
      <c r="C245" s="12"/>
      <c r="D245" s="78"/>
      <c r="E245" s="74"/>
      <c r="F245" s="12"/>
      <c r="G245" s="9"/>
      <c r="H245" s="286"/>
      <c r="I245" s="72"/>
      <c r="J245" s="12"/>
      <c r="K245" s="78"/>
      <c r="L245" s="12"/>
      <c r="M245" s="12"/>
      <c r="N245" s="138"/>
      <c r="O245" s="12"/>
      <c r="P245" s="12"/>
      <c r="Q245" s="12"/>
      <c r="R245" s="12"/>
      <c r="S245" s="288"/>
      <c r="T245" s="12"/>
      <c r="U245" s="12"/>
      <c r="V245" s="12"/>
      <c r="W245" s="141"/>
      <c r="X245" s="12"/>
      <c r="Y245" s="12"/>
      <c r="Z245" s="12"/>
      <c r="AA245" s="291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spans="1:40" ht="14.4">
      <c r="A246" s="78"/>
      <c r="B246" s="12"/>
      <c r="C246" s="12"/>
      <c r="D246" s="78"/>
      <c r="E246" s="74"/>
      <c r="F246" s="12"/>
      <c r="G246" s="9"/>
      <c r="H246" s="286"/>
      <c r="I246" s="72"/>
      <c r="J246" s="12"/>
      <c r="K246" s="12"/>
      <c r="L246" s="12"/>
      <c r="M246" s="12"/>
      <c r="N246" s="138"/>
      <c r="O246" s="12"/>
      <c r="P246" s="12"/>
      <c r="Q246" s="12"/>
      <c r="R246" s="12"/>
      <c r="S246" s="288"/>
      <c r="T246" s="12"/>
      <c r="U246" s="12"/>
      <c r="V246" s="12"/>
      <c r="W246" s="141"/>
      <c r="X246" s="12"/>
      <c r="Y246" s="12"/>
      <c r="Z246" s="12"/>
      <c r="AA246" s="291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spans="1:40" ht="14.4">
      <c r="A247" s="78"/>
      <c r="B247" s="12"/>
      <c r="C247" s="12"/>
      <c r="D247" s="74"/>
      <c r="E247" s="74"/>
      <c r="F247" s="12"/>
      <c r="G247" s="9"/>
      <c r="H247" s="286"/>
      <c r="I247" s="72"/>
      <c r="J247" s="12"/>
      <c r="K247" s="12"/>
      <c r="L247" s="12"/>
      <c r="M247" s="12"/>
      <c r="N247" s="138"/>
      <c r="O247" s="12"/>
      <c r="P247" s="12"/>
      <c r="Q247" s="12"/>
      <c r="R247" s="12"/>
      <c r="S247" s="288"/>
      <c r="T247" s="12"/>
      <c r="U247" s="12"/>
      <c r="V247" s="12"/>
      <c r="W247" s="141"/>
      <c r="X247" s="12"/>
      <c r="Y247" s="12"/>
      <c r="Z247" s="12"/>
      <c r="AA247" s="291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</row>
    <row r="248" spans="1:40" ht="14.4">
      <c r="A248" s="78"/>
      <c r="B248" s="12"/>
      <c r="C248" s="12"/>
      <c r="D248" s="74"/>
      <c r="E248" s="74"/>
      <c r="F248" s="12"/>
      <c r="G248" s="9"/>
      <c r="H248" s="286"/>
      <c r="I248" s="72"/>
      <c r="J248" s="12"/>
      <c r="K248" s="12"/>
      <c r="L248" s="12"/>
      <c r="M248" s="12"/>
      <c r="N248" s="138"/>
      <c r="O248" s="12"/>
      <c r="P248" s="12"/>
      <c r="Q248" s="12"/>
      <c r="R248" s="12"/>
      <c r="S248" s="288"/>
      <c r="T248" s="12"/>
      <c r="U248" s="12"/>
      <c r="V248" s="12"/>
      <c r="W248" s="141"/>
      <c r="X248" s="12"/>
      <c r="Y248" s="12"/>
      <c r="Z248" s="12"/>
      <c r="AA248" s="291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spans="1:40" ht="14.4">
      <c r="A249" s="78"/>
      <c r="B249" s="12"/>
      <c r="C249" s="12"/>
      <c r="D249" s="74"/>
      <c r="E249" s="74"/>
      <c r="F249" s="12"/>
      <c r="G249" s="9"/>
      <c r="H249" s="286"/>
      <c r="I249" s="72"/>
      <c r="J249" s="12"/>
      <c r="K249" s="12"/>
      <c r="L249" s="12"/>
      <c r="M249" s="12"/>
      <c r="N249" s="138"/>
      <c r="O249" s="12"/>
      <c r="P249" s="12"/>
      <c r="Q249" s="12"/>
      <c r="R249" s="12"/>
      <c r="S249" s="288"/>
      <c r="T249" s="12"/>
      <c r="U249" s="12"/>
      <c r="V249" s="12"/>
      <c r="W249" s="141"/>
      <c r="X249" s="12"/>
      <c r="Y249" s="12"/>
      <c r="Z249" s="12"/>
      <c r="AA249" s="291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spans="1:40" ht="14.4">
      <c r="A250" s="78"/>
      <c r="B250" s="12"/>
      <c r="C250" s="12"/>
      <c r="D250" s="78"/>
      <c r="E250" s="74"/>
      <c r="F250" s="12"/>
      <c r="G250" s="9"/>
      <c r="H250" s="286"/>
      <c r="I250" s="72"/>
      <c r="J250" s="12"/>
      <c r="K250" s="12"/>
      <c r="L250" s="12"/>
      <c r="M250" s="12"/>
      <c r="N250" s="138"/>
      <c r="O250" s="12"/>
      <c r="P250" s="12"/>
      <c r="Q250" s="12"/>
      <c r="R250" s="12"/>
      <c r="S250" s="288"/>
      <c r="T250" s="12"/>
      <c r="U250" s="12"/>
      <c r="V250" s="12"/>
      <c r="W250" s="141"/>
      <c r="X250" s="12"/>
      <c r="Y250" s="12"/>
      <c r="Z250" s="12"/>
      <c r="AA250" s="291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spans="1:40" ht="14.4">
      <c r="A251" s="78"/>
      <c r="B251" s="72"/>
      <c r="C251" s="72"/>
      <c r="D251" s="74"/>
      <c r="E251" s="74"/>
      <c r="F251" s="12"/>
      <c r="G251" s="9"/>
      <c r="H251" s="286"/>
      <c r="I251" s="72"/>
      <c r="J251" s="12"/>
      <c r="K251" s="12"/>
      <c r="L251" s="12"/>
      <c r="M251" s="12"/>
      <c r="N251" s="138"/>
      <c r="O251" s="12"/>
      <c r="P251" s="12"/>
      <c r="Q251" s="12"/>
      <c r="R251" s="12"/>
      <c r="S251" s="288"/>
      <c r="T251" s="12"/>
      <c r="U251" s="12"/>
      <c r="V251" s="12"/>
      <c r="W251" s="141"/>
      <c r="X251" s="12"/>
      <c r="Y251" s="12"/>
      <c r="Z251" s="12"/>
      <c r="AA251" s="291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spans="1:40" ht="14.4">
      <c r="A252" s="78"/>
      <c r="B252" s="72"/>
      <c r="C252" s="72"/>
      <c r="D252" s="74"/>
      <c r="E252" s="74"/>
      <c r="F252" s="12"/>
      <c r="G252" s="9"/>
      <c r="H252" s="286"/>
      <c r="I252" s="72"/>
      <c r="J252" s="12"/>
      <c r="K252" s="12"/>
      <c r="L252" s="12"/>
      <c r="M252" s="12"/>
      <c r="N252" s="138"/>
      <c r="O252" s="12"/>
      <c r="P252" s="12"/>
      <c r="Q252" s="12"/>
      <c r="R252" s="12"/>
      <c r="S252" s="288"/>
      <c r="T252" s="12"/>
      <c r="U252" s="12"/>
      <c r="V252" s="12"/>
      <c r="W252" s="141"/>
      <c r="X252" s="12"/>
      <c r="Y252" s="12"/>
      <c r="Z252" s="12"/>
      <c r="AA252" s="291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spans="1:40" ht="14.4">
      <c r="A253" s="78"/>
      <c r="B253" s="12"/>
      <c r="C253" s="12"/>
      <c r="D253" s="74"/>
      <c r="E253" s="74"/>
      <c r="F253" s="12"/>
      <c r="G253" s="9"/>
      <c r="H253" s="286"/>
      <c r="I253" s="72"/>
      <c r="J253" s="12"/>
      <c r="K253" s="12"/>
      <c r="L253" s="12"/>
      <c r="M253" s="12"/>
      <c r="N253" s="138"/>
      <c r="O253" s="12"/>
      <c r="P253" s="12"/>
      <c r="Q253" s="12"/>
      <c r="R253" s="12"/>
      <c r="S253" s="288"/>
      <c r="T253" s="12"/>
      <c r="U253" s="12"/>
      <c r="V253" s="12"/>
      <c r="W253" s="141"/>
      <c r="X253" s="12"/>
      <c r="Y253" s="12"/>
      <c r="Z253" s="12"/>
      <c r="AA253" s="291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spans="1:40" ht="14.4">
      <c r="A254" s="78"/>
      <c r="B254" s="12"/>
      <c r="C254" s="12"/>
      <c r="D254" s="78"/>
      <c r="E254" s="74"/>
      <c r="F254" s="12"/>
      <c r="G254" s="9"/>
      <c r="H254" s="286"/>
      <c r="I254" s="72"/>
      <c r="J254" s="12"/>
      <c r="K254" s="78"/>
      <c r="L254" s="12"/>
      <c r="M254" s="12"/>
      <c r="N254" s="138"/>
      <c r="O254" s="12"/>
      <c r="P254" s="12"/>
      <c r="Q254" s="12"/>
      <c r="R254" s="12"/>
      <c r="S254" s="288"/>
      <c r="T254" s="12"/>
      <c r="U254" s="12"/>
      <c r="V254" s="12"/>
      <c r="W254" s="141"/>
      <c r="X254" s="12"/>
      <c r="Y254" s="12"/>
      <c r="Z254" s="12"/>
      <c r="AA254" s="291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spans="1:40" ht="14.4">
      <c r="A255" s="78"/>
      <c r="B255" s="12"/>
      <c r="C255" s="12"/>
      <c r="D255" s="74"/>
      <c r="E255" s="74"/>
      <c r="F255" s="12"/>
      <c r="G255" s="9"/>
      <c r="H255" s="286"/>
      <c r="I255" s="72"/>
      <c r="J255" s="12"/>
      <c r="K255" s="74"/>
      <c r="L255" s="12"/>
      <c r="M255" s="12"/>
      <c r="N255" s="138"/>
      <c r="O255" s="12"/>
      <c r="P255" s="12"/>
      <c r="Q255" s="12"/>
      <c r="R255" s="12"/>
      <c r="S255" s="288"/>
      <c r="T255" s="12"/>
      <c r="U255" s="12"/>
      <c r="V255" s="12"/>
      <c r="W255" s="141"/>
      <c r="X255" s="12"/>
      <c r="Y255" s="12"/>
      <c r="Z255" s="12"/>
      <c r="AA255" s="291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spans="1:40" ht="14.4">
      <c r="A256" s="78"/>
      <c r="B256" s="12"/>
      <c r="C256" s="12"/>
      <c r="D256" s="80"/>
      <c r="E256" s="74"/>
      <c r="F256" s="12"/>
      <c r="G256" s="9"/>
      <c r="H256" s="286"/>
      <c r="I256" s="72"/>
      <c r="J256" s="12"/>
      <c r="K256" s="12"/>
      <c r="L256" s="12"/>
      <c r="M256" s="12"/>
      <c r="N256" s="138"/>
      <c r="O256" s="12"/>
      <c r="P256" s="12"/>
      <c r="Q256" s="12"/>
      <c r="R256" s="12"/>
      <c r="S256" s="288"/>
      <c r="T256" s="12"/>
      <c r="U256" s="12"/>
      <c r="V256" s="12"/>
      <c r="W256" s="141"/>
      <c r="X256" s="12"/>
      <c r="Y256" s="12"/>
      <c r="Z256" s="12"/>
      <c r="AA256" s="291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spans="1:40" ht="14.4">
      <c r="A257" s="78"/>
      <c r="B257" s="12"/>
      <c r="C257" s="12"/>
      <c r="D257" s="78"/>
      <c r="E257" s="74"/>
      <c r="F257" s="12"/>
      <c r="G257" s="9"/>
      <c r="H257" s="286"/>
      <c r="I257" s="72"/>
      <c r="J257" s="12"/>
      <c r="K257" s="12"/>
      <c r="L257" s="12"/>
      <c r="M257" s="12"/>
      <c r="N257" s="138"/>
      <c r="O257" s="12"/>
      <c r="P257" s="12"/>
      <c r="Q257" s="12"/>
      <c r="R257" s="12"/>
      <c r="S257" s="288"/>
      <c r="T257" s="12"/>
      <c r="U257" s="12"/>
      <c r="V257" s="12"/>
      <c r="W257" s="141"/>
      <c r="X257" s="12"/>
      <c r="Y257" s="12"/>
      <c r="Z257" s="12"/>
      <c r="AA257" s="291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spans="1:40" ht="14.4">
      <c r="A258" s="78"/>
      <c r="B258" s="12"/>
      <c r="C258" s="12"/>
      <c r="D258" s="74"/>
      <c r="E258" s="74"/>
      <c r="F258" s="12"/>
      <c r="G258" s="9"/>
      <c r="H258" s="286"/>
      <c r="I258" s="72"/>
      <c r="J258" s="12"/>
      <c r="K258" s="74"/>
      <c r="L258" s="12"/>
      <c r="M258" s="12"/>
      <c r="N258" s="138"/>
      <c r="O258" s="12"/>
      <c r="P258" s="12"/>
      <c r="Q258" s="12"/>
      <c r="R258" s="12"/>
      <c r="S258" s="288"/>
      <c r="T258" s="12"/>
      <c r="U258" s="12"/>
      <c r="V258" s="12"/>
      <c r="W258" s="141"/>
      <c r="X258" s="12"/>
      <c r="Y258" s="12"/>
      <c r="Z258" s="12"/>
      <c r="AA258" s="291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spans="1:40" ht="14.4">
      <c r="A259" s="78"/>
      <c r="B259" s="12"/>
      <c r="C259" s="12"/>
      <c r="D259" s="74"/>
      <c r="E259" s="74"/>
      <c r="F259" s="12"/>
      <c r="G259" s="9"/>
      <c r="H259" s="286"/>
      <c r="I259" s="72"/>
      <c r="J259" s="12"/>
      <c r="K259" s="74"/>
      <c r="L259" s="12"/>
      <c r="M259" s="12"/>
      <c r="N259" s="138"/>
      <c r="O259" s="12"/>
      <c r="P259" s="12"/>
      <c r="Q259" s="12"/>
      <c r="R259" s="12"/>
      <c r="S259" s="288"/>
      <c r="T259" s="12"/>
      <c r="U259" s="12"/>
      <c r="V259" s="12"/>
      <c r="W259" s="141"/>
      <c r="X259" s="12"/>
      <c r="Y259" s="12"/>
      <c r="Z259" s="12"/>
      <c r="AA259" s="291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spans="1:40" ht="14.4">
      <c r="A260" s="78"/>
      <c r="B260" s="12"/>
      <c r="C260" s="12"/>
      <c r="D260" s="74"/>
      <c r="E260" s="74"/>
      <c r="F260" s="12"/>
      <c r="G260" s="9"/>
      <c r="H260" s="286"/>
      <c r="I260" s="72"/>
      <c r="J260" s="12"/>
      <c r="K260" s="12"/>
      <c r="L260" s="12"/>
      <c r="M260" s="12"/>
      <c r="N260" s="138"/>
      <c r="O260" s="12"/>
      <c r="P260" s="12"/>
      <c r="Q260" s="12"/>
      <c r="R260" s="12"/>
      <c r="S260" s="288"/>
      <c r="T260" s="12"/>
      <c r="U260" s="12"/>
      <c r="V260" s="12"/>
      <c r="W260" s="141"/>
      <c r="X260" s="12"/>
      <c r="Y260" s="12"/>
      <c r="Z260" s="12"/>
      <c r="AA260" s="291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spans="1:40" ht="14.4">
      <c r="A261" s="78"/>
      <c r="B261" s="12"/>
      <c r="C261" s="12"/>
      <c r="D261" s="74"/>
      <c r="E261" s="74"/>
      <c r="F261" s="12"/>
      <c r="G261" s="9"/>
      <c r="H261" s="286"/>
      <c r="I261" s="72"/>
      <c r="J261" s="12"/>
      <c r="K261" s="12"/>
      <c r="L261" s="12"/>
      <c r="M261" s="12"/>
      <c r="N261" s="138"/>
      <c r="O261" s="12"/>
      <c r="P261" s="12"/>
      <c r="Q261" s="12"/>
      <c r="R261" s="12"/>
      <c r="S261" s="288"/>
      <c r="T261" s="12"/>
      <c r="U261" s="12"/>
      <c r="V261" s="12"/>
      <c r="W261" s="141"/>
      <c r="X261" s="12"/>
      <c r="Y261" s="12"/>
      <c r="Z261" s="12"/>
      <c r="AA261" s="291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 spans="1:40" ht="14.4">
      <c r="A262" s="78"/>
      <c r="B262" s="12"/>
      <c r="C262" s="12"/>
      <c r="D262" s="74"/>
      <c r="E262" s="74"/>
      <c r="F262" s="12"/>
      <c r="G262" s="9"/>
      <c r="H262" s="286"/>
      <c r="I262" s="72"/>
      <c r="J262" s="12"/>
      <c r="K262" s="12"/>
      <c r="L262" s="12"/>
      <c r="M262" s="12"/>
      <c r="N262" s="138"/>
      <c r="O262" s="12"/>
      <c r="P262" s="12"/>
      <c r="Q262" s="12"/>
      <c r="R262" s="12"/>
      <c r="S262" s="288"/>
      <c r="T262" s="12"/>
      <c r="U262" s="12"/>
      <c r="V262" s="12"/>
      <c r="W262" s="141"/>
      <c r="X262" s="12"/>
      <c r="Y262" s="12"/>
      <c r="Z262" s="12"/>
      <c r="AA262" s="291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spans="1:40" ht="14.4">
      <c r="A263" s="78"/>
      <c r="B263" s="12"/>
      <c r="C263" s="12"/>
      <c r="D263" s="74"/>
      <c r="E263" s="74"/>
      <c r="F263" s="12"/>
      <c r="G263" s="9"/>
      <c r="H263" s="286"/>
      <c r="I263" s="72"/>
      <c r="J263" s="12"/>
      <c r="K263" s="12"/>
      <c r="L263" s="12"/>
      <c r="M263" s="12"/>
      <c r="N263" s="138"/>
      <c r="O263" s="12"/>
      <c r="P263" s="12"/>
      <c r="Q263" s="12"/>
      <c r="R263" s="12"/>
      <c r="S263" s="288"/>
      <c r="T263" s="12"/>
      <c r="U263" s="12"/>
      <c r="V263" s="12"/>
      <c r="W263" s="141"/>
      <c r="X263" s="12"/>
      <c r="Y263" s="12"/>
      <c r="Z263" s="12"/>
      <c r="AA263" s="291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spans="1:40" ht="14.4">
      <c r="A264" s="295"/>
      <c r="B264" s="100"/>
      <c r="C264" s="100"/>
      <c r="D264" s="137"/>
      <c r="E264" s="137"/>
      <c r="F264" s="100"/>
      <c r="G264" s="296"/>
      <c r="H264" s="286"/>
      <c r="I264" s="100"/>
      <c r="J264" s="100"/>
      <c r="K264" s="100"/>
      <c r="L264" s="100"/>
      <c r="M264" s="100"/>
      <c r="N264" s="138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</row>
    <row r="265" spans="1:40" ht="14.4">
      <c r="A265" s="78"/>
      <c r="B265" s="12"/>
      <c r="C265" s="12"/>
      <c r="D265" s="74"/>
      <c r="E265" s="74"/>
      <c r="F265" s="12"/>
      <c r="G265" s="9"/>
      <c r="H265" s="286"/>
      <c r="I265" s="72"/>
      <c r="J265" s="12"/>
      <c r="K265" s="12"/>
      <c r="L265" s="12"/>
      <c r="M265" s="12"/>
      <c r="N265" s="138"/>
      <c r="O265" s="12"/>
      <c r="P265" s="12"/>
      <c r="Q265" s="12"/>
      <c r="R265" s="12"/>
      <c r="S265" s="288"/>
      <c r="T265" s="12"/>
      <c r="U265" s="12"/>
      <c r="V265" s="12"/>
      <c r="W265" s="141"/>
      <c r="X265" s="12"/>
      <c r="Y265" s="12"/>
      <c r="Z265" s="12"/>
      <c r="AA265" s="291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spans="1:40" ht="14.4">
      <c r="A266" s="78"/>
      <c r="B266" s="12"/>
      <c r="C266" s="12"/>
      <c r="D266" s="74"/>
      <c r="E266" s="74"/>
      <c r="F266" s="12"/>
      <c r="G266" s="9"/>
      <c r="H266" s="286"/>
      <c r="I266" s="72"/>
      <c r="J266" s="12"/>
      <c r="K266" s="12"/>
      <c r="L266" s="12"/>
      <c r="M266" s="12"/>
      <c r="N266" s="138"/>
      <c r="O266" s="12"/>
      <c r="P266" s="12"/>
      <c r="Q266" s="12"/>
      <c r="R266" s="12"/>
      <c r="S266" s="288"/>
      <c r="T266" s="12"/>
      <c r="U266" s="12"/>
      <c r="V266" s="12"/>
      <c r="W266" s="141"/>
      <c r="X266" s="12"/>
      <c r="Y266" s="12"/>
      <c r="Z266" s="12"/>
      <c r="AA266" s="291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spans="1:40" ht="14.4">
      <c r="A267" s="78"/>
      <c r="B267" s="12"/>
      <c r="C267" s="12"/>
      <c r="D267" s="74"/>
      <c r="E267" s="74"/>
      <c r="F267" s="12"/>
      <c r="G267" s="9"/>
      <c r="H267" s="286"/>
      <c r="I267" s="72"/>
      <c r="J267" s="12"/>
      <c r="K267" s="12"/>
      <c r="L267" s="12"/>
      <c r="M267" s="12"/>
      <c r="N267" s="138"/>
      <c r="O267" s="12"/>
      <c r="P267" s="12"/>
      <c r="Q267" s="12"/>
      <c r="R267" s="12"/>
      <c r="S267" s="288"/>
      <c r="T267" s="12"/>
      <c r="U267" s="12"/>
      <c r="V267" s="12"/>
      <c r="W267" s="141"/>
      <c r="X267" s="12"/>
      <c r="Y267" s="12"/>
      <c r="Z267" s="12"/>
      <c r="AA267" s="291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spans="1:40" ht="14.4">
      <c r="A268" s="78"/>
      <c r="B268" s="12"/>
      <c r="C268" s="12"/>
      <c r="D268" s="74"/>
      <c r="E268" s="74"/>
      <c r="F268" s="12"/>
      <c r="G268" s="9"/>
      <c r="H268" s="286"/>
      <c r="I268" s="72"/>
      <c r="J268" s="12"/>
      <c r="K268" s="12"/>
      <c r="L268" s="12"/>
      <c r="M268" s="12"/>
      <c r="N268" s="138"/>
      <c r="O268" s="12"/>
      <c r="P268" s="12"/>
      <c r="Q268" s="12"/>
      <c r="R268" s="12"/>
      <c r="S268" s="288"/>
      <c r="T268" s="12"/>
      <c r="U268" s="12"/>
      <c r="V268" s="12"/>
      <c r="W268" s="141"/>
      <c r="X268" s="12"/>
      <c r="Y268" s="12"/>
      <c r="Z268" s="12"/>
      <c r="AA268" s="291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spans="1:40" ht="14.4">
      <c r="A269" s="78"/>
      <c r="B269" s="12"/>
      <c r="C269" s="12"/>
      <c r="D269" s="78"/>
      <c r="E269" s="74"/>
      <c r="F269" s="12"/>
      <c r="G269" s="9"/>
      <c r="H269" s="286"/>
      <c r="I269" s="72"/>
      <c r="J269" s="12"/>
      <c r="K269" s="12"/>
      <c r="L269" s="12"/>
      <c r="M269" s="12"/>
      <c r="N269" s="138"/>
      <c r="O269" s="12"/>
      <c r="P269" s="12"/>
      <c r="Q269" s="12"/>
      <c r="R269" s="12"/>
      <c r="S269" s="288"/>
      <c r="T269" s="12"/>
      <c r="U269" s="12"/>
      <c r="V269" s="12"/>
      <c r="W269" s="141"/>
      <c r="X269" s="12"/>
      <c r="Y269" s="12"/>
      <c r="Z269" s="12"/>
      <c r="AA269" s="291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spans="1:40" ht="14.4">
      <c r="A270" s="78"/>
      <c r="B270" s="12"/>
      <c r="C270" s="12"/>
      <c r="D270" s="74"/>
      <c r="E270" s="74"/>
      <c r="F270" s="12"/>
      <c r="G270" s="9"/>
      <c r="H270" s="286"/>
      <c r="I270" s="72"/>
      <c r="J270" s="12"/>
      <c r="K270" s="12"/>
      <c r="L270" s="12"/>
      <c r="M270" s="12"/>
      <c r="N270" s="138"/>
      <c r="O270" s="12"/>
      <c r="P270" s="12"/>
      <c r="Q270" s="12"/>
      <c r="R270" s="12"/>
      <c r="S270" s="288"/>
      <c r="T270" s="12"/>
      <c r="U270" s="12"/>
      <c r="V270" s="12"/>
      <c r="W270" s="141"/>
      <c r="X270" s="12"/>
      <c r="Y270" s="12"/>
      <c r="Z270" s="12"/>
      <c r="AA270" s="291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spans="1:40" ht="14.4">
      <c r="A271" s="78"/>
      <c r="B271" s="12"/>
      <c r="C271" s="12"/>
      <c r="D271" s="74"/>
      <c r="E271" s="74"/>
      <c r="F271" s="12"/>
      <c r="G271" s="9"/>
      <c r="H271" s="286"/>
      <c r="I271" s="72"/>
      <c r="J271" s="12"/>
      <c r="K271" s="12"/>
      <c r="L271" s="12"/>
      <c r="M271" s="12"/>
      <c r="N271" s="138"/>
      <c r="O271" s="12"/>
      <c r="P271" s="12"/>
      <c r="Q271" s="12"/>
      <c r="R271" s="12"/>
      <c r="S271" s="288"/>
      <c r="T271" s="12"/>
      <c r="U271" s="12"/>
      <c r="V271" s="12"/>
      <c r="W271" s="141"/>
      <c r="X271" s="12"/>
      <c r="Y271" s="12"/>
      <c r="Z271" s="12"/>
      <c r="AA271" s="291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spans="1:40" ht="14.4">
      <c r="A272" s="78"/>
      <c r="B272" s="12"/>
      <c r="C272" s="12"/>
      <c r="D272" s="74"/>
      <c r="E272" s="74"/>
      <c r="F272" s="12"/>
      <c r="G272" s="9"/>
      <c r="H272" s="286"/>
      <c r="I272" s="72"/>
      <c r="J272" s="12"/>
      <c r="K272" s="12"/>
      <c r="L272" s="12"/>
      <c r="M272" s="12"/>
      <c r="N272" s="138"/>
      <c r="O272" s="12"/>
      <c r="P272" s="12"/>
      <c r="Q272" s="12"/>
      <c r="R272" s="12"/>
      <c r="S272" s="288"/>
      <c r="T272" s="12"/>
      <c r="U272" s="12"/>
      <c r="V272" s="12"/>
      <c r="W272" s="141"/>
      <c r="X272" s="12"/>
      <c r="Y272" s="12"/>
      <c r="Z272" s="12"/>
      <c r="AA272" s="291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spans="1:40" ht="14.4">
      <c r="A273" s="78"/>
      <c r="B273" s="12"/>
      <c r="C273" s="12"/>
      <c r="D273" s="74"/>
      <c r="E273" s="74"/>
      <c r="F273" s="12"/>
      <c r="G273" s="9"/>
      <c r="H273" s="286"/>
      <c r="I273" s="72"/>
      <c r="J273" s="12"/>
      <c r="K273" s="12"/>
      <c r="L273" s="12"/>
      <c r="M273" s="12"/>
      <c r="N273" s="138"/>
      <c r="O273" s="12"/>
      <c r="P273" s="12"/>
      <c r="Q273" s="12"/>
      <c r="R273" s="12"/>
      <c r="S273" s="288"/>
      <c r="T273" s="12"/>
      <c r="U273" s="12"/>
      <c r="V273" s="12"/>
      <c r="W273" s="141"/>
      <c r="X273" s="12"/>
      <c r="Y273" s="12"/>
      <c r="Z273" s="12"/>
      <c r="AA273" s="291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spans="1:40" ht="14.4">
      <c r="A274" s="78"/>
      <c r="B274" s="12"/>
      <c r="C274" s="12"/>
      <c r="D274" s="74"/>
      <c r="E274" s="74"/>
      <c r="F274" s="12"/>
      <c r="G274" s="9"/>
      <c r="H274" s="286"/>
      <c r="I274" s="72"/>
      <c r="J274" s="12"/>
      <c r="K274" s="12"/>
      <c r="L274" s="12"/>
      <c r="M274" s="12"/>
      <c r="N274" s="138"/>
      <c r="O274" s="12"/>
      <c r="P274" s="12"/>
      <c r="Q274" s="12"/>
      <c r="R274" s="12"/>
      <c r="S274" s="288"/>
      <c r="T274" s="12"/>
      <c r="U274" s="12"/>
      <c r="V274" s="12"/>
      <c r="W274" s="141"/>
      <c r="X274" s="12"/>
      <c r="Y274" s="12"/>
      <c r="Z274" s="12"/>
      <c r="AA274" s="291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spans="1:40" ht="14.4">
      <c r="A275" s="78"/>
      <c r="B275" s="12"/>
      <c r="C275" s="12"/>
      <c r="D275" s="74"/>
      <c r="E275" s="74"/>
      <c r="F275" s="12"/>
      <c r="G275" s="9"/>
      <c r="H275" s="286"/>
      <c r="I275" s="72"/>
      <c r="J275" s="12"/>
      <c r="K275" s="74"/>
      <c r="L275" s="12"/>
      <c r="M275" s="12"/>
      <c r="N275" s="138"/>
      <c r="O275" s="12"/>
      <c r="P275" s="12"/>
      <c r="Q275" s="12"/>
      <c r="R275" s="12"/>
      <c r="S275" s="288"/>
      <c r="T275" s="12"/>
      <c r="U275" s="12"/>
      <c r="V275" s="12"/>
      <c r="W275" s="141"/>
      <c r="X275" s="12"/>
      <c r="Y275" s="12"/>
      <c r="Z275" s="12"/>
      <c r="AA275" s="291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spans="1:40" ht="14.4">
      <c r="A276" s="78"/>
      <c r="B276" s="12"/>
      <c r="C276" s="12"/>
      <c r="D276" s="78"/>
      <c r="E276" s="74"/>
      <c r="F276" s="12"/>
      <c r="G276" s="9"/>
      <c r="H276" s="286"/>
      <c r="I276" s="72"/>
      <c r="J276" s="12"/>
      <c r="K276" s="12"/>
      <c r="L276" s="12"/>
      <c r="M276" s="12"/>
      <c r="N276" s="138"/>
      <c r="O276" s="12"/>
      <c r="P276" s="12"/>
      <c r="Q276" s="12"/>
      <c r="R276" s="12"/>
      <c r="S276" s="288"/>
      <c r="T276" s="12"/>
      <c r="U276" s="12"/>
      <c r="V276" s="12"/>
      <c r="W276" s="141"/>
      <c r="X276" s="12"/>
      <c r="Y276" s="12"/>
      <c r="Z276" s="12"/>
      <c r="AA276" s="291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spans="1:40" ht="14.4">
      <c r="A277" s="78"/>
      <c r="B277" s="12"/>
      <c r="C277" s="12"/>
      <c r="D277" s="74"/>
      <c r="E277" s="74"/>
      <c r="F277" s="12"/>
      <c r="G277" s="9"/>
      <c r="H277" s="286"/>
      <c r="I277" s="72"/>
      <c r="J277" s="12"/>
      <c r="K277" s="12"/>
      <c r="L277" s="12"/>
      <c r="M277" s="12"/>
      <c r="N277" s="138"/>
      <c r="O277" s="12"/>
      <c r="P277" s="12"/>
      <c r="Q277" s="12"/>
      <c r="R277" s="12"/>
      <c r="S277" s="288"/>
      <c r="T277" s="12"/>
      <c r="U277" s="12"/>
      <c r="V277" s="12"/>
      <c r="W277" s="141"/>
      <c r="X277" s="12"/>
      <c r="Y277" s="12"/>
      <c r="Z277" s="12"/>
      <c r="AA277" s="291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spans="1:40" ht="14.4">
      <c r="A278" s="295"/>
      <c r="B278" s="298"/>
      <c r="C278" s="100"/>
      <c r="D278" s="137"/>
      <c r="E278" s="137"/>
      <c r="F278" s="100"/>
      <c r="G278" s="296"/>
      <c r="H278" s="286"/>
      <c r="I278" s="100"/>
      <c r="J278" s="100"/>
      <c r="K278" s="100"/>
      <c r="L278" s="100"/>
      <c r="M278" s="100"/>
      <c r="N278" s="138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</row>
    <row r="279" spans="1:40" ht="14.4">
      <c r="A279" s="78"/>
      <c r="B279" s="12"/>
      <c r="C279" s="12"/>
      <c r="D279" s="74"/>
      <c r="E279" s="74"/>
      <c r="F279" s="12"/>
      <c r="G279" s="9"/>
      <c r="H279" s="286"/>
      <c r="I279" s="72"/>
      <c r="J279" s="12"/>
      <c r="K279" s="12"/>
      <c r="L279" s="12"/>
      <c r="M279" s="12"/>
      <c r="N279" s="138"/>
      <c r="O279" s="12"/>
      <c r="P279" s="12"/>
      <c r="Q279" s="12"/>
      <c r="R279" s="12"/>
      <c r="S279" s="288"/>
      <c r="T279" s="12"/>
      <c r="U279" s="12"/>
      <c r="V279" s="12"/>
      <c r="W279" s="141"/>
      <c r="X279" s="12"/>
      <c r="Y279" s="12"/>
      <c r="Z279" s="12"/>
      <c r="AA279" s="291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spans="1:40" ht="14.4">
      <c r="A280" s="78"/>
      <c r="B280" s="12"/>
      <c r="C280" s="12"/>
      <c r="D280" s="74"/>
      <c r="E280" s="74"/>
      <c r="F280" s="12"/>
      <c r="G280" s="9"/>
      <c r="H280" s="286"/>
      <c r="I280" s="72"/>
      <c r="J280" s="12"/>
      <c r="K280" s="12"/>
      <c r="L280" s="12"/>
      <c r="M280" s="12"/>
      <c r="N280" s="138"/>
      <c r="O280" s="12"/>
      <c r="P280" s="12"/>
      <c r="Q280" s="12"/>
      <c r="R280" s="12"/>
      <c r="S280" s="288"/>
      <c r="T280" s="12"/>
      <c r="U280" s="12"/>
      <c r="V280" s="12"/>
      <c r="W280" s="141"/>
      <c r="X280" s="12"/>
      <c r="Y280" s="12"/>
      <c r="Z280" s="12"/>
      <c r="AA280" s="291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spans="1:40" ht="14.4">
      <c r="A281" s="78"/>
      <c r="B281" s="12"/>
      <c r="C281" s="12"/>
      <c r="D281" s="74"/>
      <c r="E281" s="74"/>
      <c r="F281" s="12"/>
      <c r="G281" s="9"/>
      <c r="H281" s="286"/>
      <c r="I281" s="72"/>
      <c r="J281" s="12"/>
      <c r="K281" s="12"/>
      <c r="L281" s="12"/>
      <c r="M281" s="12"/>
      <c r="N281" s="138"/>
      <c r="O281" s="12"/>
      <c r="P281" s="12"/>
      <c r="Q281" s="12"/>
      <c r="R281" s="12"/>
      <c r="S281" s="288"/>
      <c r="T281" s="12"/>
      <c r="U281" s="12"/>
      <c r="V281" s="12"/>
      <c r="W281" s="141"/>
      <c r="X281" s="12"/>
      <c r="Y281" s="12"/>
      <c r="Z281" s="12"/>
      <c r="AA281" s="291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spans="1:40" ht="14.4">
      <c r="A282" s="78"/>
      <c r="B282" s="12"/>
      <c r="C282" s="12"/>
      <c r="D282" s="74"/>
      <c r="E282" s="74"/>
      <c r="F282" s="12"/>
      <c r="G282" s="9"/>
      <c r="H282" s="286"/>
      <c r="I282" s="72"/>
      <c r="J282" s="12"/>
      <c r="K282" s="12"/>
      <c r="L282" s="12"/>
      <c r="M282" s="12"/>
      <c r="N282" s="138"/>
      <c r="O282" s="12"/>
      <c r="P282" s="12"/>
      <c r="Q282" s="12"/>
      <c r="R282" s="12"/>
      <c r="S282" s="288"/>
      <c r="T282" s="12"/>
      <c r="U282" s="12"/>
      <c r="V282" s="12"/>
      <c r="W282" s="141"/>
      <c r="X282" s="12"/>
      <c r="Y282" s="12"/>
      <c r="Z282" s="12"/>
      <c r="AA282" s="291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spans="1:40" ht="14.4">
      <c r="A283" s="78"/>
      <c r="B283" s="12"/>
      <c r="C283" s="12"/>
      <c r="D283" s="74"/>
      <c r="E283" s="74"/>
      <c r="F283" s="12"/>
      <c r="G283" s="9"/>
      <c r="H283" s="286"/>
      <c r="I283" s="72"/>
      <c r="J283" s="12"/>
      <c r="K283" s="12"/>
      <c r="L283" s="12"/>
      <c r="M283" s="12"/>
      <c r="N283" s="138"/>
      <c r="O283" s="12"/>
      <c r="P283" s="12"/>
      <c r="Q283" s="12"/>
      <c r="R283" s="12"/>
      <c r="S283" s="288"/>
      <c r="T283" s="12"/>
      <c r="U283" s="12"/>
      <c r="V283" s="12"/>
      <c r="W283" s="141"/>
      <c r="X283" s="12"/>
      <c r="Y283" s="12"/>
      <c r="Z283" s="12"/>
      <c r="AA283" s="291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spans="1:40" ht="14.4">
      <c r="A284" s="78"/>
      <c r="B284" s="12"/>
      <c r="C284" s="12"/>
      <c r="D284" s="74"/>
      <c r="E284" s="74"/>
      <c r="F284" s="12"/>
      <c r="G284" s="9"/>
      <c r="H284" s="286"/>
      <c r="I284" s="72"/>
      <c r="J284" s="12"/>
      <c r="K284" s="12"/>
      <c r="L284" s="12"/>
      <c r="M284" s="12"/>
      <c r="N284" s="138"/>
      <c r="O284" s="12"/>
      <c r="P284" s="12"/>
      <c r="Q284" s="12"/>
      <c r="R284" s="12"/>
      <c r="S284" s="288"/>
      <c r="T284" s="12"/>
      <c r="U284" s="12"/>
      <c r="V284" s="12"/>
      <c r="W284" s="141"/>
      <c r="X284" s="12"/>
      <c r="Y284" s="12"/>
      <c r="Z284" s="12"/>
      <c r="AA284" s="291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</row>
    <row r="285" spans="1:40" ht="14.4">
      <c r="A285" s="78"/>
      <c r="B285" s="12"/>
      <c r="C285" s="12"/>
      <c r="D285" s="74"/>
      <c r="E285" s="74"/>
      <c r="F285" s="12"/>
      <c r="G285" s="9"/>
      <c r="H285" s="286"/>
      <c r="I285" s="72"/>
      <c r="J285" s="12"/>
      <c r="K285" s="12"/>
      <c r="L285" s="12"/>
      <c r="M285" s="12"/>
      <c r="N285" s="138"/>
      <c r="O285" s="12"/>
      <c r="P285" s="12"/>
      <c r="Q285" s="12"/>
      <c r="R285" s="12"/>
      <c r="S285" s="288"/>
      <c r="T285" s="12"/>
      <c r="U285" s="12"/>
      <c r="V285" s="12"/>
      <c r="W285" s="141"/>
      <c r="X285" s="12"/>
      <c r="Y285" s="12"/>
      <c r="Z285" s="12"/>
      <c r="AA285" s="291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spans="1:40" ht="14.4">
      <c r="A286" s="78"/>
      <c r="B286" s="12"/>
      <c r="C286" s="12"/>
      <c r="D286" s="74"/>
      <c r="E286" s="74"/>
      <c r="F286" s="12"/>
      <c r="G286" s="9"/>
      <c r="H286" s="286"/>
      <c r="I286" s="72"/>
      <c r="J286" s="12"/>
      <c r="K286" s="12"/>
      <c r="L286" s="12"/>
      <c r="M286" s="12"/>
      <c r="N286" s="138"/>
      <c r="O286" s="12"/>
      <c r="P286" s="12"/>
      <c r="Q286" s="12"/>
      <c r="R286" s="12"/>
      <c r="S286" s="288"/>
      <c r="T286" s="12"/>
      <c r="U286" s="12"/>
      <c r="V286" s="12"/>
      <c r="W286" s="141"/>
      <c r="X286" s="12"/>
      <c r="Y286" s="12"/>
      <c r="Z286" s="12"/>
      <c r="AA286" s="291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spans="1:40" ht="14.4">
      <c r="A287" s="78"/>
      <c r="B287" s="12"/>
      <c r="C287" s="12"/>
      <c r="D287" s="74"/>
      <c r="E287" s="74"/>
      <c r="F287" s="12"/>
      <c r="G287" s="9"/>
      <c r="H287" s="286"/>
      <c r="I287" s="72"/>
      <c r="J287" s="12"/>
      <c r="K287" s="12"/>
      <c r="L287" s="12"/>
      <c r="M287" s="12"/>
      <c r="N287" s="138"/>
      <c r="O287" s="12"/>
      <c r="P287" s="12"/>
      <c r="Q287" s="12"/>
      <c r="R287" s="12"/>
      <c r="S287" s="288"/>
      <c r="T287" s="12"/>
      <c r="U287" s="12"/>
      <c r="V287" s="12"/>
      <c r="W287" s="141"/>
      <c r="X287" s="12"/>
      <c r="Y287" s="12"/>
      <c r="Z287" s="12"/>
      <c r="AA287" s="291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spans="1:40" ht="14.4">
      <c r="A288" s="78"/>
      <c r="B288" s="12"/>
      <c r="C288" s="12"/>
      <c r="D288" s="74"/>
      <c r="E288" s="74"/>
      <c r="F288" s="12"/>
      <c r="G288" s="9"/>
      <c r="H288" s="286"/>
      <c r="I288" s="72"/>
      <c r="J288" s="12"/>
      <c r="K288" s="12"/>
      <c r="L288" s="12"/>
      <c r="M288" s="12"/>
      <c r="N288" s="138"/>
      <c r="O288" s="12"/>
      <c r="P288" s="12"/>
      <c r="Q288" s="12"/>
      <c r="R288" s="12"/>
      <c r="S288" s="288"/>
      <c r="T288" s="12"/>
      <c r="U288" s="12"/>
      <c r="V288" s="12"/>
      <c r="W288" s="141"/>
      <c r="X288" s="12"/>
      <c r="Y288" s="12"/>
      <c r="Z288" s="12"/>
      <c r="AA288" s="291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spans="1:40" ht="14.4">
      <c r="A289" s="78"/>
      <c r="B289" s="12"/>
      <c r="C289" s="12"/>
      <c r="D289" s="74"/>
      <c r="E289" s="74"/>
      <c r="F289" s="12"/>
      <c r="G289" s="9"/>
      <c r="H289" s="286"/>
      <c r="I289" s="72"/>
      <c r="J289" s="12"/>
      <c r="K289" s="12"/>
      <c r="L289" s="12"/>
      <c r="M289" s="12"/>
      <c r="N289" s="138"/>
      <c r="O289" s="12"/>
      <c r="P289" s="12"/>
      <c r="Q289" s="12"/>
      <c r="R289" s="12"/>
      <c r="S289" s="288"/>
      <c r="T289" s="12"/>
      <c r="U289" s="12"/>
      <c r="V289" s="12"/>
      <c r="W289" s="141"/>
      <c r="X289" s="12"/>
      <c r="Y289" s="12"/>
      <c r="Z289" s="12"/>
      <c r="AA289" s="291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</row>
    <row r="290" spans="1:40" ht="14.4">
      <c r="A290" s="78"/>
      <c r="B290" s="12"/>
      <c r="C290" s="12"/>
      <c r="D290" s="74"/>
      <c r="E290" s="74"/>
      <c r="F290" s="12"/>
      <c r="G290" s="9"/>
      <c r="H290" s="286"/>
      <c r="I290" s="72"/>
      <c r="J290" s="12"/>
      <c r="K290" s="12"/>
      <c r="L290" s="12"/>
      <c r="M290" s="12"/>
      <c r="N290" s="138"/>
      <c r="O290" s="12"/>
      <c r="P290" s="12"/>
      <c r="Q290" s="12"/>
      <c r="R290" s="12"/>
      <c r="S290" s="288"/>
      <c r="T290" s="12"/>
      <c r="U290" s="12"/>
      <c r="V290" s="12"/>
      <c r="W290" s="141"/>
      <c r="X290" s="12"/>
      <c r="Y290" s="12"/>
      <c r="Z290" s="12"/>
      <c r="AA290" s="291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 spans="1:40" ht="14.4">
      <c r="A291" s="78"/>
      <c r="B291" s="12"/>
      <c r="C291" s="12"/>
      <c r="D291" s="74"/>
      <c r="E291" s="74"/>
      <c r="F291" s="12"/>
      <c r="G291" s="9"/>
      <c r="H291" s="286"/>
      <c r="I291" s="72"/>
      <c r="J291" s="12"/>
      <c r="K291" s="12"/>
      <c r="L291" s="12"/>
      <c r="M291" s="12"/>
      <c r="N291" s="138"/>
      <c r="O291" s="12"/>
      <c r="P291" s="12"/>
      <c r="Q291" s="12"/>
      <c r="R291" s="12"/>
      <c r="S291" s="288"/>
      <c r="T291" s="12"/>
      <c r="U291" s="12"/>
      <c r="V291" s="12"/>
      <c r="W291" s="141"/>
      <c r="X291" s="12"/>
      <c r="Y291" s="12"/>
      <c r="Z291" s="12"/>
      <c r="AA291" s="291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 spans="1:40" ht="14.4">
      <c r="A292" s="78"/>
      <c r="B292" s="12"/>
      <c r="C292" s="12"/>
      <c r="D292" s="74"/>
      <c r="E292" s="74"/>
      <c r="F292" s="12"/>
      <c r="G292" s="9"/>
      <c r="H292" s="286"/>
      <c r="I292" s="72"/>
      <c r="J292" s="12"/>
      <c r="K292" s="12"/>
      <c r="L292" s="12"/>
      <c r="M292" s="12"/>
      <c r="N292" s="138"/>
      <c r="O292" s="12"/>
      <c r="P292" s="12"/>
      <c r="Q292" s="12"/>
      <c r="R292" s="12"/>
      <c r="S292" s="288"/>
      <c r="T292" s="12"/>
      <c r="U292" s="12"/>
      <c r="V292" s="12"/>
      <c r="W292" s="141"/>
      <c r="X292" s="12"/>
      <c r="Y292" s="12"/>
      <c r="Z292" s="12"/>
      <c r="AA292" s="291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spans="1:40" ht="15.6">
      <c r="A293" s="78"/>
      <c r="B293" s="76"/>
      <c r="C293" s="12"/>
      <c r="D293" s="78"/>
      <c r="E293" s="74"/>
      <c r="F293" s="12"/>
      <c r="G293" s="9"/>
      <c r="H293" s="286"/>
      <c r="I293" s="72"/>
      <c r="J293" s="293"/>
      <c r="K293" s="12"/>
      <c r="L293" s="12"/>
      <c r="M293" s="294"/>
      <c r="N293" s="138"/>
      <c r="O293" s="12"/>
      <c r="P293" s="12"/>
      <c r="Q293" s="12"/>
      <c r="R293" s="12"/>
      <c r="S293" s="288"/>
      <c r="T293" s="12"/>
      <c r="U293" s="12"/>
      <c r="V293" s="12"/>
      <c r="W293" s="141"/>
      <c r="X293" s="12"/>
      <c r="Y293" s="12"/>
      <c r="Z293" s="12"/>
      <c r="AA293" s="291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spans="1:40" ht="14.4">
      <c r="A294" s="78"/>
      <c r="B294" s="12"/>
      <c r="C294" s="12"/>
      <c r="D294" s="74"/>
      <c r="E294" s="74"/>
      <c r="F294" s="12"/>
      <c r="G294" s="9"/>
      <c r="H294" s="286"/>
      <c r="I294" s="72"/>
      <c r="J294" s="292"/>
      <c r="K294" s="74"/>
      <c r="L294" s="12"/>
      <c r="M294" s="12"/>
      <c r="N294" s="138"/>
      <c r="O294" s="12"/>
      <c r="P294" s="12"/>
      <c r="Q294" s="12"/>
      <c r="R294" s="12"/>
      <c r="S294" s="288"/>
      <c r="T294" s="12"/>
      <c r="U294" s="12"/>
      <c r="V294" s="12"/>
      <c r="W294" s="141"/>
      <c r="X294" s="12"/>
      <c r="Y294" s="12"/>
      <c r="Z294" s="12"/>
      <c r="AA294" s="291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spans="1:40" ht="14.4">
      <c r="A295" s="78"/>
      <c r="B295" s="12"/>
      <c r="C295" s="12"/>
      <c r="D295" s="309"/>
      <c r="E295" s="74"/>
      <c r="F295" s="12"/>
      <c r="G295" s="9"/>
      <c r="H295" s="286"/>
      <c r="I295" s="72"/>
      <c r="J295" s="12"/>
      <c r="K295" s="12"/>
      <c r="L295" s="12"/>
      <c r="M295" s="12"/>
      <c r="N295" s="138"/>
      <c r="O295" s="12"/>
      <c r="P295" s="12"/>
      <c r="Q295" s="12"/>
      <c r="R295" s="12"/>
      <c r="S295" s="288"/>
      <c r="T295" s="12"/>
      <c r="U295" s="12"/>
      <c r="V295" s="12"/>
      <c r="W295" s="141"/>
      <c r="X295" s="12"/>
      <c r="Y295" s="12"/>
      <c r="Z295" s="12"/>
      <c r="AA295" s="291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spans="1:40" ht="14.4">
      <c r="A296" s="78"/>
      <c r="B296" s="12"/>
      <c r="C296" s="12"/>
      <c r="D296" s="74"/>
      <c r="E296" s="74"/>
      <c r="F296" s="12"/>
      <c r="G296" s="9"/>
      <c r="H296" s="286"/>
      <c r="I296" s="72"/>
      <c r="J296" s="12"/>
      <c r="K296" s="12"/>
      <c r="L296" s="12"/>
      <c r="M296" s="12"/>
      <c r="N296" s="138"/>
      <c r="O296" s="12"/>
      <c r="P296" s="12"/>
      <c r="Q296" s="12"/>
      <c r="R296" s="12"/>
      <c r="S296" s="288"/>
      <c r="T296" s="12"/>
      <c r="U296" s="12"/>
      <c r="V296" s="12"/>
      <c r="W296" s="141"/>
      <c r="X296" s="12"/>
      <c r="Y296" s="12"/>
      <c r="Z296" s="12"/>
      <c r="AA296" s="291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spans="1:40" ht="14.4">
      <c r="A297" s="78"/>
      <c r="B297" s="12"/>
      <c r="C297" s="12"/>
      <c r="D297" s="74"/>
      <c r="E297" s="74"/>
      <c r="F297" s="12"/>
      <c r="G297" s="9"/>
      <c r="H297" s="286"/>
      <c r="I297" s="72"/>
      <c r="J297" s="12"/>
      <c r="K297" s="12"/>
      <c r="L297" s="12"/>
      <c r="M297" s="12"/>
      <c r="N297" s="138"/>
      <c r="O297" s="12"/>
      <c r="P297" s="12"/>
      <c r="Q297" s="12"/>
      <c r="R297" s="12"/>
      <c r="S297" s="288"/>
      <c r="T297" s="12"/>
      <c r="U297" s="12"/>
      <c r="V297" s="12"/>
      <c r="W297" s="141"/>
      <c r="X297" s="12"/>
      <c r="Y297" s="12"/>
      <c r="Z297" s="12"/>
      <c r="AA297" s="291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spans="1:40" ht="14.4">
      <c r="A298" s="78"/>
      <c r="B298" s="76"/>
      <c r="C298" s="12"/>
      <c r="D298" s="74"/>
      <c r="E298" s="74"/>
      <c r="F298" s="12"/>
      <c r="G298" s="9"/>
      <c r="H298" s="286"/>
      <c r="I298" s="72"/>
      <c r="J298" s="12"/>
      <c r="K298" s="12"/>
      <c r="L298" s="12"/>
      <c r="M298" s="12"/>
      <c r="N298" s="138"/>
      <c r="O298" s="12"/>
      <c r="P298" s="12"/>
      <c r="Q298" s="12"/>
      <c r="R298" s="12"/>
      <c r="S298" s="288"/>
      <c r="T298" s="12"/>
      <c r="U298" s="12"/>
      <c r="V298" s="12"/>
      <c r="W298" s="141"/>
      <c r="X298" s="12"/>
      <c r="Y298" s="12"/>
      <c r="Z298" s="12"/>
      <c r="AA298" s="291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spans="1:40" ht="14.4">
      <c r="A299" s="78"/>
      <c r="B299" s="12"/>
      <c r="C299" s="12"/>
      <c r="D299" s="74"/>
      <c r="E299" s="74"/>
      <c r="F299" s="12"/>
      <c r="G299" s="9"/>
      <c r="H299" s="286"/>
      <c r="I299" s="72"/>
      <c r="J299" s="12"/>
      <c r="K299" s="12"/>
      <c r="L299" s="12"/>
      <c r="M299" s="12"/>
      <c r="N299" s="138"/>
      <c r="O299" s="12"/>
      <c r="P299" s="12"/>
      <c r="Q299" s="12"/>
      <c r="R299" s="12"/>
      <c r="S299" s="288"/>
      <c r="T299" s="12"/>
      <c r="U299" s="12"/>
      <c r="V299" s="12"/>
      <c r="W299" s="141"/>
      <c r="X299" s="12"/>
      <c r="Y299" s="12"/>
      <c r="Z299" s="12"/>
      <c r="AA299" s="291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spans="1:40" ht="14.4">
      <c r="A300" s="78"/>
      <c r="B300" s="12"/>
      <c r="C300" s="12"/>
      <c r="D300" s="74"/>
      <c r="E300" s="74"/>
      <c r="F300" s="12"/>
      <c r="G300" s="9"/>
      <c r="H300" s="286"/>
      <c r="I300" s="72"/>
      <c r="J300" s="12"/>
      <c r="K300" s="12"/>
      <c r="L300" s="12"/>
      <c r="M300" s="12"/>
      <c r="N300" s="138"/>
      <c r="O300" s="12"/>
      <c r="P300" s="12"/>
      <c r="Q300" s="12"/>
      <c r="R300" s="12"/>
      <c r="S300" s="288"/>
      <c r="T300" s="12"/>
      <c r="U300" s="12"/>
      <c r="V300" s="12"/>
      <c r="W300" s="141"/>
      <c r="X300" s="12"/>
      <c r="Y300" s="12"/>
      <c r="Z300" s="12"/>
      <c r="AA300" s="291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spans="1:40" ht="14.4">
      <c r="A301" s="78"/>
      <c r="B301" s="12"/>
      <c r="C301" s="12"/>
      <c r="D301" s="74"/>
      <c r="E301" s="74"/>
      <c r="F301" s="12"/>
      <c r="G301" s="9"/>
      <c r="H301" s="286"/>
      <c r="I301" s="72"/>
      <c r="J301" s="12"/>
      <c r="K301" s="12"/>
      <c r="L301" s="12"/>
      <c r="M301" s="12"/>
      <c r="N301" s="138"/>
      <c r="O301" s="12"/>
      <c r="P301" s="12"/>
      <c r="Q301" s="12"/>
      <c r="R301" s="12"/>
      <c r="S301" s="288"/>
      <c r="T301" s="12"/>
      <c r="U301" s="12"/>
      <c r="V301" s="12"/>
      <c r="W301" s="141"/>
      <c r="X301" s="12"/>
      <c r="Y301" s="12"/>
      <c r="Z301" s="12"/>
      <c r="AA301" s="291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spans="1:40" ht="14.4">
      <c r="A302" s="78"/>
      <c r="B302" s="12"/>
      <c r="C302" s="12"/>
      <c r="D302" s="74"/>
      <c r="E302" s="74"/>
      <c r="F302" s="12"/>
      <c r="G302" s="9"/>
      <c r="H302" s="286"/>
      <c r="I302" s="72"/>
      <c r="J302" s="12"/>
      <c r="K302" s="12"/>
      <c r="L302" s="12"/>
      <c r="M302" s="12"/>
      <c r="N302" s="138"/>
      <c r="O302" s="12"/>
      <c r="P302" s="12"/>
      <c r="Q302" s="12"/>
      <c r="R302" s="12"/>
      <c r="S302" s="288"/>
      <c r="T302" s="12"/>
      <c r="U302" s="12"/>
      <c r="V302" s="12"/>
      <c r="W302" s="141"/>
      <c r="X302" s="12"/>
      <c r="Y302" s="12"/>
      <c r="Z302" s="12"/>
      <c r="AA302" s="291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spans="1:40" ht="14.4">
      <c r="A303" s="78"/>
      <c r="B303" s="12"/>
      <c r="C303" s="12"/>
      <c r="D303" s="74"/>
      <c r="E303" s="74"/>
      <c r="F303" s="12"/>
      <c r="G303" s="9"/>
      <c r="H303" s="286"/>
      <c r="I303" s="72"/>
      <c r="J303" s="12"/>
      <c r="K303" s="12"/>
      <c r="L303" s="80"/>
      <c r="M303" s="12"/>
      <c r="N303" s="138"/>
      <c r="O303" s="12"/>
      <c r="P303" s="12"/>
      <c r="Q303" s="12"/>
      <c r="R303" s="12"/>
      <c r="S303" s="288"/>
      <c r="T303" s="12"/>
      <c r="U303" s="12"/>
      <c r="V303" s="12"/>
      <c r="W303" s="141"/>
      <c r="X303" s="12"/>
      <c r="Y303" s="12"/>
      <c r="Z303" s="12"/>
      <c r="AA303" s="291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spans="1:40" ht="14.4">
      <c r="A304" s="80"/>
      <c r="B304" s="73"/>
      <c r="C304" s="72"/>
      <c r="D304" s="80"/>
      <c r="E304" s="77"/>
      <c r="F304" s="72"/>
      <c r="G304" s="95"/>
      <c r="H304" s="140"/>
      <c r="I304" s="72"/>
      <c r="J304" s="140"/>
      <c r="K304" s="140"/>
      <c r="L304" s="140"/>
      <c r="M304" s="140"/>
      <c r="N304" s="138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  <c r="AB304" s="140"/>
      <c r="AC304" s="140"/>
      <c r="AD304" s="140"/>
      <c r="AE304" s="140"/>
      <c r="AF304" s="140"/>
      <c r="AG304" s="140"/>
      <c r="AH304" s="140"/>
      <c r="AI304" s="140"/>
      <c r="AJ304" s="140"/>
      <c r="AK304" s="140"/>
      <c r="AL304" s="140"/>
      <c r="AM304" s="140"/>
      <c r="AN304" s="140"/>
    </row>
    <row r="305" spans="1:40" ht="14.4">
      <c r="A305" s="80"/>
      <c r="B305" s="72"/>
      <c r="C305" s="72"/>
      <c r="D305" s="77"/>
      <c r="E305" s="77"/>
      <c r="F305" s="72"/>
      <c r="G305" s="95"/>
      <c r="H305" s="286"/>
      <c r="I305" s="72"/>
      <c r="J305" s="12"/>
      <c r="K305" s="12"/>
      <c r="L305" s="12"/>
      <c r="M305" s="12"/>
      <c r="N305" s="138"/>
      <c r="O305" s="12"/>
      <c r="P305" s="12"/>
      <c r="Q305" s="12"/>
      <c r="R305" s="12"/>
      <c r="S305" s="288"/>
      <c r="T305" s="12"/>
      <c r="U305" s="12"/>
      <c r="V305" s="12"/>
      <c r="W305" s="141"/>
      <c r="X305" s="12"/>
      <c r="Y305" s="12"/>
      <c r="Z305" s="12"/>
      <c r="AA305" s="291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spans="1:40" ht="14.4">
      <c r="A306" s="80"/>
      <c r="B306" s="72"/>
      <c r="C306" s="72"/>
      <c r="D306" s="77"/>
      <c r="E306" s="77"/>
      <c r="F306" s="72"/>
      <c r="G306" s="95"/>
      <c r="H306" s="286"/>
      <c r="I306" s="72"/>
      <c r="J306" s="12"/>
      <c r="K306" s="12"/>
      <c r="L306" s="12"/>
      <c r="M306" s="12"/>
      <c r="N306" s="138"/>
      <c r="O306" s="12"/>
      <c r="P306" s="12"/>
      <c r="Q306" s="12"/>
      <c r="R306" s="12"/>
      <c r="S306" s="288"/>
      <c r="T306" s="12"/>
      <c r="U306" s="12"/>
      <c r="V306" s="12"/>
      <c r="W306" s="141"/>
      <c r="X306" s="12"/>
      <c r="Y306" s="12"/>
      <c r="Z306" s="12"/>
      <c r="AA306" s="291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spans="1:40" ht="14.4">
      <c r="A307" s="80"/>
      <c r="B307" s="72"/>
      <c r="C307" s="72"/>
      <c r="D307" s="77"/>
      <c r="E307" s="77"/>
      <c r="F307" s="72"/>
      <c r="G307" s="95"/>
      <c r="H307" s="286"/>
      <c r="I307" s="72"/>
      <c r="J307" s="12"/>
      <c r="K307" s="12"/>
      <c r="L307" s="12"/>
      <c r="M307" s="12"/>
      <c r="N307" s="138"/>
      <c r="O307" s="12"/>
      <c r="P307" s="12"/>
      <c r="Q307" s="12"/>
      <c r="R307" s="12"/>
      <c r="S307" s="288"/>
      <c r="T307" s="12"/>
      <c r="U307" s="12"/>
      <c r="V307" s="12"/>
      <c r="W307" s="141"/>
      <c r="X307" s="12"/>
      <c r="Y307" s="12"/>
      <c r="Z307" s="12"/>
      <c r="AA307" s="291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spans="1:40" ht="14.4">
      <c r="A308" s="80"/>
      <c r="B308" s="72"/>
      <c r="C308" s="72"/>
      <c r="D308" s="77"/>
      <c r="E308" s="77"/>
      <c r="F308" s="72"/>
      <c r="G308" s="95"/>
      <c r="H308" s="140"/>
      <c r="I308" s="72"/>
      <c r="J308" s="140"/>
      <c r="K308" s="140"/>
      <c r="L308" s="140"/>
      <c r="M308" s="140"/>
      <c r="N308" s="138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  <c r="AB308" s="140"/>
      <c r="AC308" s="140"/>
      <c r="AD308" s="140"/>
      <c r="AE308" s="140"/>
      <c r="AF308" s="140"/>
      <c r="AG308" s="140"/>
      <c r="AH308" s="140"/>
      <c r="AI308" s="140"/>
      <c r="AJ308" s="140"/>
      <c r="AK308" s="140"/>
      <c r="AL308" s="140"/>
      <c r="AM308" s="140"/>
      <c r="AN308" s="140"/>
    </row>
    <row r="309" spans="1:40" ht="14.4">
      <c r="A309" s="78"/>
      <c r="B309" s="73"/>
      <c r="C309" s="72"/>
      <c r="D309" s="77"/>
      <c r="E309" s="77"/>
      <c r="F309" s="12"/>
      <c r="G309" s="9"/>
      <c r="H309" s="286"/>
      <c r="I309" s="72"/>
      <c r="J309" s="12"/>
      <c r="K309" s="12"/>
      <c r="L309" s="12"/>
      <c r="M309" s="12"/>
      <c r="N309" s="138"/>
      <c r="O309" s="12"/>
      <c r="P309" s="12"/>
      <c r="Q309" s="12"/>
      <c r="R309" s="12"/>
      <c r="S309" s="288"/>
      <c r="T309" s="12"/>
      <c r="U309" s="12"/>
      <c r="V309" s="12"/>
      <c r="W309" s="141"/>
      <c r="X309" s="12"/>
      <c r="Y309" s="12"/>
      <c r="Z309" s="12"/>
      <c r="AA309" s="291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spans="1:40" ht="14.4">
      <c r="A310" s="78"/>
      <c r="B310" s="12"/>
      <c r="C310" s="12"/>
      <c r="D310" s="74"/>
      <c r="E310" s="74"/>
      <c r="F310" s="12"/>
      <c r="G310" s="9"/>
      <c r="H310" s="286"/>
      <c r="I310" s="72"/>
      <c r="J310" s="12"/>
      <c r="K310" s="12"/>
      <c r="L310" s="12"/>
      <c r="M310" s="12"/>
      <c r="N310" s="138"/>
      <c r="O310" s="12"/>
      <c r="P310" s="12"/>
      <c r="Q310" s="12"/>
      <c r="R310" s="12"/>
      <c r="S310" s="288"/>
      <c r="T310" s="12"/>
      <c r="U310" s="12"/>
      <c r="V310" s="12"/>
      <c r="W310" s="141"/>
      <c r="X310" s="12"/>
      <c r="Y310" s="12"/>
      <c r="Z310" s="12"/>
      <c r="AA310" s="291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spans="1:40" ht="14.4">
      <c r="A311" s="78"/>
      <c r="B311" s="12"/>
      <c r="C311" s="12"/>
      <c r="D311" s="74"/>
      <c r="E311" s="74"/>
      <c r="F311" s="12"/>
      <c r="G311" s="9"/>
      <c r="H311" s="286"/>
      <c r="I311" s="72"/>
      <c r="J311" s="12"/>
      <c r="K311" s="12"/>
      <c r="L311" s="12"/>
      <c r="M311" s="12"/>
      <c r="N311" s="138"/>
      <c r="O311" s="12"/>
      <c r="P311" s="12"/>
      <c r="Q311" s="12"/>
      <c r="R311" s="12"/>
      <c r="S311" s="288"/>
      <c r="T311" s="12"/>
      <c r="U311" s="12"/>
      <c r="V311" s="12"/>
      <c r="W311" s="141"/>
      <c r="X311" s="12"/>
      <c r="Y311" s="12"/>
      <c r="Z311" s="12"/>
      <c r="AA311" s="291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spans="1:40" ht="14.4">
      <c r="A312" s="78"/>
      <c r="B312" s="12"/>
      <c r="C312" s="12"/>
      <c r="D312" s="74"/>
      <c r="E312" s="74"/>
      <c r="F312" s="12"/>
      <c r="G312" s="9"/>
      <c r="H312" s="286"/>
      <c r="I312" s="72"/>
      <c r="J312" s="12"/>
      <c r="K312" s="12"/>
      <c r="L312" s="12"/>
      <c r="M312" s="12"/>
      <c r="N312" s="138"/>
      <c r="O312" s="12"/>
      <c r="P312" s="12"/>
      <c r="Q312" s="12"/>
      <c r="R312" s="12"/>
      <c r="S312" s="288"/>
      <c r="T312" s="12"/>
      <c r="U312" s="12"/>
      <c r="V312" s="12"/>
      <c r="W312" s="141"/>
      <c r="X312" s="12"/>
      <c r="Y312" s="12"/>
      <c r="Z312" s="12"/>
      <c r="AA312" s="291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spans="1:40" ht="14.4">
      <c r="A313" s="78"/>
      <c r="B313" s="12"/>
      <c r="C313" s="12"/>
      <c r="D313" s="78"/>
      <c r="E313" s="74"/>
      <c r="F313" s="12"/>
      <c r="G313" s="9"/>
      <c r="H313" s="286"/>
      <c r="I313" s="72"/>
      <c r="J313" s="12"/>
      <c r="K313" s="12"/>
      <c r="L313" s="12"/>
      <c r="M313" s="12"/>
      <c r="N313" s="138"/>
      <c r="O313" s="12"/>
      <c r="P313" s="12"/>
      <c r="Q313" s="12"/>
      <c r="R313" s="12"/>
      <c r="S313" s="288"/>
      <c r="T313" s="12"/>
      <c r="U313" s="12"/>
      <c r="V313" s="12"/>
      <c r="W313" s="141"/>
      <c r="X313" s="12"/>
      <c r="Y313" s="12"/>
      <c r="Z313" s="12"/>
      <c r="AA313" s="291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</row>
    <row r="314" spans="1:40" ht="14.4">
      <c r="A314" s="78"/>
      <c r="B314" s="12"/>
      <c r="C314" s="12"/>
      <c r="D314" s="74"/>
      <c r="E314" s="12"/>
      <c r="F314" s="12"/>
      <c r="G314" s="9"/>
      <c r="H314" s="286"/>
      <c r="I314" s="72"/>
      <c r="J314" s="12"/>
      <c r="K314" s="12"/>
      <c r="L314" s="12"/>
      <c r="M314" s="12"/>
      <c r="N314" s="138"/>
      <c r="O314" s="12"/>
      <c r="P314" s="12"/>
      <c r="Q314" s="12"/>
      <c r="R314" s="12"/>
      <c r="S314" s="288"/>
      <c r="T314" s="12"/>
      <c r="U314" s="12"/>
      <c r="V314" s="12"/>
      <c r="W314" s="141"/>
      <c r="X314" s="12"/>
      <c r="Y314" s="12"/>
      <c r="Z314" s="12"/>
      <c r="AA314" s="291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spans="1:40" ht="14.4">
      <c r="A315" s="78"/>
      <c r="B315" s="12"/>
      <c r="C315" s="12"/>
      <c r="D315" s="74"/>
      <c r="E315" s="12"/>
      <c r="F315" s="12"/>
      <c r="G315" s="9"/>
      <c r="H315" s="286"/>
      <c r="I315" s="72"/>
      <c r="J315" s="12"/>
      <c r="K315" s="12"/>
      <c r="L315" s="12"/>
      <c r="M315" s="12"/>
      <c r="N315" s="138"/>
      <c r="O315" s="12"/>
      <c r="P315" s="12"/>
      <c r="Q315" s="12"/>
      <c r="R315" s="12"/>
      <c r="S315" s="288"/>
      <c r="T315" s="12"/>
      <c r="U315" s="12"/>
      <c r="V315" s="12"/>
      <c r="W315" s="141"/>
      <c r="X315" s="12"/>
      <c r="Y315" s="12"/>
      <c r="Z315" s="12"/>
      <c r="AA315" s="291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spans="1:40" ht="14.4">
      <c r="A316" s="78"/>
      <c r="B316" s="12"/>
      <c r="C316" s="12"/>
      <c r="D316" s="74"/>
      <c r="E316" s="12"/>
      <c r="F316" s="12"/>
      <c r="G316" s="9"/>
      <c r="H316" s="286"/>
      <c r="I316" s="72"/>
      <c r="J316" s="12"/>
      <c r="K316" s="12"/>
      <c r="L316" s="12"/>
      <c r="M316" s="12"/>
      <c r="N316" s="138"/>
      <c r="O316" s="12"/>
      <c r="P316" s="12"/>
      <c r="Q316" s="12"/>
      <c r="R316" s="12"/>
      <c r="S316" s="288"/>
      <c r="T316" s="12"/>
      <c r="U316" s="12"/>
      <c r="V316" s="12"/>
      <c r="W316" s="141"/>
      <c r="X316" s="12"/>
      <c r="Y316" s="12"/>
      <c r="Z316" s="12"/>
      <c r="AA316" s="291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spans="1:40" ht="14.4">
      <c r="A317" s="78"/>
      <c r="B317" s="12"/>
      <c r="C317" s="12"/>
      <c r="D317" s="74"/>
      <c r="E317" s="12"/>
      <c r="F317" s="12"/>
      <c r="G317" s="9"/>
      <c r="H317" s="286"/>
      <c r="I317" s="72"/>
      <c r="J317" s="12"/>
      <c r="K317" s="12"/>
      <c r="L317" s="12"/>
      <c r="M317" s="12"/>
      <c r="N317" s="138"/>
      <c r="O317" s="12"/>
      <c r="P317" s="12"/>
      <c r="Q317" s="12"/>
      <c r="R317" s="12"/>
      <c r="S317" s="288"/>
      <c r="T317" s="12"/>
      <c r="U317" s="12"/>
      <c r="V317" s="12"/>
      <c r="W317" s="141"/>
      <c r="X317" s="12"/>
      <c r="Y317" s="12"/>
      <c r="Z317" s="12"/>
      <c r="AA317" s="291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spans="1:40" ht="14.4">
      <c r="A318" s="78"/>
      <c r="B318" s="12"/>
      <c r="C318" s="12"/>
      <c r="D318" s="74"/>
      <c r="E318" s="12"/>
      <c r="F318" s="12"/>
      <c r="G318" s="9"/>
      <c r="H318" s="286"/>
      <c r="I318" s="72"/>
      <c r="J318" s="12"/>
      <c r="K318" s="12"/>
      <c r="L318" s="12"/>
      <c r="M318" s="12"/>
      <c r="N318" s="138"/>
      <c r="O318" s="12"/>
      <c r="P318" s="12"/>
      <c r="Q318" s="12"/>
      <c r="R318" s="12"/>
      <c r="S318" s="288"/>
      <c r="T318" s="12"/>
      <c r="U318" s="12"/>
      <c r="V318" s="12"/>
      <c r="W318" s="141"/>
      <c r="X318" s="12"/>
      <c r="Y318" s="12"/>
      <c r="Z318" s="12"/>
      <c r="AA318" s="291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spans="1:40" ht="14.4">
      <c r="A319" s="78"/>
      <c r="B319" s="12"/>
      <c r="C319" s="12"/>
      <c r="D319" s="74"/>
      <c r="E319" s="12"/>
      <c r="F319" s="12"/>
      <c r="G319" s="9"/>
      <c r="H319" s="286"/>
      <c r="I319" s="72"/>
      <c r="J319" s="12"/>
      <c r="K319" s="12"/>
      <c r="L319" s="12"/>
      <c r="M319" s="12"/>
      <c r="N319" s="138"/>
      <c r="O319" s="12"/>
      <c r="P319" s="12"/>
      <c r="Q319" s="12"/>
      <c r="R319" s="12"/>
      <c r="S319" s="288"/>
      <c r="T319" s="12"/>
      <c r="U319" s="12"/>
      <c r="V319" s="12"/>
      <c r="W319" s="141"/>
      <c r="X319" s="12"/>
      <c r="Y319" s="12"/>
      <c r="Z319" s="12"/>
      <c r="AA319" s="291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spans="1:40" ht="14.4">
      <c r="A320" s="78"/>
      <c r="B320" s="12"/>
      <c r="C320" s="12"/>
      <c r="D320" s="74"/>
      <c r="E320" s="12"/>
      <c r="F320" s="12"/>
      <c r="G320" s="9"/>
      <c r="H320" s="286"/>
      <c r="I320" s="72"/>
      <c r="J320" s="12"/>
      <c r="K320" s="12"/>
      <c r="L320" s="12"/>
      <c r="M320" s="12"/>
      <c r="N320" s="138"/>
      <c r="O320" s="12"/>
      <c r="P320" s="12"/>
      <c r="Q320" s="12"/>
      <c r="R320" s="12"/>
      <c r="S320" s="288"/>
      <c r="T320" s="12"/>
      <c r="U320" s="12"/>
      <c r="V320" s="12"/>
      <c r="W320" s="141"/>
      <c r="X320" s="12"/>
      <c r="Y320" s="12"/>
      <c r="Z320" s="12"/>
      <c r="AA320" s="291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spans="1:40" ht="14.4">
      <c r="A321" s="78"/>
      <c r="B321" s="12"/>
      <c r="C321" s="12"/>
      <c r="D321" s="74"/>
      <c r="E321" s="12"/>
      <c r="F321" s="12"/>
      <c r="G321" s="9"/>
      <c r="H321" s="286"/>
      <c r="I321" s="72"/>
      <c r="J321" s="12"/>
      <c r="K321" s="12"/>
      <c r="L321" s="12"/>
      <c r="M321" s="12"/>
      <c r="N321" s="138"/>
      <c r="O321" s="12"/>
      <c r="P321" s="12"/>
      <c r="Q321" s="12"/>
      <c r="R321" s="12"/>
      <c r="S321" s="288"/>
      <c r="T321" s="12"/>
      <c r="U321" s="12"/>
      <c r="V321" s="12"/>
      <c r="W321" s="141"/>
      <c r="X321" s="12"/>
      <c r="Y321" s="12"/>
      <c r="Z321" s="12"/>
      <c r="AA321" s="291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spans="1:40" ht="14.4">
      <c r="A322" s="78"/>
      <c r="B322" s="12"/>
      <c r="C322" s="12"/>
      <c r="D322" s="74"/>
      <c r="E322" s="12"/>
      <c r="F322" s="12"/>
      <c r="G322" s="9"/>
      <c r="H322" s="286"/>
      <c r="I322" s="72"/>
      <c r="J322" s="12"/>
      <c r="K322" s="12"/>
      <c r="L322" s="12"/>
      <c r="M322" s="12"/>
      <c r="N322" s="138"/>
      <c r="O322" s="12"/>
      <c r="P322" s="12"/>
      <c r="Q322" s="12"/>
      <c r="R322" s="12"/>
      <c r="S322" s="288"/>
      <c r="T322" s="12"/>
      <c r="U322" s="12"/>
      <c r="V322" s="12"/>
      <c r="W322" s="141"/>
      <c r="X322" s="12"/>
      <c r="Y322" s="12"/>
      <c r="Z322" s="12"/>
      <c r="AA322" s="291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spans="1:40" ht="14.4">
      <c r="A323" s="78"/>
      <c r="B323" s="12"/>
      <c r="C323" s="12"/>
      <c r="D323" s="74"/>
      <c r="E323" s="12"/>
      <c r="F323" s="12"/>
      <c r="G323" s="9"/>
      <c r="H323" s="286"/>
      <c r="I323" s="72"/>
      <c r="J323" s="12"/>
      <c r="K323" s="12"/>
      <c r="L323" s="12"/>
      <c r="M323" s="12"/>
      <c r="N323" s="138"/>
      <c r="O323" s="12"/>
      <c r="P323" s="12"/>
      <c r="Q323" s="12"/>
      <c r="R323" s="12"/>
      <c r="S323" s="288"/>
      <c r="T323" s="12"/>
      <c r="U323" s="12"/>
      <c r="V323" s="12"/>
      <c r="W323" s="141"/>
      <c r="X323" s="12"/>
      <c r="Y323" s="12"/>
      <c r="Z323" s="12"/>
      <c r="AA323" s="291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spans="1:40" ht="14.4">
      <c r="A324" s="78"/>
      <c r="B324" s="12"/>
      <c r="C324" s="12"/>
      <c r="D324" s="74"/>
      <c r="E324" s="12"/>
      <c r="F324" s="12"/>
      <c r="G324" s="9"/>
      <c r="H324" s="286"/>
      <c r="I324" s="72"/>
      <c r="J324" s="12"/>
      <c r="K324" s="12"/>
      <c r="L324" s="12"/>
      <c r="M324" s="12"/>
      <c r="N324" s="138"/>
      <c r="O324" s="12"/>
      <c r="P324" s="12"/>
      <c r="Q324" s="12"/>
      <c r="R324" s="12"/>
      <c r="S324" s="288"/>
      <c r="T324" s="12"/>
      <c r="U324" s="12"/>
      <c r="V324" s="12"/>
      <c r="W324" s="141"/>
      <c r="X324" s="12"/>
      <c r="Y324" s="12"/>
      <c r="Z324" s="12"/>
      <c r="AA324" s="291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spans="1:40" ht="14.4">
      <c r="A325" s="78"/>
      <c r="B325" s="12"/>
      <c r="C325" s="12"/>
      <c r="D325" s="74"/>
      <c r="E325" s="74"/>
      <c r="F325" s="12"/>
      <c r="G325" s="9"/>
      <c r="H325" s="286"/>
      <c r="I325" s="72"/>
      <c r="J325" s="12"/>
      <c r="K325" s="12"/>
      <c r="L325" s="12"/>
      <c r="M325" s="12"/>
      <c r="N325" s="138"/>
      <c r="O325" s="12"/>
      <c r="P325" s="12"/>
      <c r="Q325" s="12"/>
      <c r="R325" s="12"/>
      <c r="S325" s="288"/>
      <c r="T325" s="12"/>
      <c r="U325" s="12"/>
      <c r="V325" s="12"/>
      <c r="W325" s="141"/>
      <c r="X325" s="12"/>
      <c r="Y325" s="12"/>
      <c r="Z325" s="12"/>
      <c r="AA325" s="291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 spans="1:40" ht="14.4">
      <c r="A326" s="78"/>
      <c r="B326" s="12"/>
      <c r="C326" s="12"/>
      <c r="D326" s="74"/>
      <c r="E326" s="74"/>
      <c r="F326" s="12"/>
      <c r="G326" s="9"/>
      <c r="H326" s="286"/>
      <c r="I326" s="72"/>
      <c r="J326" s="292"/>
      <c r="K326" s="74"/>
      <c r="L326" s="12"/>
      <c r="M326" s="12"/>
      <c r="N326" s="138"/>
      <c r="O326" s="12"/>
      <c r="P326" s="12"/>
      <c r="Q326" s="12"/>
      <c r="R326" s="12"/>
      <c r="S326" s="288"/>
      <c r="T326" s="12"/>
      <c r="U326" s="12"/>
      <c r="V326" s="12"/>
      <c r="W326" s="141"/>
      <c r="X326" s="12"/>
      <c r="Y326" s="12"/>
      <c r="Z326" s="12"/>
      <c r="AA326" s="291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spans="1:40" ht="14.4">
      <c r="A327" s="310"/>
      <c r="B327" s="12"/>
      <c r="C327" s="12"/>
      <c r="D327" s="74"/>
      <c r="E327" s="12"/>
      <c r="F327" s="12"/>
      <c r="G327" s="9"/>
      <c r="H327" s="286"/>
      <c r="I327" s="72"/>
      <c r="J327" s="12"/>
      <c r="K327" s="12"/>
      <c r="L327" s="12"/>
      <c r="M327" s="12"/>
      <c r="N327" s="138"/>
      <c r="O327" s="12"/>
      <c r="P327" s="12"/>
      <c r="Q327" s="12"/>
      <c r="R327" s="12"/>
      <c r="S327" s="288"/>
      <c r="T327" s="12"/>
      <c r="U327" s="12"/>
      <c r="V327" s="12"/>
      <c r="W327" s="141"/>
      <c r="X327" s="12"/>
      <c r="Y327" s="12"/>
      <c r="Z327" s="12"/>
      <c r="AA327" s="291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spans="1:40" ht="14.4">
      <c r="A328" s="78"/>
      <c r="B328" s="12"/>
      <c r="C328" s="12"/>
      <c r="D328" s="74"/>
      <c r="E328" s="12"/>
      <c r="F328" s="12"/>
      <c r="G328" s="9"/>
      <c r="H328" s="286"/>
      <c r="I328" s="72"/>
      <c r="J328" s="12"/>
      <c r="K328" s="12"/>
      <c r="L328" s="12"/>
      <c r="M328" s="12"/>
      <c r="N328" s="138"/>
      <c r="O328" s="12"/>
      <c r="P328" s="12"/>
      <c r="Q328" s="12"/>
      <c r="R328" s="12"/>
      <c r="S328" s="288"/>
      <c r="T328" s="12"/>
      <c r="U328" s="12"/>
      <c r="V328" s="12"/>
      <c r="W328" s="141"/>
      <c r="X328" s="12"/>
      <c r="Y328" s="12"/>
      <c r="Z328" s="12"/>
      <c r="AA328" s="291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spans="1:40" ht="14.4">
      <c r="A329" s="78"/>
      <c r="B329" s="12"/>
      <c r="C329" s="12"/>
      <c r="D329" s="74"/>
      <c r="E329" s="12"/>
      <c r="F329" s="12"/>
      <c r="G329" s="9"/>
      <c r="H329" s="286"/>
      <c r="I329" s="72"/>
      <c r="J329" s="12"/>
      <c r="K329" s="12"/>
      <c r="L329" s="12"/>
      <c r="M329" s="12"/>
      <c r="N329" s="138"/>
      <c r="O329" s="12"/>
      <c r="P329" s="12"/>
      <c r="Q329" s="12"/>
      <c r="R329" s="12"/>
      <c r="S329" s="288"/>
      <c r="T329" s="12"/>
      <c r="U329" s="12"/>
      <c r="V329" s="12"/>
      <c r="W329" s="141"/>
      <c r="X329" s="12"/>
      <c r="Y329" s="12"/>
      <c r="Z329" s="12"/>
      <c r="AA329" s="291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 spans="1:40" ht="14.4">
      <c r="A330" s="78"/>
      <c r="B330" s="12"/>
      <c r="C330" s="12"/>
      <c r="D330" s="74"/>
      <c r="E330" s="12"/>
      <c r="F330" s="12"/>
      <c r="G330" s="9"/>
      <c r="H330" s="286"/>
      <c r="I330" s="72"/>
      <c r="J330" s="12"/>
      <c r="K330" s="12"/>
      <c r="L330" s="12"/>
      <c r="M330" s="12"/>
      <c r="N330" s="138"/>
      <c r="O330" s="12"/>
      <c r="P330" s="12"/>
      <c r="Q330" s="12"/>
      <c r="R330" s="12"/>
      <c r="S330" s="288"/>
      <c r="T330" s="12"/>
      <c r="U330" s="12"/>
      <c r="V330" s="12"/>
      <c r="W330" s="141"/>
      <c r="X330" s="12"/>
      <c r="Y330" s="12"/>
      <c r="Z330" s="12"/>
      <c r="AA330" s="291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spans="1:40" ht="14.4">
      <c r="A331" s="78"/>
      <c r="B331" s="12"/>
      <c r="C331" s="12"/>
      <c r="D331" s="74"/>
      <c r="E331" s="12"/>
      <c r="F331" s="12"/>
      <c r="G331" s="9"/>
      <c r="H331" s="286"/>
      <c r="I331" s="72"/>
      <c r="J331" s="12"/>
      <c r="K331" s="12"/>
      <c r="L331" s="12"/>
      <c r="M331" s="12"/>
      <c r="N331" s="138"/>
      <c r="O331" s="12"/>
      <c r="P331" s="12"/>
      <c r="Q331" s="12"/>
      <c r="R331" s="12"/>
      <c r="S331" s="288"/>
      <c r="T331" s="12"/>
      <c r="U331" s="12"/>
      <c r="V331" s="12"/>
      <c r="W331" s="141"/>
      <c r="X331" s="12"/>
      <c r="Y331" s="12"/>
      <c r="Z331" s="12"/>
      <c r="AA331" s="291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spans="1:40" ht="14.4">
      <c r="A332" s="78"/>
      <c r="B332" s="12"/>
      <c r="C332" s="12"/>
      <c r="D332" s="74"/>
      <c r="E332" s="12"/>
      <c r="F332" s="12"/>
      <c r="G332" s="9"/>
      <c r="H332" s="286"/>
      <c r="I332" s="72"/>
      <c r="J332" s="12"/>
      <c r="K332" s="12"/>
      <c r="L332" s="12"/>
      <c r="M332" s="12"/>
      <c r="N332" s="138"/>
      <c r="O332" s="12"/>
      <c r="P332" s="12"/>
      <c r="Q332" s="12"/>
      <c r="R332" s="12"/>
      <c r="S332" s="288"/>
      <c r="T332" s="12"/>
      <c r="U332" s="12"/>
      <c r="V332" s="12"/>
      <c r="W332" s="141"/>
      <c r="X332" s="12"/>
      <c r="Y332" s="12"/>
      <c r="Z332" s="12"/>
      <c r="AA332" s="291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spans="1:40" ht="14.4">
      <c r="A333" s="78"/>
      <c r="B333" s="12"/>
      <c r="C333" s="12"/>
      <c r="D333" s="74"/>
      <c r="E333" s="12"/>
      <c r="F333" s="12"/>
      <c r="G333" s="9"/>
      <c r="H333" s="286"/>
      <c r="I333" s="72"/>
      <c r="J333" s="12"/>
      <c r="K333" s="12"/>
      <c r="L333" s="12"/>
      <c r="M333" s="12"/>
      <c r="N333" s="138"/>
      <c r="O333" s="12"/>
      <c r="P333" s="12"/>
      <c r="Q333" s="12"/>
      <c r="R333" s="12"/>
      <c r="S333" s="288"/>
      <c r="T333" s="12"/>
      <c r="U333" s="12"/>
      <c r="V333" s="12"/>
      <c r="W333" s="141"/>
      <c r="X333" s="12"/>
      <c r="Y333" s="12"/>
      <c r="Z333" s="12"/>
      <c r="AA333" s="291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spans="1:40" ht="14.4">
      <c r="A334" s="78"/>
      <c r="B334" s="12"/>
      <c r="C334" s="12"/>
      <c r="D334" s="74"/>
      <c r="E334" s="12"/>
      <c r="F334" s="12"/>
      <c r="G334" s="9"/>
      <c r="H334" s="286"/>
      <c r="I334" s="72"/>
      <c r="J334" s="12"/>
      <c r="K334" s="12"/>
      <c r="L334" s="12"/>
      <c r="M334" s="12"/>
      <c r="N334" s="138"/>
      <c r="O334" s="12"/>
      <c r="P334" s="12"/>
      <c r="Q334" s="12"/>
      <c r="R334" s="12"/>
      <c r="S334" s="288"/>
      <c r="T334" s="12"/>
      <c r="U334" s="12"/>
      <c r="V334" s="12"/>
      <c r="W334" s="141"/>
      <c r="X334" s="12"/>
      <c r="Y334" s="12"/>
      <c r="Z334" s="12"/>
      <c r="AA334" s="291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spans="1:40" ht="14.4">
      <c r="A335" s="78"/>
      <c r="B335" s="12"/>
      <c r="C335" s="12"/>
      <c r="D335" s="74"/>
      <c r="E335" s="12"/>
      <c r="F335" s="12"/>
      <c r="G335" s="9"/>
      <c r="H335" s="286"/>
      <c r="I335" s="72"/>
      <c r="J335" s="12"/>
      <c r="K335" s="12"/>
      <c r="L335" s="12"/>
      <c r="M335" s="12"/>
      <c r="N335" s="138"/>
      <c r="O335" s="12"/>
      <c r="P335" s="12"/>
      <c r="Q335" s="12"/>
      <c r="R335" s="12"/>
      <c r="S335" s="288"/>
      <c r="T335" s="12"/>
      <c r="U335" s="12"/>
      <c r="V335" s="12"/>
      <c r="W335" s="141"/>
      <c r="X335" s="12"/>
      <c r="Y335" s="12"/>
      <c r="Z335" s="12"/>
      <c r="AA335" s="291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spans="1:40" ht="14.4">
      <c r="A336" s="78"/>
      <c r="B336" s="12"/>
      <c r="C336" s="12"/>
      <c r="D336" s="74"/>
      <c r="E336" s="12"/>
      <c r="F336" s="12"/>
      <c r="G336" s="9"/>
      <c r="H336" s="286"/>
      <c r="I336" s="72"/>
      <c r="J336" s="12"/>
      <c r="K336" s="12"/>
      <c r="L336" s="12"/>
      <c r="M336" s="12"/>
      <c r="N336" s="138"/>
      <c r="O336" s="12"/>
      <c r="P336" s="12"/>
      <c r="Q336" s="12"/>
      <c r="R336" s="12"/>
      <c r="S336" s="288"/>
      <c r="T336" s="12"/>
      <c r="U336" s="12"/>
      <c r="V336" s="12"/>
      <c r="W336" s="141"/>
      <c r="X336" s="12"/>
      <c r="Y336" s="12"/>
      <c r="Z336" s="12"/>
      <c r="AA336" s="291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spans="1:40" ht="14.4">
      <c r="A337" s="78"/>
      <c r="B337" s="12"/>
      <c r="C337" s="12"/>
      <c r="D337" s="74"/>
      <c r="E337" s="12"/>
      <c r="F337" s="12"/>
      <c r="G337" s="9"/>
      <c r="H337" s="286"/>
      <c r="I337" s="72"/>
      <c r="J337" s="12"/>
      <c r="K337" s="74"/>
      <c r="L337" s="12"/>
      <c r="M337" s="12"/>
      <c r="N337" s="138"/>
      <c r="O337" s="12"/>
      <c r="P337" s="12"/>
      <c r="Q337" s="12"/>
      <c r="R337" s="12"/>
      <c r="S337" s="288"/>
      <c r="T337" s="12"/>
      <c r="U337" s="12"/>
      <c r="V337" s="12"/>
      <c r="W337" s="141"/>
      <c r="X337" s="12"/>
      <c r="Y337" s="12"/>
      <c r="Z337" s="12"/>
      <c r="AA337" s="291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spans="1:40" ht="14.4">
      <c r="A338" s="78"/>
      <c r="B338" s="12"/>
      <c r="C338" s="12"/>
      <c r="D338" s="74"/>
      <c r="E338" s="12"/>
      <c r="F338" s="12"/>
      <c r="G338" s="9"/>
      <c r="H338" s="286"/>
      <c r="I338" s="72"/>
      <c r="J338" s="12"/>
      <c r="K338" s="12"/>
      <c r="L338" s="12"/>
      <c r="M338" s="12"/>
      <c r="N338" s="138"/>
      <c r="O338" s="12"/>
      <c r="P338" s="12"/>
      <c r="Q338" s="12"/>
      <c r="R338" s="12"/>
      <c r="S338" s="288"/>
      <c r="T338" s="12"/>
      <c r="U338" s="12"/>
      <c r="V338" s="12"/>
      <c r="W338" s="141"/>
      <c r="X338" s="12"/>
      <c r="Y338" s="12"/>
      <c r="Z338" s="12"/>
      <c r="AA338" s="291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spans="1:40" ht="14.4">
      <c r="A339" s="78"/>
      <c r="B339" s="12"/>
      <c r="C339" s="12"/>
      <c r="D339" s="74"/>
      <c r="E339" s="12"/>
      <c r="F339" s="12"/>
      <c r="G339" s="9"/>
      <c r="H339" s="286"/>
      <c r="I339" s="72"/>
      <c r="J339" s="12"/>
      <c r="K339" s="12"/>
      <c r="L339" s="12"/>
      <c r="M339" s="12"/>
      <c r="N339" s="138"/>
      <c r="O339" s="12"/>
      <c r="P339" s="12"/>
      <c r="Q339" s="12"/>
      <c r="R339" s="12"/>
      <c r="S339" s="288"/>
      <c r="T339" s="12"/>
      <c r="U339" s="12"/>
      <c r="V339" s="12"/>
      <c r="W339" s="141"/>
      <c r="X339" s="12"/>
      <c r="Y339" s="12"/>
      <c r="Z339" s="12"/>
      <c r="AA339" s="291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spans="1:40" ht="14.4">
      <c r="A340" s="78"/>
      <c r="B340" s="12"/>
      <c r="C340" s="12"/>
      <c r="D340" s="74"/>
      <c r="E340" s="12"/>
      <c r="F340" s="12"/>
      <c r="G340" s="9"/>
      <c r="H340" s="286"/>
      <c r="I340" s="72"/>
      <c r="J340" s="12"/>
      <c r="K340" s="12"/>
      <c r="L340" s="12"/>
      <c r="M340" s="12"/>
      <c r="N340" s="138"/>
      <c r="O340" s="12"/>
      <c r="P340" s="12"/>
      <c r="Q340" s="12"/>
      <c r="R340" s="12"/>
      <c r="S340" s="288"/>
      <c r="T340" s="12"/>
      <c r="U340" s="12"/>
      <c r="V340" s="12"/>
      <c r="W340" s="141"/>
      <c r="X340" s="12"/>
      <c r="Y340" s="12"/>
      <c r="Z340" s="12"/>
      <c r="AA340" s="291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spans="1:40" ht="14.4">
      <c r="A341" s="78"/>
      <c r="B341" s="12"/>
      <c r="C341" s="12"/>
      <c r="D341" s="74"/>
      <c r="E341" s="12"/>
      <c r="F341" s="12"/>
      <c r="G341" s="9"/>
      <c r="H341" s="286"/>
      <c r="I341" s="72"/>
      <c r="J341" s="12"/>
      <c r="K341" s="74"/>
      <c r="L341" s="12"/>
      <c r="M341" s="12"/>
      <c r="N341" s="138"/>
      <c r="O341" s="12"/>
      <c r="P341" s="12"/>
      <c r="Q341" s="12"/>
      <c r="R341" s="12"/>
      <c r="S341" s="288"/>
      <c r="T341" s="12"/>
      <c r="U341" s="12"/>
      <c r="V341" s="12"/>
      <c r="W341" s="141"/>
      <c r="X341" s="12"/>
      <c r="Y341" s="12"/>
      <c r="Z341" s="12"/>
      <c r="AA341" s="291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spans="1:40" ht="14.4">
      <c r="A342" s="78"/>
      <c r="B342" s="12"/>
      <c r="C342" s="12"/>
      <c r="D342" s="74"/>
      <c r="E342" s="12"/>
      <c r="F342" s="12"/>
      <c r="G342" s="9"/>
      <c r="H342" s="286"/>
      <c r="I342" s="72"/>
      <c r="J342" s="12"/>
      <c r="K342" s="12"/>
      <c r="L342" s="12"/>
      <c r="M342" s="12"/>
      <c r="N342" s="138"/>
      <c r="O342" s="12"/>
      <c r="P342" s="12"/>
      <c r="Q342" s="12"/>
      <c r="R342" s="12"/>
      <c r="S342" s="288"/>
      <c r="T342" s="12"/>
      <c r="U342" s="12"/>
      <c r="V342" s="12"/>
      <c r="W342" s="141"/>
      <c r="X342" s="12"/>
      <c r="Y342" s="12"/>
      <c r="Z342" s="12"/>
      <c r="AA342" s="291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spans="1:40" ht="14.4">
      <c r="A343" s="78"/>
      <c r="B343" s="12"/>
      <c r="C343" s="12"/>
      <c r="D343" s="74"/>
      <c r="E343" s="12"/>
      <c r="F343" s="12"/>
      <c r="G343" s="9"/>
      <c r="H343" s="286"/>
      <c r="I343" s="72"/>
      <c r="J343" s="12"/>
      <c r="K343" s="12"/>
      <c r="L343" s="12"/>
      <c r="M343" s="12"/>
      <c r="N343" s="138"/>
      <c r="O343" s="12"/>
      <c r="P343" s="12"/>
      <c r="Q343" s="12"/>
      <c r="R343" s="12"/>
      <c r="S343" s="288"/>
      <c r="T343" s="12"/>
      <c r="U343" s="12"/>
      <c r="V343" s="12"/>
      <c r="W343" s="141"/>
      <c r="X343" s="12"/>
      <c r="Y343" s="12"/>
      <c r="Z343" s="12"/>
      <c r="AA343" s="291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spans="1:40" ht="14.4">
      <c r="A344" s="78"/>
      <c r="B344" s="12"/>
      <c r="C344" s="12"/>
      <c r="D344" s="74"/>
      <c r="E344" s="12"/>
      <c r="F344" s="12"/>
      <c r="G344" s="9"/>
      <c r="H344" s="286"/>
      <c r="I344" s="72"/>
      <c r="J344" s="12"/>
      <c r="K344" s="12"/>
      <c r="L344" s="12"/>
      <c r="M344" s="12"/>
      <c r="N344" s="138"/>
      <c r="O344" s="12"/>
      <c r="P344" s="12"/>
      <c r="Q344" s="12"/>
      <c r="R344" s="12"/>
      <c r="S344" s="288"/>
      <c r="T344" s="12"/>
      <c r="U344" s="12"/>
      <c r="V344" s="12"/>
      <c r="W344" s="141"/>
      <c r="X344" s="12"/>
      <c r="Y344" s="12"/>
      <c r="Z344" s="12"/>
      <c r="AA344" s="291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spans="1:40" ht="14.4">
      <c r="A345" s="78"/>
      <c r="B345" s="12"/>
      <c r="C345" s="12"/>
      <c r="D345" s="74"/>
      <c r="E345" s="12"/>
      <c r="F345" s="12"/>
      <c r="G345" s="9"/>
      <c r="H345" s="286"/>
      <c r="I345" s="72"/>
      <c r="J345" s="12"/>
      <c r="K345" s="12"/>
      <c r="L345" s="12"/>
      <c r="M345" s="12"/>
      <c r="N345" s="138"/>
      <c r="O345" s="12"/>
      <c r="P345" s="12"/>
      <c r="Q345" s="12"/>
      <c r="R345" s="12"/>
      <c r="S345" s="288"/>
      <c r="T345" s="12"/>
      <c r="U345" s="12"/>
      <c r="V345" s="12"/>
      <c r="W345" s="141"/>
      <c r="X345" s="12"/>
      <c r="Y345" s="12"/>
      <c r="Z345" s="12"/>
      <c r="AA345" s="291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spans="1:40" ht="14.4">
      <c r="A346" s="78"/>
      <c r="B346" s="12"/>
      <c r="C346" s="12"/>
      <c r="D346" s="74"/>
      <c r="E346" s="12"/>
      <c r="F346" s="12"/>
      <c r="G346" s="9"/>
      <c r="H346" s="286"/>
      <c r="I346" s="72"/>
      <c r="J346" s="12"/>
      <c r="K346" s="12"/>
      <c r="L346" s="12"/>
      <c r="M346" s="12"/>
      <c r="N346" s="138"/>
      <c r="O346" s="12"/>
      <c r="P346" s="12"/>
      <c r="Q346" s="12"/>
      <c r="R346" s="12"/>
      <c r="S346" s="288"/>
      <c r="T346" s="12"/>
      <c r="U346" s="12"/>
      <c r="V346" s="12"/>
      <c r="W346" s="141"/>
      <c r="X346" s="12"/>
      <c r="Y346" s="12"/>
      <c r="Z346" s="12"/>
      <c r="AA346" s="291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spans="1:40" ht="14.4">
      <c r="A347" s="78"/>
      <c r="B347" s="12"/>
      <c r="C347" s="12"/>
      <c r="D347" s="74"/>
      <c r="E347" s="12"/>
      <c r="F347" s="12"/>
      <c r="G347" s="9"/>
      <c r="H347" s="286"/>
      <c r="I347" s="72"/>
      <c r="J347" s="12"/>
      <c r="K347" s="12"/>
      <c r="L347" s="12"/>
      <c r="M347" s="12"/>
      <c r="N347" s="138"/>
      <c r="O347" s="12"/>
      <c r="P347" s="12"/>
      <c r="Q347" s="12"/>
      <c r="R347" s="12"/>
      <c r="S347" s="288"/>
      <c r="T347" s="12"/>
      <c r="U347" s="12"/>
      <c r="V347" s="12"/>
      <c r="W347" s="141"/>
      <c r="X347" s="12"/>
      <c r="Y347" s="12"/>
      <c r="Z347" s="12"/>
      <c r="AA347" s="291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spans="1:40" ht="14.4">
      <c r="A348" s="78"/>
      <c r="B348" s="12"/>
      <c r="C348" s="12"/>
      <c r="D348" s="74"/>
      <c r="E348" s="12"/>
      <c r="F348" s="12"/>
      <c r="G348" s="9"/>
      <c r="H348" s="286"/>
      <c r="I348" s="72"/>
      <c r="J348" s="12"/>
      <c r="K348" s="12"/>
      <c r="L348" s="12"/>
      <c r="M348" s="12"/>
      <c r="N348" s="138"/>
      <c r="O348" s="12"/>
      <c r="P348" s="12"/>
      <c r="Q348" s="12"/>
      <c r="R348" s="12"/>
      <c r="S348" s="288"/>
      <c r="T348" s="12"/>
      <c r="U348" s="12"/>
      <c r="V348" s="12"/>
      <c r="W348" s="141"/>
      <c r="X348" s="12"/>
      <c r="Y348" s="12"/>
      <c r="Z348" s="12"/>
      <c r="AA348" s="291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spans="1:40" ht="14.4">
      <c r="A349" s="78"/>
      <c r="B349" s="12"/>
      <c r="C349" s="12"/>
      <c r="D349" s="74"/>
      <c r="E349" s="12"/>
      <c r="F349" s="12"/>
      <c r="G349" s="9"/>
      <c r="H349" s="286"/>
      <c r="I349" s="72"/>
      <c r="J349" s="12"/>
      <c r="K349" s="74"/>
      <c r="L349" s="12"/>
      <c r="M349" s="12"/>
      <c r="N349" s="138"/>
      <c r="O349" s="12"/>
      <c r="P349" s="12"/>
      <c r="Q349" s="12"/>
      <c r="R349" s="12"/>
      <c r="S349" s="288"/>
      <c r="T349" s="12"/>
      <c r="U349" s="12"/>
      <c r="V349" s="12"/>
      <c r="W349" s="141"/>
      <c r="X349" s="12"/>
      <c r="Y349" s="12"/>
      <c r="Z349" s="12"/>
      <c r="AA349" s="291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spans="1:40" ht="14.4">
      <c r="A350" s="78"/>
      <c r="B350" s="12"/>
      <c r="C350" s="12"/>
      <c r="D350" s="74"/>
      <c r="E350" s="12"/>
      <c r="F350" s="12"/>
      <c r="G350" s="9"/>
      <c r="H350" s="286"/>
      <c r="I350" s="72"/>
      <c r="J350" s="12"/>
      <c r="K350" s="12"/>
      <c r="L350" s="12"/>
      <c r="M350" s="12"/>
      <c r="N350" s="138"/>
      <c r="O350" s="12"/>
      <c r="P350" s="12"/>
      <c r="Q350" s="12"/>
      <c r="R350" s="12"/>
      <c r="S350" s="288"/>
      <c r="T350" s="12"/>
      <c r="U350" s="12"/>
      <c r="V350" s="12"/>
      <c r="W350" s="141"/>
      <c r="X350" s="12"/>
      <c r="Y350" s="12"/>
      <c r="Z350" s="12"/>
      <c r="AA350" s="291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spans="1:40" ht="14.4">
      <c r="A351" s="78"/>
      <c r="B351" s="12"/>
      <c r="C351" s="12"/>
      <c r="D351" s="74"/>
      <c r="E351" s="12"/>
      <c r="F351" s="12"/>
      <c r="G351" s="9"/>
      <c r="H351" s="286"/>
      <c r="I351" s="72"/>
      <c r="J351" s="12"/>
      <c r="K351" s="12"/>
      <c r="L351" s="12"/>
      <c r="M351" s="12"/>
      <c r="N351" s="138"/>
      <c r="O351" s="12"/>
      <c r="P351" s="12"/>
      <c r="Q351" s="12"/>
      <c r="R351" s="12"/>
      <c r="S351" s="288"/>
      <c r="T351" s="12"/>
      <c r="U351" s="12"/>
      <c r="V351" s="12"/>
      <c r="W351" s="141"/>
      <c r="X351" s="12"/>
      <c r="Y351" s="12"/>
      <c r="Z351" s="12"/>
      <c r="AA351" s="291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spans="1:40" ht="14.4">
      <c r="A352" s="78"/>
      <c r="B352" s="12"/>
      <c r="C352" s="12"/>
      <c r="D352" s="74"/>
      <c r="E352" s="12"/>
      <c r="F352" s="12"/>
      <c r="G352" s="9"/>
      <c r="H352" s="286"/>
      <c r="I352" s="72"/>
      <c r="J352" s="12"/>
      <c r="K352" s="12"/>
      <c r="L352" s="12"/>
      <c r="M352" s="12"/>
      <c r="N352" s="138"/>
      <c r="O352" s="12"/>
      <c r="P352" s="12"/>
      <c r="Q352" s="12"/>
      <c r="R352" s="12"/>
      <c r="S352" s="288"/>
      <c r="T352" s="12"/>
      <c r="U352" s="12"/>
      <c r="V352" s="12"/>
      <c r="W352" s="141"/>
      <c r="X352" s="12"/>
      <c r="Y352" s="12"/>
      <c r="Z352" s="12"/>
      <c r="AA352" s="291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spans="1:40" ht="14.4">
      <c r="A353" s="78"/>
      <c r="B353" s="12"/>
      <c r="C353" s="12"/>
      <c r="D353" s="74"/>
      <c r="E353" s="12"/>
      <c r="F353" s="12"/>
      <c r="G353" s="9"/>
      <c r="H353" s="286"/>
      <c r="I353" s="72"/>
      <c r="J353" s="12"/>
      <c r="K353" s="12"/>
      <c r="L353" s="12"/>
      <c r="M353" s="12"/>
      <c r="N353" s="138"/>
      <c r="O353" s="12"/>
      <c r="P353" s="12"/>
      <c r="Q353" s="12"/>
      <c r="R353" s="12"/>
      <c r="S353" s="288"/>
      <c r="T353" s="12"/>
      <c r="U353" s="12"/>
      <c r="V353" s="12"/>
      <c r="W353" s="141"/>
      <c r="X353" s="12"/>
      <c r="Y353" s="12"/>
      <c r="Z353" s="12"/>
      <c r="AA353" s="291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spans="1:40" ht="14.4">
      <c r="A354" s="78"/>
      <c r="B354" s="12"/>
      <c r="C354" s="12"/>
      <c r="D354" s="74"/>
      <c r="E354" s="12"/>
      <c r="F354" s="12"/>
      <c r="G354" s="9"/>
      <c r="H354" s="286"/>
      <c r="I354" s="72"/>
      <c r="J354" s="12"/>
      <c r="K354" s="12"/>
      <c r="L354" s="12"/>
      <c r="M354" s="12"/>
      <c r="N354" s="138"/>
      <c r="O354" s="12"/>
      <c r="P354" s="12"/>
      <c r="Q354" s="12"/>
      <c r="R354" s="12"/>
      <c r="S354" s="288"/>
      <c r="T354" s="12"/>
      <c r="U354" s="12"/>
      <c r="V354" s="12"/>
      <c r="W354" s="141"/>
      <c r="X354" s="12"/>
      <c r="Y354" s="12"/>
      <c r="Z354" s="12"/>
      <c r="AA354" s="291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spans="1:40" ht="14.4">
      <c r="A355" s="78"/>
      <c r="B355" s="12"/>
      <c r="C355" s="12"/>
      <c r="D355" s="74"/>
      <c r="E355" s="12"/>
      <c r="F355" s="12"/>
      <c r="G355" s="9"/>
      <c r="H355" s="286"/>
      <c r="I355" s="72"/>
      <c r="J355" s="12"/>
      <c r="K355" s="12"/>
      <c r="L355" s="12"/>
      <c r="M355" s="12"/>
      <c r="N355" s="138"/>
      <c r="O355" s="12"/>
      <c r="P355" s="12"/>
      <c r="Q355" s="12"/>
      <c r="R355" s="12"/>
      <c r="S355" s="288"/>
      <c r="T355" s="12"/>
      <c r="U355" s="12"/>
      <c r="V355" s="12"/>
      <c r="W355" s="141"/>
      <c r="X355" s="12"/>
      <c r="Y355" s="12"/>
      <c r="Z355" s="12"/>
      <c r="AA355" s="291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spans="1:40" ht="14.4">
      <c r="A356" s="78"/>
      <c r="B356" s="12"/>
      <c r="C356" s="12"/>
      <c r="D356" s="74"/>
      <c r="E356" s="12"/>
      <c r="F356" s="12"/>
      <c r="G356" s="9"/>
      <c r="H356" s="286"/>
      <c r="I356" s="72"/>
      <c r="J356" s="12"/>
      <c r="K356" s="12"/>
      <c r="L356" s="12"/>
      <c r="M356" s="12"/>
      <c r="N356" s="138"/>
      <c r="O356" s="12"/>
      <c r="P356" s="12"/>
      <c r="Q356" s="12"/>
      <c r="R356" s="12"/>
      <c r="S356" s="288"/>
      <c r="T356" s="12"/>
      <c r="U356" s="12"/>
      <c r="V356" s="12"/>
      <c r="W356" s="141"/>
      <c r="X356" s="12"/>
      <c r="Y356" s="12"/>
      <c r="Z356" s="12"/>
      <c r="AA356" s="291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spans="1:40" ht="14.4">
      <c r="A357" s="78"/>
      <c r="B357" s="12"/>
      <c r="C357" s="12"/>
      <c r="D357" s="74"/>
      <c r="E357" s="12"/>
      <c r="F357" s="12"/>
      <c r="G357" s="9"/>
      <c r="H357" s="286"/>
      <c r="I357" s="72"/>
      <c r="J357" s="12"/>
      <c r="K357" s="12"/>
      <c r="L357" s="12"/>
      <c r="M357" s="12"/>
      <c r="N357" s="138"/>
      <c r="O357" s="12"/>
      <c r="P357" s="12"/>
      <c r="Q357" s="12"/>
      <c r="R357" s="12"/>
      <c r="S357" s="288"/>
      <c r="T357" s="12"/>
      <c r="U357" s="12"/>
      <c r="V357" s="12"/>
      <c r="W357" s="141"/>
      <c r="X357" s="12"/>
      <c r="Y357" s="12"/>
      <c r="Z357" s="12"/>
      <c r="AA357" s="291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spans="1:40" ht="14.4">
      <c r="A358" s="78"/>
      <c r="B358" s="12"/>
      <c r="C358" s="12"/>
      <c r="D358" s="74"/>
      <c r="E358" s="12"/>
      <c r="F358" s="12"/>
      <c r="G358" s="9"/>
      <c r="H358" s="286"/>
      <c r="I358" s="72"/>
      <c r="J358" s="12"/>
      <c r="K358" s="12"/>
      <c r="L358" s="12"/>
      <c r="M358" s="12"/>
      <c r="N358" s="138"/>
      <c r="O358" s="12"/>
      <c r="P358" s="12"/>
      <c r="Q358" s="12"/>
      <c r="R358" s="12"/>
      <c r="S358" s="288"/>
      <c r="T358" s="12"/>
      <c r="U358" s="12"/>
      <c r="V358" s="12"/>
      <c r="W358" s="141"/>
      <c r="X358" s="12"/>
      <c r="Y358" s="12"/>
      <c r="Z358" s="12"/>
      <c r="AA358" s="291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spans="1:40" ht="14.4">
      <c r="A359" s="78"/>
      <c r="B359" s="12"/>
      <c r="C359" s="12"/>
      <c r="D359" s="74"/>
      <c r="E359" s="12"/>
      <c r="F359" s="12"/>
      <c r="G359" s="9"/>
      <c r="H359" s="286"/>
      <c r="I359" s="72"/>
      <c r="J359" s="12"/>
      <c r="K359" s="12"/>
      <c r="L359" s="12"/>
      <c r="M359" s="12"/>
      <c r="N359" s="138"/>
      <c r="O359" s="12"/>
      <c r="P359" s="12"/>
      <c r="Q359" s="12"/>
      <c r="R359" s="12"/>
      <c r="S359" s="288"/>
      <c r="T359" s="12"/>
      <c r="U359" s="12"/>
      <c r="V359" s="12"/>
      <c r="W359" s="141"/>
      <c r="X359" s="12"/>
      <c r="Y359" s="12"/>
      <c r="Z359" s="12"/>
      <c r="AA359" s="291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spans="1:40" ht="14.4">
      <c r="A360" s="78"/>
      <c r="B360" s="12"/>
      <c r="C360" s="12"/>
      <c r="D360" s="74"/>
      <c r="E360" s="12"/>
      <c r="F360" s="12"/>
      <c r="G360" s="9"/>
      <c r="H360" s="286"/>
      <c r="I360" s="72"/>
      <c r="J360" s="12"/>
      <c r="K360" s="12"/>
      <c r="L360" s="12"/>
      <c r="M360" s="12"/>
      <c r="N360" s="138"/>
      <c r="O360" s="12"/>
      <c r="P360" s="12"/>
      <c r="Q360" s="12"/>
      <c r="R360" s="12"/>
      <c r="S360" s="288"/>
      <c r="T360" s="12"/>
      <c r="U360" s="12"/>
      <c r="V360" s="12"/>
      <c r="W360" s="141"/>
      <c r="X360" s="12"/>
      <c r="Y360" s="12"/>
      <c r="Z360" s="12"/>
      <c r="AA360" s="291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spans="1:40" ht="14.4">
      <c r="A361" s="78"/>
      <c r="B361" s="12"/>
      <c r="C361" s="12"/>
      <c r="D361" s="74"/>
      <c r="E361" s="12"/>
      <c r="F361" s="12"/>
      <c r="G361" s="9"/>
      <c r="H361" s="286"/>
      <c r="I361" s="72"/>
      <c r="J361" s="12"/>
      <c r="K361" s="12"/>
      <c r="L361" s="12"/>
      <c r="M361" s="12"/>
      <c r="N361" s="138"/>
      <c r="O361" s="12"/>
      <c r="P361" s="12"/>
      <c r="Q361" s="12"/>
      <c r="R361" s="12"/>
      <c r="S361" s="288"/>
      <c r="T361" s="12"/>
      <c r="U361" s="12"/>
      <c r="V361" s="12"/>
      <c r="W361" s="141"/>
      <c r="X361" s="12"/>
      <c r="Y361" s="12"/>
      <c r="Z361" s="12"/>
      <c r="AA361" s="291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spans="1:40" ht="14.4">
      <c r="A362" s="78"/>
      <c r="B362" s="12"/>
      <c r="C362" s="12"/>
      <c r="D362" s="74"/>
      <c r="E362" s="12"/>
      <c r="F362" s="12"/>
      <c r="G362" s="9"/>
      <c r="H362" s="286"/>
      <c r="I362" s="72"/>
      <c r="J362" s="12"/>
      <c r="K362" s="12"/>
      <c r="L362" s="12"/>
      <c r="M362" s="12"/>
      <c r="N362" s="138"/>
      <c r="O362" s="12"/>
      <c r="P362" s="12"/>
      <c r="Q362" s="12"/>
      <c r="R362" s="12"/>
      <c r="S362" s="288"/>
      <c r="T362" s="12"/>
      <c r="U362" s="12"/>
      <c r="V362" s="12"/>
      <c r="W362" s="141"/>
      <c r="X362" s="12"/>
      <c r="Y362" s="12"/>
      <c r="Z362" s="12"/>
      <c r="AA362" s="291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spans="1:40" ht="14.4">
      <c r="A363" s="78"/>
      <c r="B363" s="12"/>
      <c r="C363" s="12"/>
      <c r="D363" s="74"/>
      <c r="E363" s="12"/>
      <c r="F363" s="12"/>
      <c r="G363" s="9"/>
      <c r="H363" s="286"/>
      <c r="I363" s="72"/>
      <c r="J363" s="12"/>
      <c r="K363" s="12"/>
      <c r="L363" s="12"/>
      <c r="M363" s="12"/>
      <c r="N363" s="138"/>
      <c r="O363" s="12"/>
      <c r="P363" s="12"/>
      <c r="Q363" s="12"/>
      <c r="R363" s="12"/>
      <c r="S363" s="288"/>
      <c r="T363" s="12"/>
      <c r="U363" s="12"/>
      <c r="V363" s="12"/>
      <c r="W363" s="141"/>
      <c r="X363" s="12"/>
      <c r="Y363" s="12"/>
      <c r="Z363" s="12"/>
      <c r="AA363" s="291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spans="1:40" ht="14.4">
      <c r="A364" s="78"/>
      <c r="B364" s="12"/>
      <c r="C364" s="12"/>
      <c r="D364" s="74"/>
      <c r="E364" s="12"/>
      <c r="F364" s="12"/>
      <c r="G364" s="9"/>
      <c r="H364" s="286"/>
      <c r="I364" s="72"/>
      <c r="J364" s="12"/>
      <c r="K364" s="12"/>
      <c r="L364" s="12"/>
      <c r="M364" s="12"/>
      <c r="N364" s="138"/>
      <c r="O364" s="12"/>
      <c r="P364" s="12"/>
      <c r="Q364" s="12"/>
      <c r="R364" s="12"/>
      <c r="S364" s="288"/>
      <c r="T364" s="12"/>
      <c r="U364" s="12"/>
      <c r="V364" s="12"/>
      <c r="W364" s="141"/>
      <c r="X364" s="12"/>
      <c r="Y364" s="12"/>
      <c r="Z364" s="12"/>
      <c r="AA364" s="291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spans="1:40" ht="14.4">
      <c r="A365" s="78"/>
      <c r="B365" s="12"/>
      <c r="C365" s="12"/>
      <c r="D365" s="74"/>
      <c r="E365" s="12"/>
      <c r="F365" s="12"/>
      <c r="G365" s="9"/>
      <c r="H365" s="286"/>
      <c r="I365" s="72"/>
      <c r="J365" s="12"/>
      <c r="K365" s="12"/>
      <c r="L365" s="12"/>
      <c r="M365" s="12"/>
      <c r="N365" s="138"/>
      <c r="O365" s="12"/>
      <c r="P365" s="12"/>
      <c r="Q365" s="12"/>
      <c r="R365" s="12"/>
      <c r="S365" s="288"/>
      <c r="T365" s="12"/>
      <c r="U365" s="12"/>
      <c r="V365" s="12"/>
      <c r="W365" s="141"/>
      <c r="X365" s="12"/>
      <c r="Y365" s="12"/>
      <c r="Z365" s="12"/>
      <c r="AA365" s="291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spans="1:40" ht="14.4">
      <c r="A366" s="78"/>
      <c r="B366" s="12"/>
      <c r="C366" s="12"/>
      <c r="D366" s="74"/>
      <c r="E366" s="12"/>
      <c r="F366" s="12"/>
      <c r="G366" s="9"/>
      <c r="H366" s="286"/>
      <c r="I366" s="72"/>
      <c r="J366" s="12"/>
      <c r="K366" s="12"/>
      <c r="L366" s="12"/>
      <c r="M366" s="12"/>
      <c r="N366" s="138"/>
      <c r="O366" s="12"/>
      <c r="P366" s="12"/>
      <c r="Q366" s="12"/>
      <c r="R366" s="12"/>
      <c r="S366" s="288"/>
      <c r="T366" s="12"/>
      <c r="U366" s="12"/>
      <c r="V366" s="12"/>
      <c r="W366" s="141"/>
      <c r="X366" s="12"/>
      <c r="Y366" s="12"/>
      <c r="Z366" s="12"/>
      <c r="AA366" s="291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 spans="1:40" ht="14.4">
      <c r="A367" s="80"/>
      <c r="B367" s="12"/>
      <c r="C367" s="73"/>
      <c r="D367" s="80"/>
      <c r="E367" s="73"/>
      <c r="F367" s="12"/>
      <c r="G367" s="9"/>
      <c r="H367" s="286"/>
      <c r="I367" s="72"/>
      <c r="J367" s="12"/>
      <c r="K367" s="12"/>
      <c r="L367" s="12"/>
      <c r="M367" s="12"/>
      <c r="N367" s="138"/>
      <c r="O367" s="1"/>
      <c r="P367" s="12"/>
      <c r="Q367" s="12"/>
      <c r="R367" s="12"/>
      <c r="S367" s="288"/>
      <c r="T367" s="12"/>
      <c r="U367" s="12"/>
      <c r="V367" s="12"/>
      <c r="W367" s="141"/>
      <c r="X367" s="12"/>
      <c r="Y367" s="12"/>
      <c r="Z367" s="12"/>
      <c r="AA367" s="291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spans="1:40" ht="14.4">
      <c r="A368" s="80"/>
      <c r="B368" s="12"/>
      <c r="C368" s="73"/>
      <c r="D368" s="80"/>
      <c r="E368" s="73"/>
      <c r="F368" s="12"/>
      <c r="G368" s="9"/>
      <c r="H368" s="286"/>
      <c r="I368" s="72"/>
      <c r="J368" s="12"/>
      <c r="K368" s="12"/>
      <c r="L368" s="12"/>
      <c r="M368" s="12"/>
      <c r="N368" s="138"/>
      <c r="O368" s="1"/>
      <c r="P368" s="12"/>
      <c r="Q368" s="12"/>
      <c r="R368" s="12"/>
      <c r="S368" s="288"/>
      <c r="T368" s="12"/>
      <c r="U368" s="12"/>
      <c r="V368" s="12"/>
      <c r="W368" s="141"/>
      <c r="X368" s="12"/>
      <c r="Y368" s="12"/>
      <c r="Z368" s="12"/>
      <c r="AA368" s="291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spans="1:40" ht="14.4">
      <c r="A369" s="80"/>
      <c r="B369" s="12"/>
      <c r="C369" s="73"/>
      <c r="D369" s="80"/>
      <c r="E369" s="73"/>
      <c r="F369" s="12"/>
      <c r="G369" s="9"/>
      <c r="H369" s="286"/>
      <c r="I369" s="72"/>
      <c r="J369" s="12"/>
      <c r="K369" s="12"/>
      <c r="L369" s="12"/>
      <c r="M369" s="12"/>
      <c r="N369" s="138"/>
      <c r="O369" s="12"/>
      <c r="P369" s="12"/>
      <c r="Q369" s="12"/>
      <c r="R369" s="12"/>
      <c r="S369" s="288"/>
      <c r="T369" s="12"/>
      <c r="U369" s="12"/>
      <c r="V369" s="12"/>
      <c r="W369" s="141"/>
      <c r="X369" s="12"/>
      <c r="Y369" s="12"/>
      <c r="Z369" s="12"/>
      <c r="AA369" s="291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spans="1:40" ht="14.4">
      <c r="A370" s="80"/>
      <c r="B370" s="12"/>
      <c r="C370" s="73"/>
      <c r="D370" s="80"/>
      <c r="E370" s="73"/>
      <c r="F370" s="12"/>
      <c r="G370" s="9"/>
      <c r="H370" s="286"/>
      <c r="I370" s="72"/>
      <c r="J370" s="12"/>
      <c r="K370" s="12"/>
      <c r="L370" s="12"/>
      <c r="M370" s="12"/>
      <c r="N370" s="138"/>
      <c r="O370" s="12"/>
      <c r="P370" s="12"/>
      <c r="Q370" s="12"/>
      <c r="R370" s="12"/>
      <c r="S370" s="288"/>
      <c r="T370" s="12"/>
      <c r="U370" s="12"/>
      <c r="V370" s="12"/>
      <c r="W370" s="141"/>
      <c r="X370" s="12"/>
      <c r="Y370" s="12"/>
      <c r="Z370" s="12"/>
      <c r="AA370" s="291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spans="1:40" ht="14.4">
      <c r="A371" s="80"/>
      <c r="B371" s="12"/>
      <c r="C371" s="73"/>
      <c r="D371" s="80"/>
      <c r="E371" s="73"/>
      <c r="F371" s="12"/>
      <c r="G371" s="9"/>
      <c r="H371" s="286"/>
      <c r="I371" s="72"/>
      <c r="J371" s="12"/>
      <c r="K371" s="12"/>
      <c r="L371" s="12"/>
      <c r="M371" s="12"/>
      <c r="N371" s="138"/>
      <c r="O371" s="1"/>
      <c r="P371" s="12"/>
      <c r="Q371" s="12"/>
      <c r="R371" s="12"/>
      <c r="S371" s="288"/>
      <c r="T371" s="12"/>
      <c r="U371" s="12"/>
      <c r="V371" s="12"/>
      <c r="W371" s="141"/>
      <c r="X371" s="12"/>
      <c r="Y371" s="12"/>
      <c r="Z371" s="12"/>
      <c r="AA371" s="291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spans="1:40" ht="14.4">
      <c r="A372" s="80"/>
      <c r="B372" s="12"/>
      <c r="C372" s="73"/>
      <c r="D372" s="80"/>
      <c r="E372" s="73"/>
      <c r="F372" s="12"/>
      <c r="G372" s="9"/>
      <c r="H372" s="286"/>
      <c r="I372" s="72"/>
      <c r="J372" s="12"/>
      <c r="K372" s="12"/>
      <c r="L372" s="12"/>
      <c r="M372" s="12"/>
      <c r="N372" s="138"/>
      <c r="O372" s="1"/>
      <c r="P372" s="12"/>
      <c r="Q372" s="12"/>
      <c r="R372" s="12"/>
      <c r="S372" s="288"/>
      <c r="T372" s="12"/>
      <c r="U372" s="12"/>
      <c r="V372" s="12"/>
      <c r="W372" s="141"/>
      <c r="X372" s="12"/>
      <c r="Y372" s="12"/>
      <c r="Z372" s="12"/>
      <c r="AA372" s="291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spans="1:40" ht="14.4">
      <c r="A373" s="80"/>
      <c r="B373" s="12"/>
      <c r="C373" s="73"/>
      <c r="D373" s="80"/>
      <c r="E373" s="73"/>
      <c r="F373" s="12"/>
      <c r="G373" s="9"/>
      <c r="H373" s="286"/>
      <c r="I373" s="72"/>
      <c r="J373" s="12"/>
      <c r="K373" s="12"/>
      <c r="L373" s="12"/>
      <c r="M373" s="12"/>
      <c r="N373" s="138"/>
      <c r="O373" s="1"/>
      <c r="P373" s="12"/>
      <c r="Q373" s="12"/>
      <c r="R373" s="12"/>
      <c r="S373" s="288"/>
      <c r="T373" s="12"/>
      <c r="U373" s="12"/>
      <c r="V373" s="12"/>
      <c r="W373" s="141"/>
      <c r="X373" s="12"/>
      <c r="Y373" s="12"/>
      <c r="Z373" s="12"/>
      <c r="AA373" s="291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spans="1:40" ht="14.4">
      <c r="A374" s="80"/>
      <c r="B374" s="12"/>
      <c r="C374" s="73"/>
      <c r="D374" s="80"/>
      <c r="E374" s="73"/>
      <c r="F374" s="12"/>
      <c r="G374" s="9"/>
      <c r="H374" s="286"/>
      <c r="I374" s="72"/>
      <c r="J374" s="12"/>
      <c r="K374" s="12"/>
      <c r="L374" s="12"/>
      <c r="M374" s="12"/>
      <c r="N374" s="138"/>
      <c r="O374" s="1"/>
      <c r="P374" s="12"/>
      <c r="Q374" s="12"/>
      <c r="R374" s="12"/>
      <c r="S374" s="288"/>
      <c r="T374" s="12"/>
      <c r="U374" s="12"/>
      <c r="V374" s="12"/>
      <c r="W374" s="141"/>
      <c r="X374" s="12"/>
      <c r="Y374" s="12"/>
      <c r="Z374" s="12"/>
      <c r="AA374" s="291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 spans="1:40" ht="14.4">
      <c r="A375" s="80"/>
      <c r="B375" s="12"/>
      <c r="C375" s="73"/>
      <c r="D375" s="80"/>
      <c r="E375" s="73"/>
      <c r="F375" s="12"/>
      <c r="G375" s="9"/>
      <c r="H375" s="286"/>
      <c r="I375" s="72"/>
      <c r="J375" s="12"/>
      <c r="K375" s="12"/>
      <c r="L375" s="12"/>
      <c r="M375" s="12"/>
      <c r="N375" s="138"/>
      <c r="O375" s="1"/>
      <c r="P375" s="12"/>
      <c r="Q375" s="12"/>
      <c r="R375" s="12"/>
      <c r="S375" s="288"/>
      <c r="T375" s="12"/>
      <c r="U375" s="12"/>
      <c r="V375" s="12"/>
      <c r="W375" s="141"/>
      <c r="X375" s="12"/>
      <c r="Y375" s="12"/>
      <c r="Z375" s="12"/>
      <c r="AA375" s="291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spans="1:40" ht="14.4">
      <c r="A376" s="80"/>
      <c r="B376" s="12"/>
      <c r="C376" s="73"/>
      <c r="D376" s="80"/>
      <c r="E376" s="73"/>
      <c r="F376" s="12"/>
      <c r="G376" s="9"/>
      <c r="H376" s="286"/>
      <c r="I376" s="72"/>
      <c r="J376" s="12"/>
      <c r="K376" s="12"/>
      <c r="L376" s="12"/>
      <c r="M376" s="12"/>
      <c r="N376" s="138"/>
      <c r="O376" s="12"/>
      <c r="P376" s="12"/>
      <c r="Q376" s="12"/>
      <c r="R376" s="12"/>
      <c r="S376" s="288"/>
      <c r="T376" s="12"/>
      <c r="U376" s="12"/>
      <c r="V376" s="12"/>
      <c r="W376" s="141"/>
      <c r="X376" s="12"/>
      <c r="Y376" s="12"/>
      <c r="Z376" s="12"/>
      <c r="AA376" s="291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 spans="1:40" ht="14.4">
      <c r="A377" s="80"/>
      <c r="B377" s="12"/>
      <c r="C377" s="73"/>
      <c r="D377" s="80"/>
      <c r="E377" s="73"/>
      <c r="F377" s="12"/>
      <c r="G377" s="9"/>
      <c r="H377" s="286"/>
      <c r="I377" s="72"/>
      <c r="J377" s="12"/>
      <c r="K377" s="12"/>
      <c r="L377" s="12"/>
      <c r="M377" s="12"/>
      <c r="N377" s="138"/>
      <c r="O377" s="1"/>
      <c r="P377" s="12"/>
      <c r="Q377" s="12"/>
      <c r="R377" s="12"/>
      <c r="S377" s="288"/>
      <c r="T377" s="12"/>
      <c r="U377" s="12"/>
      <c r="V377" s="12"/>
      <c r="W377" s="141"/>
      <c r="X377" s="12"/>
      <c r="Y377" s="12"/>
      <c r="Z377" s="12"/>
      <c r="AA377" s="291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spans="1:40" ht="14.4">
      <c r="A378" s="80"/>
      <c r="B378" s="12"/>
      <c r="C378" s="73"/>
      <c r="D378" s="80"/>
      <c r="E378" s="73"/>
      <c r="F378" s="12"/>
      <c r="G378" s="9"/>
      <c r="H378" s="286"/>
      <c r="I378" s="72"/>
      <c r="J378" s="12"/>
      <c r="K378" s="12"/>
      <c r="L378" s="12"/>
      <c r="M378" s="12"/>
      <c r="N378" s="138"/>
      <c r="O378" s="12"/>
      <c r="P378" s="12"/>
      <c r="Q378" s="12"/>
      <c r="R378" s="12"/>
      <c r="S378" s="288"/>
      <c r="T378" s="12"/>
      <c r="U378" s="12"/>
      <c r="V378" s="12"/>
      <c r="W378" s="141"/>
      <c r="X378" s="12"/>
      <c r="Y378" s="12"/>
      <c r="Z378" s="12"/>
      <c r="AA378" s="291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 spans="1:40" ht="14.4">
      <c r="A379" s="80"/>
      <c r="B379" s="12"/>
      <c r="C379" s="73"/>
      <c r="D379" s="80"/>
      <c r="E379" s="73"/>
      <c r="F379" s="12"/>
      <c r="G379" s="9"/>
      <c r="H379" s="286"/>
      <c r="I379" s="72"/>
      <c r="J379" s="12"/>
      <c r="K379" s="12"/>
      <c r="L379" s="12"/>
      <c r="M379" s="12"/>
      <c r="N379" s="138"/>
      <c r="O379" s="1"/>
      <c r="P379" s="12"/>
      <c r="Q379" s="12"/>
      <c r="R379" s="12"/>
      <c r="S379" s="288"/>
      <c r="T379" s="12"/>
      <c r="U379" s="12"/>
      <c r="V379" s="12"/>
      <c r="W379" s="141"/>
      <c r="X379" s="12"/>
      <c r="Y379" s="12"/>
      <c r="Z379" s="12"/>
      <c r="AA379" s="291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spans="1:40" ht="14.4">
      <c r="A380" s="80"/>
      <c r="B380" s="12"/>
      <c r="C380" s="73"/>
      <c r="D380" s="80"/>
      <c r="E380" s="73"/>
      <c r="F380" s="12"/>
      <c r="G380" s="9"/>
      <c r="H380" s="286"/>
      <c r="I380" s="72"/>
      <c r="J380" s="12"/>
      <c r="K380" s="12"/>
      <c r="L380" s="12"/>
      <c r="M380" s="12"/>
      <c r="N380" s="138"/>
      <c r="O380" s="12"/>
      <c r="P380" s="12"/>
      <c r="Q380" s="12"/>
      <c r="R380" s="12"/>
      <c r="S380" s="288"/>
      <c r="T380" s="12"/>
      <c r="U380" s="12"/>
      <c r="V380" s="12"/>
      <c r="W380" s="141"/>
      <c r="X380" s="12"/>
      <c r="Y380" s="12"/>
      <c r="Z380" s="12"/>
      <c r="AA380" s="291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spans="1:40" ht="14.4">
      <c r="A381" s="80"/>
      <c r="B381" s="12"/>
      <c r="C381" s="73"/>
      <c r="D381" s="80"/>
      <c r="E381" s="73"/>
      <c r="F381" s="12"/>
      <c r="G381" s="9"/>
      <c r="H381" s="286"/>
      <c r="I381" s="72"/>
      <c r="J381" s="12"/>
      <c r="K381" s="12"/>
      <c r="L381" s="12"/>
      <c r="M381" s="12"/>
      <c r="N381" s="138"/>
      <c r="O381" s="12"/>
      <c r="P381" s="12"/>
      <c r="Q381" s="12"/>
      <c r="R381" s="12"/>
      <c r="S381" s="288"/>
      <c r="T381" s="12"/>
      <c r="U381" s="12"/>
      <c r="V381" s="12"/>
      <c r="W381" s="141"/>
      <c r="X381" s="12"/>
      <c r="Y381" s="12"/>
      <c r="Z381" s="12"/>
      <c r="AA381" s="291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spans="1:40" ht="14.4">
      <c r="A382" s="80"/>
      <c r="B382" s="12"/>
      <c r="C382" s="73"/>
      <c r="D382" s="80"/>
      <c r="E382" s="73"/>
      <c r="F382" s="12"/>
      <c r="G382" s="9"/>
      <c r="H382" s="286"/>
      <c r="I382" s="72"/>
      <c r="J382" s="12"/>
      <c r="K382" s="12"/>
      <c r="L382" s="12"/>
      <c r="M382" s="12"/>
      <c r="N382" s="138"/>
      <c r="O382" s="12"/>
      <c r="P382" s="12"/>
      <c r="Q382" s="12"/>
      <c r="R382" s="12"/>
      <c r="S382" s="288"/>
      <c r="T382" s="12"/>
      <c r="U382" s="12"/>
      <c r="V382" s="12"/>
      <c r="W382" s="141"/>
      <c r="X382" s="12"/>
      <c r="Y382" s="12"/>
      <c r="Z382" s="12"/>
      <c r="AA382" s="291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spans="1:40" ht="14.4">
      <c r="A383" s="80"/>
      <c r="B383" s="12"/>
      <c r="C383" s="73"/>
      <c r="D383" s="80"/>
      <c r="E383" s="73"/>
      <c r="F383" s="12"/>
      <c r="G383" s="9"/>
      <c r="H383" s="286"/>
      <c r="I383" s="72"/>
      <c r="J383" s="12"/>
      <c r="K383" s="12"/>
      <c r="L383" s="12"/>
      <c r="M383" s="12"/>
      <c r="N383" s="138"/>
      <c r="O383" s="12"/>
      <c r="P383" s="12"/>
      <c r="Q383" s="12"/>
      <c r="R383" s="12"/>
      <c r="S383" s="288"/>
      <c r="T383" s="12"/>
      <c r="U383" s="12"/>
      <c r="V383" s="12"/>
      <c r="W383" s="141"/>
      <c r="X383" s="12"/>
      <c r="Y383" s="12"/>
      <c r="Z383" s="12"/>
      <c r="AA383" s="291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spans="1:40" ht="14.4">
      <c r="A384" s="80"/>
      <c r="B384" s="12"/>
      <c r="C384" s="73"/>
      <c r="D384" s="80"/>
      <c r="E384" s="73"/>
      <c r="F384" s="12"/>
      <c r="G384" s="9"/>
      <c r="H384" s="286"/>
      <c r="I384" s="72"/>
      <c r="J384" s="12"/>
      <c r="K384" s="12"/>
      <c r="L384" s="12"/>
      <c r="M384" s="12"/>
      <c r="N384" s="138"/>
      <c r="O384" s="12"/>
      <c r="P384" s="12"/>
      <c r="Q384" s="12"/>
      <c r="R384" s="12"/>
      <c r="S384" s="288"/>
      <c r="T384" s="12"/>
      <c r="U384" s="12"/>
      <c r="V384" s="12"/>
      <c r="W384" s="141"/>
      <c r="X384" s="12"/>
      <c r="Y384" s="12"/>
      <c r="Z384" s="12"/>
      <c r="AA384" s="291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spans="1:40" ht="14.4">
      <c r="A385" s="80"/>
      <c r="B385" s="12"/>
      <c r="C385" s="73"/>
      <c r="D385" s="80"/>
      <c r="E385" s="73"/>
      <c r="F385" s="12"/>
      <c r="G385" s="9"/>
      <c r="H385" s="286"/>
      <c r="I385" s="72"/>
      <c r="J385" s="12"/>
      <c r="K385" s="12"/>
      <c r="L385" s="12"/>
      <c r="M385" s="12"/>
      <c r="N385" s="138"/>
      <c r="O385" s="12"/>
      <c r="P385" s="12"/>
      <c r="Q385" s="12"/>
      <c r="R385" s="12"/>
      <c r="S385" s="288"/>
      <c r="T385" s="12"/>
      <c r="U385" s="12"/>
      <c r="V385" s="12"/>
      <c r="W385" s="141"/>
      <c r="X385" s="12"/>
      <c r="Y385" s="12"/>
      <c r="Z385" s="12"/>
      <c r="AA385" s="291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spans="1:40" ht="14.4">
      <c r="A386" s="80"/>
      <c r="B386" s="12"/>
      <c r="C386" s="73"/>
      <c r="D386" s="80"/>
      <c r="E386" s="73"/>
      <c r="F386" s="12"/>
      <c r="G386" s="9"/>
      <c r="H386" s="286"/>
      <c r="I386" s="72"/>
      <c r="J386" s="12"/>
      <c r="K386" s="12"/>
      <c r="L386" s="12"/>
      <c r="M386" s="12"/>
      <c r="N386" s="138"/>
      <c r="O386" s="12"/>
      <c r="P386" s="12"/>
      <c r="Q386" s="12"/>
      <c r="R386" s="12"/>
      <c r="S386" s="288"/>
      <c r="T386" s="12"/>
      <c r="U386" s="12"/>
      <c r="V386" s="12"/>
      <c r="W386" s="141"/>
      <c r="X386" s="12"/>
      <c r="Y386" s="12"/>
      <c r="Z386" s="12"/>
      <c r="AA386" s="291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spans="1:40" ht="14.4">
      <c r="A387" s="80"/>
      <c r="B387" s="12"/>
      <c r="C387" s="73"/>
      <c r="D387" s="80"/>
      <c r="E387" s="73"/>
      <c r="F387" s="12"/>
      <c r="G387" s="9"/>
      <c r="H387" s="286"/>
      <c r="I387" s="72"/>
      <c r="J387" s="12"/>
      <c r="K387" s="12"/>
      <c r="L387" s="12"/>
      <c r="M387" s="12"/>
      <c r="N387" s="138"/>
      <c r="O387" s="12"/>
      <c r="P387" s="12"/>
      <c r="Q387" s="12"/>
      <c r="R387" s="12"/>
      <c r="S387" s="288"/>
      <c r="T387" s="12"/>
      <c r="U387" s="12"/>
      <c r="V387" s="12"/>
      <c r="W387" s="141"/>
      <c r="X387" s="12"/>
      <c r="Y387" s="12"/>
      <c r="Z387" s="12"/>
      <c r="AA387" s="291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spans="1:40" ht="14.4">
      <c r="A388" s="80"/>
      <c r="B388" s="12"/>
      <c r="C388" s="73"/>
      <c r="D388" s="80"/>
      <c r="E388" s="73"/>
      <c r="F388" s="12"/>
      <c r="G388" s="9"/>
      <c r="H388" s="286"/>
      <c r="I388" s="72"/>
      <c r="J388" s="12"/>
      <c r="K388" s="12"/>
      <c r="L388" s="12"/>
      <c r="M388" s="12"/>
      <c r="N388" s="138"/>
      <c r="O388" s="12"/>
      <c r="P388" s="12"/>
      <c r="Q388" s="12"/>
      <c r="R388" s="12"/>
      <c r="S388" s="288"/>
      <c r="T388" s="12"/>
      <c r="U388" s="12"/>
      <c r="V388" s="12"/>
      <c r="W388" s="141"/>
      <c r="X388" s="12"/>
      <c r="Y388" s="12"/>
      <c r="Z388" s="12"/>
      <c r="AA388" s="291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spans="1:40" ht="14.4">
      <c r="A389" s="80"/>
      <c r="B389" s="12"/>
      <c r="C389" s="73"/>
      <c r="D389" s="80"/>
      <c r="E389" s="73"/>
      <c r="F389" s="12"/>
      <c r="G389" s="9"/>
      <c r="H389" s="286"/>
      <c r="I389" s="72"/>
      <c r="J389" s="12"/>
      <c r="K389" s="12"/>
      <c r="L389" s="12"/>
      <c r="M389" s="12"/>
      <c r="N389" s="138"/>
      <c r="O389" s="12"/>
      <c r="P389" s="12"/>
      <c r="Q389" s="12"/>
      <c r="R389" s="12"/>
      <c r="S389" s="288"/>
      <c r="T389" s="12"/>
      <c r="U389" s="12"/>
      <c r="V389" s="12"/>
      <c r="W389" s="141"/>
      <c r="X389" s="12"/>
      <c r="Y389" s="12"/>
      <c r="Z389" s="12"/>
      <c r="AA389" s="291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spans="1:40" ht="14.4">
      <c r="A390" s="80"/>
      <c r="B390" s="12"/>
      <c r="C390" s="73"/>
      <c r="D390" s="80"/>
      <c r="E390" s="73"/>
      <c r="F390" s="12"/>
      <c r="G390" s="9"/>
      <c r="H390" s="286"/>
      <c r="I390" s="72"/>
      <c r="J390" s="12"/>
      <c r="K390" s="12"/>
      <c r="L390" s="12"/>
      <c r="M390" s="12"/>
      <c r="N390" s="138"/>
      <c r="O390" s="12"/>
      <c r="P390" s="12"/>
      <c r="Q390" s="12"/>
      <c r="R390" s="12"/>
      <c r="S390" s="288"/>
      <c r="T390" s="12"/>
      <c r="U390" s="12"/>
      <c r="V390" s="12"/>
      <c r="W390" s="141"/>
      <c r="X390" s="12"/>
      <c r="Y390" s="12"/>
      <c r="Z390" s="12"/>
      <c r="AA390" s="291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spans="1:40" ht="14.4">
      <c r="A391" s="80"/>
      <c r="B391" s="12"/>
      <c r="C391" s="73"/>
      <c r="D391" s="80"/>
      <c r="E391" s="73"/>
      <c r="F391" s="12"/>
      <c r="G391" s="9"/>
      <c r="H391" s="286"/>
      <c r="I391" s="72"/>
      <c r="J391" s="80"/>
      <c r="K391" s="80"/>
      <c r="L391" s="12"/>
      <c r="M391" s="12"/>
      <c r="N391" s="138"/>
      <c r="O391" s="12"/>
      <c r="P391" s="12"/>
      <c r="Q391" s="12"/>
      <c r="R391" s="12"/>
      <c r="S391" s="288"/>
      <c r="T391" s="12"/>
      <c r="U391" s="12"/>
      <c r="V391" s="12"/>
      <c r="W391" s="141"/>
      <c r="X391" s="12"/>
      <c r="Y391" s="12"/>
      <c r="Z391" s="12"/>
      <c r="AA391" s="291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spans="1:40" ht="14.4">
      <c r="A392" s="80"/>
      <c r="B392" s="12"/>
      <c r="C392" s="73"/>
      <c r="D392" s="80"/>
      <c r="E392" s="73"/>
      <c r="F392" s="12"/>
      <c r="G392" s="9"/>
      <c r="H392" s="286"/>
      <c r="I392" s="72"/>
      <c r="J392" s="12"/>
      <c r="K392" s="12"/>
      <c r="L392" s="12"/>
      <c r="M392" s="12"/>
      <c r="N392" s="138"/>
      <c r="O392" s="12"/>
      <c r="P392" s="12"/>
      <c r="Q392" s="12"/>
      <c r="R392" s="12"/>
      <c r="S392" s="288"/>
      <c r="T392" s="12"/>
      <c r="U392" s="12"/>
      <c r="V392" s="12"/>
      <c r="W392" s="141"/>
      <c r="X392" s="12"/>
      <c r="Y392" s="12"/>
      <c r="Z392" s="12"/>
      <c r="AA392" s="291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spans="1:40" ht="14.4">
      <c r="A393" s="80"/>
      <c r="B393" s="12"/>
      <c r="C393" s="73"/>
      <c r="D393" s="80"/>
      <c r="E393" s="73"/>
      <c r="F393" s="12"/>
      <c r="G393" s="9"/>
      <c r="H393" s="286"/>
      <c r="I393" s="72"/>
      <c r="J393" s="12"/>
      <c r="K393" s="12"/>
      <c r="L393" s="12"/>
      <c r="M393" s="12"/>
      <c r="N393" s="138"/>
      <c r="O393" s="12"/>
      <c r="P393" s="12"/>
      <c r="Q393" s="12"/>
      <c r="R393" s="12"/>
      <c r="S393" s="288"/>
      <c r="T393" s="12"/>
      <c r="U393" s="12"/>
      <c r="V393" s="12"/>
      <c r="W393" s="141"/>
      <c r="X393" s="12"/>
      <c r="Y393" s="12"/>
      <c r="Z393" s="12"/>
      <c r="AA393" s="291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spans="1:40" ht="14.4">
      <c r="A394" s="80"/>
      <c r="B394" s="12"/>
      <c r="C394" s="73"/>
      <c r="D394" s="80"/>
      <c r="E394" s="73"/>
      <c r="F394" s="12"/>
      <c r="G394" s="9"/>
      <c r="H394" s="286"/>
      <c r="I394" s="72"/>
      <c r="J394" s="12"/>
      <c r="K394" s="12"/>
      <c r="L394" s="12"/>
      <c r="M394" s="12"/>
      <c r="N394" s="138"/>
      <c r="O394" s="12"/>
      <c r="P394" s="12"/>
      <c r="Q394" s="12"/>
      <c r="R394" s="12"/>
      <c r="S394" s="288"/>
      <c r="T394" s="12"/>
      <c r="U394" s="12"/>
      <c r="V394" s="12"/>
      <c r="W394" s="141"/>
      <c r="X394" s="12"/>
      <c r="Y394" s="12"/>
      <c r="Z394" s="12"/>
      <c r="AA394" s="291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spans="1:40" ht="14.4">
      <c r="A395" s="80"/>
      <c r="B395" s="12"/>
      <c r="C395" s="73"/>
      <c r="D395" s="80"/>
      <c r="E395" s="73"/>
      <c r="F395" s="12"/>
      <c r="G395" s="9"/>
      <c r="H395" s="286"/>
      <c r="I395" s="72"/>
      <c r="J395" s="12"/>
      <c r="K395" s="12"/>
      <c r="L395" s="12"/>
      <c r="M395" s="12"/>
      <c r="N395" s="138"/>
      <c r="O395" s="12"/>
      <c r="P395" s="12"/>
      <c r="Q395" s="12"/>
      <c r="R395" s="12"/>
      <c r="S395" s="288"/>
      <c r="T395" s="12"/>
      <c r="U395" s="12"/>
      <c r="V395" s="12"/>
      <c r="W395" s="141"/>
      <c r="X395" s="12"/>
      <c r="Y395" s="12"/>
      <c r="Z395" s="12"/>
      <c r="AA395" s="291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spans="1:40" ht="14.4">
      <c r="A396" s="80"/>
      <c r="B396" s="12"/>
      <c r="C396" s="73"/>
      <c r="D396" s="80"/>
      <c r="E396" s="73"/>
      <c r="F396" s="12"/>
      <c r="G396" s="9"/>
      <c r="H396" s="286"/>
      <c r="I396" s="72"/>
      <c r="J396" s="12"/>
      <c r="K396" s="12"/>
      <c r="L396" s="12"/>
      <c r="M396" s="12"/>
      <c r="N396" s="138"/>
      <c r="O396" s="12"/>
      <c r="P396" s="12"/>
      <c r="Q396" s="12"/>
      <c r="R396" s="12"/>
      <c r="S396" s="288"/>
      <c r="T396" s="12"/>
      <c r="U396" s="12"/>
      <c r="V396" s="12"/>
      <c r="W396" s="141"/>
      <c r="X396" s="12"/>
      <c r="Y396" s="12"/>
      <c r="Z396" s="12"/>
      <c r="AA396" s="291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spans="1:40" ht="14.4">
      <c r="A397" s="80"/>
      <c r="B397" s="12"/>
      <c r="C397" s="73"/>
      <c r="D397" s="80"/>
      <c r="E397" s="73"/>
      <c r="F397" s="12"/>
      <c r="G397" s="9"/>
      <c r="H397" s="286"/>
      <c r="I397" s="72"/>
      <c r="J397" s="12"/>
      <c r="K397" s="12"/>
      <c r="L397" s="12"/>
      <c r="M397" s="12"/>
      <c r="N397" s="138"/>
      <c r="O397" s="12"/>
      <c r="P397" s="12"/>
      <c r="Q397" s="12"/>
      <c r="R397" s="12"/>
      <c r="S397" s="288"/>
      <c r="T397" s="12"/>
      <c r="U397" s="12"/>
      <c r="V397" s="12"/>
      <c r="W397" s="141"/>
      <c r="X397" s="12"/>
      <c r="Y397" s="12"/>
      <c r="Z397" s="12"/>
      <c r="AA397" s="291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spans="1:40" ht="14.4">
      <c r="A398" s="80"/>
      <c r="B398" s="12"/>
      <c r="C398" s="73"/>
      <c r="D398" s="80"/>
      <c r="E398" s="73"/>
      <c r="F398" s="12"/>
      <c r="G398" s="9"/>
      <c r="H398" s="286"/>
      <c r="I398" s="72"/>
      <c r="J398" s="12"/>
      <c r="K398" s="12"/>
      <c r="L398" s="12"/>
      <c r="M398" s="12"/>
      <c r="N398" s="138"/>
      <c r="O398" s="12"/>
      <c r="P398" s="12"/>
      <c r="Q398" s="12"/>
      <c r="R398" s="12"/>
      <c r="S398" s="288"/>
      <c r="T398" s="12"/>
      <c r="U398" s="12"/>
      <c r="V398" s="12"/>
      <c r="W398" s="141"/>
      <c r="X398" s="12"/>
      <c r="Y398" s="12"/>
      <c r="Z398" s="12"/>
      <c r="AA398" s="291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spans="1:40" ht="14.4">
      <c r="A399" s="80"/>
      <c r="B399" s="12"/>
      <c r="C399" s="73"/>
      <c r="D399" s="80"/>
      <c r="E399" s="73"/>
      <c r="F399" s="12"/>
      <c r="G399" s="9"/>
      <c r="H399" s="286"/>
      <c r="I399" s="72"/>
      <c r="J399" s="12"/>
      <c r="K399" s="12"/>
      <c r="L399" s="12"/>
      <c r="M399" s="12"/>
      <c r="N399" s="138"/>
      <c r="O399" s="12"/>
      <c r="P399" s="12"/>
      <c r="Q399" s="12"/>
      <c r="R399" s="12"/>
      <c r="S399" s="288"/>
      <c r="T399" s="12"/>
      <c r="U399" s="12"/>
      <c r="V399" s="12"/>
      <c r="W399" s="141"/>
      <c r="X399" s="12"/>
      <c r="Y399" s="12"/>
      <c r="Z399" s="12"/>
      <c r="AA399" s="291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spans="1:40" ht="14.4">
      <c r="A400" s="80"/>
      <c r="B400" s="12"/>
      <c r="C400" s="73"/>
      <c r="D400" s="80"/>
      <c r="E400" s="73"/>
      <c r="F400" s="12"/>
      <c r="G400" s="9"/>
      <c r="H400" s="286"/>
      <c r="I400" s="72"/>
      <c r="J400" s="12"/>
      <c r="K400" s="12"/>
      <c r="L400" s="12"/>
      <c r="M400" s="12"/>
      <c r="N400" s="138"/>
      <c r="O400" s="12"/>
      <c r="P400" s="12"/>
      <c r="Q400" s="12"/>
      <c r="R400" s="12"/>
      <c r="S400" s="288"/>
      <c r="T400" s="12"/>
      <c r="U400" s="12"/>
      <c r="V400" s="12"/>
      <c r="W400" s="141"/>
      <c r="X400" s="12"/>
      <c r="Y400" s="12"/>
      <c r="Z400" s="12"/>
      <c r="AA400" s="291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spans="1:40" ht="14.4">
      <c r="A401" s="80"/>
      <c r="B401" s="12"/>
      <c r="C401" s="73"/>
      <c r="D401" s="80"/>
      <c r="E401" s="73"/>
      <c r="F401" s="12"/>
      <c r="G401" s="9"/>
      <c r="H401" s="286"/>
      <c r="I401" s="72"/>
      <c r="J401" s="12"/>
      <c r="K401" s="12"/>
      <c r="L401" s="12"/>
      <c r="M401" s="12"/>
      <c r="N401" s="138"/>
      <c r="O401" s="12"/>
      <c r="P401" s="12"/>
      <c r="Q401" s="12"/>
      <c r="R401" s="12"/>
      <c r="S401" s="288"/>
      <c r="T401" s="12"/>
      <c r="U401" s="12"/>
      <c r="V401" s="12"/>
      <c r="W401" s="141"/>
      <c r="X401" s="12"/>
      <c r="Y401" s="12"/>
      <c r="Z401" s="12"/>
      <c r="AA401" s="291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spans="1:40" ht="14.4">
      <c r="A402" s="80"/>
      <c r="B402" s="12"/>
      <c r="C402" s="73"/>
      <c r="D402" s="80"/>
      <c r="E402" s="73"/>
      <c r="F402" s="12"/>
      <c r="G402" s="9"/>
      <c r="H402" s="286"/>
      <c r="I402" s="72"/>
      <c r="J402" s="12"/>
      <c r="K402" s="12"/>
      <c r="L402" s="12"/>
      <c r="M402" s="12"/>
      <c r="N402" s="138"/>
      <c r="O402" s="12"/>
      <c r="P402" s="12"/>
      <c r="Q402" s="12"/>
      <c r="R402" s="12"/>
      <c r="S402" s="288"/>
      <c r="T402" s="12"/>
      <c r="U402" s="12"/>
      <c r="V402" s="12"/>
      <c r="W402" s="141"/>
      <c r="X402" s="12"/>
      <c r="Y402" s="12"/>
      <c r="Z402" s="12"/>
      <c r="AA402" s="291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spans="1:40" ht="14.4">
      <c r="A403" s="80"/>
      <c r="B403" s="12"/>
      <c r="C403" s="73"/>
      <c r="D403" s="80"/>
      <c r="E403" s="73"/>
      <c r="F403" s="12"/>
      <c r="G403" s="9"/>
      <c r="H403" s="286"/>
      <c r="I403" s="72"/>
      <c r="J403" s="12"/>
      <c r="K403" s="12"/>
      <c r="L403" s="12"/>
      <c r="M403" s="12"/>
      <c r="N403" s="138"/>
      <c r="O403" s="12"/>
      <c r="P403" s="12"/>
      <c r="Q403" s="12"/>
      <c r="R403" s="12"/>
      <c r="S403" s="288"/>
      <c r="T403" s="12"/>
      <c r="U403" s="12"/>
      <c r="V403" s="12"/>
      <c r="W403" s="141"/>
      <c r="X403" s="12"/>
      <c r="Y403" s="12"/>
      <c r="Z403" s="12"/>
      <c r="AA403" s="291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spans="1:40" ht="14.4">
      <c r="A404" s="80"/>
      <c r="B404" s="12"/>
      <c r="C404" s="72"/>
      <c r="D404" s="77"/>
      <c r="E404" s="72"/>
      <c r="F404" s="12"/>
      <c r="G404" s="9"/>
      <c r="H404" s="286"/>
      <c r="I404" s="72"/>
      <c r="J404" s="12"/>
      <c r="K404" s="12"/>
      <c r="L404" s="12"/>
      <c r="M404" s="12"/>
      <c r="N404" s="138"/>
      <c r="O404" s="12"/>
      <c r="P404" s="12"/>
      <c r="Q404" s="12"/>
      <c r="R404" s="12"/>
      <c r="S404" s="288"/>
      <c r="T404" s="12"/>
      <c r="U404" s="12"/>
      <c r="V404" s="12"/>
      <c r="W404" s="141"/>
      <c r="X404" s="12"/>
      <c r="Y404" s="12"/>
      <c r="Z404" s="12"/>
      <c r="AA404" s="291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spans="1:40" ht="14.4">
      <c r="A405" s="80"/>
      <c r="B405" s="12"/>
      <c r="C405" s="72"/>
      <c r="D405" s="77"/>
      <c r="E405" s="72"/>
      <c r="F405" s="12"/>
      <c r="G405" s="9"/>
      <c r="H405" s="286"/>
      <c r="I405" s="72"/>
      <c r="J405" s="12"/>
      <c r="K405" s="12"/>
      <c r="L405" s="12"/>
      <c r="M405" s="12"/>
      <c r="N405" s="138"/>
      <c r="O405" s="12"/>
      <c r="P405" s="12"/>
      <c r="Q405" s="12"/>
      <c r="R405" s="12"/>
      <c r="S405" s="288"/>
      <c r="T405" s="12"/>
      <c r="U405" s="12"/>
      <c r="V405" s="12"/>
      <c r="W405" s="141"/>
      <c r="X405" s="12"/>
      <c r="Y405" s="12"/>
      <c r="Z405" s="12"/>
      <c r="AA405" s="291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spans="1:40" ht="14.4">
      <c r="A406" s="80"/>
      <c r="B406" s="12"/>
      <c r="C406" s="72"/>
      <c r="D406" s="77"/>
      <c r="E406" s="72"/>
      <c r="F406" s="12"/>
      <c r="G406" s="9"/>
      <c r="H406" s="286"/>
      <c r="I406" s="72"/>
      <c r="J406" s="12"/>
      <c r="K406" s="12"/>
      <c r="L406" s="12"/>
      <c r="M406" s="12"/>
      <c r="N406" s="138"/>
      <c r="O406" s="12"/>
      <c r="P406" s="12"/>
      <c r="Q406" s="12"/>
      <c r="R406" s="12"/>
      <c r="S406" s="288"/>
      <c r="T406" s="12"/>
      <c r="U406" s="12"/>
      <c r="V406" s="12"/>
      <c r="W406" s="141"/>
      <c r="X406" s="12"/>
      <c r="Y406" s="12"/>
      <c r="Z406" s="12"/>
      <c r="AA406" s="291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spans="1:40" ht="14.4">
      <c r="A407" s="80"/>
      <c r="B407" s="12"/>
      <c r="C407" s="72"/>
      <c r="D407" s="77"/>
      <c r="E407" s="72"/>
      <c r="F407" s="12"/>
      <c r="G407" s="9"/>
      <c r="H407" s="286"/>
      <c r="I407" s="72"/>
      <c r="J407" s="12"/>
      <c r="K407" s="12"/>
      <c r="L407" s="12"/>
      <c r="M407" s="12"/>
      <c r="N407" s="138"/>
      <c r="O407" s="12"/>
      <c r="P407" s="12"/>
      <c r="Q407" s="12"/>
      <c r="R407" s="12"/>
      <c r="S407" s="288"/>
      <c r="T407" s="12"/>
      <c r="U407" s="12"/>
      <c r="V407" s="12"/>
      <c r="W407" s="141"/>
      <c r="X407" s="12"/>
      <c r="Y407" s="12"/>
      <c r="Z407" s="12"/>
      <c r="AA407" s="291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spans="1:40" ht="14.4">
      <c r="A408" s="80"/>
      <c r="B408" s="12"/>
      <c r="C408" s="72"/>
      <c r="D408" s="77"/>
      <c r="E408" s="72"/>
      <c r="F408" s="12"/>
      <c r="G408" s="9"/>
      <c r="H408" s="286"/>
      <c r="I408" s="72"/>
      <c r="J408" s="12"/>
      <c r="K408" s="12"/>
      <c r="L408" s="12"/>
      <c r="M408" s="12"/>
      <c r="N408" s="138"/>
      <c r="O408" s="12"/>
      <c r="P408" s="12"/>
      <c r="Q408" s="12"/>
      <c r="R408" s="12"/>
      <c r="S408" s="288"/>
      <c r="T408" s="12"/>
      <c r="U408" s="12"/>
      <c r="V408" s="12"/>
      <c r="W408" s="141"/>
      <c r="X408" s="12"/>
      <c r="Y408" s="12"/>
      <c r="Z408" s="12"/>
      <c r="AA408" s="291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spans="1:40" ht="14.4">
      <c r="A409" s="80"/>
      <c r="B409" s="12"/>
      <c r="C409" s="72"/>
      <c r="D409" s="77"/>
      <c r="E409" s="72"/>
      <c r="F409" s="12"/>
      <c r="G409" s="9"/>
      <c r="H409" s="286"/>
      <c r="I409" s="72"/>
      <c r="J409" s="12"/>
      <c r="K409" s="12"/>
      <c r="L409" s="12"/>
      <c r="M409" s="12"/>
      <c r="N409" s="138"/>
      <c r="O409" s="12"/>
      <c r="P409" s="12"/>
      <c r="Q409" s="12"/>
      <c r="R409" s="12"/>
      <c r="S409" s="288"/>
      <c r="T409" s="12"/>
      <c r="U409" s="12"/>
      <c r="V409" s="12"/>
      <c r="W409" s="141"/>
      <c r="X409" s="12"/>
      <c r="Y409" s="12"/>
      <c r="Z409" s="12"/>
      <c r="AA409" s="291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spans="1:40" ht="14.4">
      <c r="A410" s="80"/>
      <c r="B410" s="12"/>
      <c r="C410" s="72"/>
      <c r="D410" s="77"/>
      <c r="E410" s="72"/>
      <c r="F410" s="12"/>
      <c r="G410" s="9"/>
      <c r="H410" s="286"/>
      <c r="I410" s="72"/>
      <c r="J410" s="12"/>
      <c r="K410" s="12"/>
      <c r="L410" s="12"/>
      <c r="M410" s="12"/>
      <c r="N410" s="138"/>
      <c r="O410" s="12"/>
      <c r="P410" s="12"/>
      <c r="Q410" s="12"/>
      <c r="R410" s="12"/>
      <c r="S410" s="288"/>
      <c r="T410" s="12"/>
      <c r="U410" s="12"/>
      <c r="V410" s="12"/>
      <c r="W410" s="141"/>
      <c r="X410" s="12"/>
      <c r="Y410" s="12"/>
      <c r="Z410" s="12"/>
      <c r="AA410" s="291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spans="1:40" ht="14.4">
      <c r="A411" s="80"/>
      <c r="B411" s="12"/>
      <c r="C411" s="72"/>
      <c r="D411" s="77"/>
      <c r="E411" s="72"/>
      <c r="F411" s="12"/>
      <c r="G411" s="9"/>
      <c r="H411" s="286"/>
      <c r="I411" s="72"/>
      <c r="J411" s="12"/>
      <c r="K411" s="12"/>
      <c r="L411" s="12"/>
      <c r="M411" s="12"/>
      <c r="N411" s="138"/>
      <c r="O411" s="12"/>
      <c r="P411" s="12"/>
      <c r="Q411" s="12"/>
      <c r="R411" s="12"/>
      <c r="S411" s="288"/>
      <c r="T411" s="12"/>
      <c r="U411" s="12"/>
      <c r="V411" s="12"/>
      <c r="W411" s="141"/>
      <c r="X411" s="12"/>
      <c r="Y411" s="12"/>
      <c r="Z411" s="12"/>
      <c r="AA411" s="291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spans="1:40" ht="14.4">
      <c r="A412" s="80"/>
      <c r="B412" s="12"/>
      <c r="C412" s="72"/>
      <c r="D412" s="77"/>
      <c r="E412" s="72"/>
      <c r="F412" s="12"/>
      <c r="G412" s="9"/>
      <c r="H412" s="286"/>
      <c r="I412" s="72"/>
      <c r="J412" s="12"/>
      <c r="K412" s="12"/>
      <c r="L412" s="12"/>
      <c r="M412" s="12"/>
      <c r="N412" s="138"/>
      <c r="O412" s="12"/>
      <c r="P412" s="12"/>
      <c r="Q412" s="12"/>
      <c r="R412" s="12"/>
      <c r="S412" s="288"/>
      <c r="T412" s="12"/>
      <c r="U412" s="12"/>
      <c r="V412" s="12"/>
      <c r="W412" s="141"/>
      <c r="X412" s="12"/>
      <c r="Y412" s="12"/>
      <c r="Z412" s="12"/>
      <c r="AA412" s="291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spans="1:40" ht="14.4">
      <c r="A413" s="80"/>
      <c r="B413" s="72"/>
      <c r="C413" s="72"/>
      <c r="D413" s="77"/>
      <c r="E413" s="72"/>
      <c r="F413" s="72"/>
      <c r="G413" s="95"/>
      <c r="H413" s="140"/>
      <c r="I413" s="72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  <c r="AA413" s="140"/>
      <c r="AB413" s="140"/>
      <c r="AC413" s="140"/>
      <c r="AD413" s="140"/>
      <c r="AE413" s="140"/>
      <c r="AF413" s="140"/>
      <c r="AG413" s="140"/>
      <c r="AH413" s="140"/>
      <c r="AI413" s="140"/>
      <c r="AJ413" s="140"/>
      <c r="AK413" s="140"/>
      <c r="AL413" s="140"/>
      <c r="AM413" s="140"/>
      <c r="AN413" s="140"/>
    </row>
    <row r="414" spans="1:40" ht="14.4">
      <c r="A414" s="80"/>
      <c r="B414" s="72"/>
      <c r="C414" s="72"/>
      <c r="D414" s="77"/>
      <c r="E414" s="72"/>
      <c r="F414" s="72"/>
      <c r="G414" s="95"/>
      <c r="H414" s="286"/>
      <c r="I414" s="72"/>
      <c r="J414" s="12"/>
      <c r="K414" s="12"/>
      <c r="L414" s="12"/>
      <c r="M414" s="12"/>
      <c r="N414" s="138"/>
      <c r="O414" s="12"/>
      <c r="P414" s="12"/>
      <c r="Q414" s="12"/>
      <c r="R414" s="12"/>
      <c r="S414" s="288"/>
      <c r="T414" s="12"/>
      <c r="U414" s="12"/>
      <c r="V414" s="12"/>
      <c r="W414" s="141"/>
      <c r="X414" s="12"/>
      <c r="Y414" s="12"/>
      <c r="Z414" s="12"/>
      <c r="AA414" s="291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spans="1:40" ht="14.4">
      <c r="A415" s="80"/>
      <c r="B415" s="72"/>
      <c r="C415" s="72"/>
      <c r="D415" s="77"/>
      <c r="E415" s="72"/>
      <c r="F415" s="72"/>
      <c r="G415" s="95"/>
      <c r="H415" s="286"/>
      <c r="I415" s="72"/>
      <c r="J415" s="12"/>
      <c r="K415" s="12"/>
      <c r="L415" s="12"/>
      <c r="M415" s="12"/>
      <c r="N415" s="138"/>
      <c r="O415" s="12"/>
      <c r="P415" s="12"/>
      <c r="Q415" s="12"/>
      <c r="R415" s="12"/>
      <c r="S415" s="288"/>
      <c r="T415" s="12"/>
      <c r="U415" s="12"/>
      <c r="V415" s="12"/>
      <c r="W415" s="141"/>
      <c r="X415" s="12"/>
      <c r="Y415" s="12"/>
      <c r="Z415" s="12"/>
      <c r="AA415" s="291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spans="1:40" ht="14.4">
      <c r="A416" s="80"/>
      <c r="B416" s="72"/>
      <c r="C416" s="72"/>
      <c r="D416" s="77"/>
      <c r="E416" s="72"/>
      <c r="F416" s="72"/>
      <c r="G416" s="95"/>
      <c r="H416" s="286"/>
      <c r="I416" s="72"/>
      <c r="J416" s="12"/>
      <c r="K416" s="12"/>
      <c r="L416" s="12"/>
      <c r="M416" s="12"/>
      <c r="N416" s="138"/>
      <c r="O416" s="12"/>
      <c r="P416" s="12"/>
      <c r="Q416" s="12"/>
      <c r="R416" s="12"/>
      <c r="S416" s="288"/>
      <c r="T416" s="12"/>
      <c r="U416" s="12"/>
      <c r="V416" s="12"/>
      <c r="W416" s="141"/>
      <c r="X416" s="12"/>
      <c r="Y416" s="12"/>
      <c r="Z416" s="12"/>
      <c r="AA416" s="291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spans="1:40" ht="14.4">
      <c r="A417" s="80"/>
      <c r="B417" s="72"/>
      <c r="C417" s="72"/>
      <c r="D417" s="77"/>
      <c r="E417" s="72"/>
      <c r="F417" s="72"/>
      <c r="G417" s="95"/>
      <c r="H417" s="286"/>
      <c r="I417" s="72"/>
      <c r="J417" s="12"/>
      <c r="K417" s="12"/>
      <c r="L417" s="12"/>
      <c r="M417" s="12"/>
      <c r="N417" s="138"/>
      <c r="O417" s="12"/>
      <c r="P417" s="12"/>
      <c r="Q417" s="12"/>
      <c r="R417" s="12"/>
      <c r="S417" s="288"/>
      <c r="T417" s="12"/>
      <c r="U417" s="12"/>
      <c r="V417" s="12"/>
      <c r="W417" s="141"/>
      <c r="X417" s="12"/>
      <c r="Y417" s="12"/>
      <c r="Z417" s="12"/>
      <c r="AA417" s="291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spans="1:40" ht="14.4">
      <c r="A418" s="80"/>
      <c r="B418" s="72"/>
      <c r="C418" s="72"/>
      <c r="D418" s="77"/>
      <c r="E418" s="72"/>
      <c r="F418" s="72"/>
      <c r="G418" s="95"/>
      <c r="H418" s="140"/>
      <c r="I418" s="72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  <c r="AA418" s="140"/>
      <c r="AB418" s="140"/>
      <c r="AC418" s="140"/>
      <c r="AD418" s="140"/>
      <c r="AE418" s="140"/>
      <c r="AF418" s="140"/>
      <c r="AG418" s="140"/>
      <c r="AH418" s="140"/>
      <c r="AI418" s="140"/>
      <c r="AJ418" s="140"/>
      <c r="AK418" s="140"/>
      <c r="AL418" s="140"/>
      <c r="AM418" s="140"/>
      <c r="AN418" s="140"/>
    </row>
    <row r="419" spans="1:40" ht="14.4">
      <c r="A419" s="80"/>
      <c r="B419" s="72"/>
      <c r="C419" s="72"/>
      <c r="D419" s="77"/>
      <c r="E419" s="72"/>
      <c r="F419" s="72"/>
      <c r="G419" s="95"/>
      <c r="H419" s="286"/>
      <c r="I419" s="72"/>
      <c r="J419" s="12"/>
      <c r="K419" s="12"/>
      <c r="L419" s="12"/>
      <c r="M419" s="12"/>
      <c r="N419" s="138"/>
      <c r="O419" s="12"/>
      <c r="P419" s="12"/>
      <c r="Q419" s="12"/>
      <c r="R419" s="12"/>
      <c r="S419" s="288"/>
      <c r="T419" s="12"/>
      <c r="U419" s="12"/>
      <c r="V419" s="12"/>
      <c r="W419" s="141"/>
      <c r="X419" s="12"/>
      <c r="Y419" s="12"/>
      <c r="Z419" s="12"/>
      <c r="AA419" s="291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spans="1:40" ht="14.4">
      <c r="A420" s="80"/>
      <c r="B420" s="72"/>
      <c r="C420" s="72"/>
      <c r="D420" s="77"/>
      <c r="E420" s="72"/>
      <c r="F420" s="72"/>
      <c r="G420" s="95"/>
      <c r="H420" s="286"/>
      <c r="I420" s="72"/>
      <c r="J420" s="12"/>
      <c r="K420" s="12"/>
      <c r="L420" s="12"/>
      <c r="M420" s="12"/>
      <c r="N420" s="138"/>
      <c r="O420" s="12"/>
      <c r="P420" s="12"/>
      <c r="Q420" s="12"/>
      <c r="R420" s="12"/>
      <c r="S420" s="288"/>
      <c r="T420" s="12"/>
      <c r="U420" s="12"/>
      <c r="V420" s="12"/>
      <c r="W420" s="141"/>
      <c r="X420" s="12"/>
      <c r="Y420" s="12"/>
      <c r="Z420" s="12"/>
      <c r="AA420" s="291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spans="1:40" ht="14.4">
      <c r="A421" s="80"/>
      <c r="B421" s="72"/>
      <c r="C421" s="72"/>
      <c r="D421" s="77"/>
      <c r="E421" s="72"/>
      <c r="F421" s="72"/>
      <c r="G421" s="95"/>
      <c r="H421" s="140"/>
      <c r="I421" s="72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  <c r="AA421" s="140"/>
      <c r="AB421" s="140"/>
      <c r="AC421" s="140"/>
      <c r="AD421" s="140"/>
      <c r="AE421" s="140"/>
      <c r="AF421" s="140"/>
      <c r="AG421" s="140"/>
      <c r="AH421" s="140"/>
      <c r="AI421" s="140"/>
      <c r="AJ421" s="140"/>
      <c r="AK421" s="140"/>
      <c r="AL421" s="140"/>
      <c r="AM421" s="140"/>
      <c r="AN421" s="140"/>
    </row>
    <row r="422" spans="1:40" ht="14.4">
      <c r="A422" s="80"/>
      <c r="B422" s="72"/>
      <c r="C422" s="72"/>
      <c r="D422" s="77"/>
      <c r="E422" s="72"/>
      <c r="F422" s="72"/>
      <c r="G422" s="95"/>
      <c r="H422" s="286"/>
      <c r="I422" s="72"/>
      <c r="J422" s="12"/>
      <c r="K422" s="12"/>
      <c r="L422" s="12"/>
      <c r="M422" s="12"/>
      <c r="N422" s="138"/>
      <c r="O422" s="12"/>
      <c r="P422" s="12"/>
      <c r="Q422" s="12"/>
      <c r="R422" s="12"/>
      <c r="S422" s="288"/>
      <c r="T422" s="12"/>
      <c r="U422" s="12"/>
      <c r="V422" s="12"/>
      <c r="W422" s="141"/>
      <c r="X422" s="12"/>
      <c r="Y422" s="12"/>
      <c r="Z422" s="12"/>
      <c r="AA422" s="291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spans="1:40" ht="14.4">
      <c r="A423" s="80"/>
      <c r="B423" s="72"/>
      <c r="C423" s="72"/>
      <c r="D423" s="77"/>
      <c r="E423" s="72"/>
      <c r="F423" s="72"/>
      <c r="G423" s="95"/>
      <c r="H423" s="286"/>
      <c r="I423" s="72"/>
      <c r="J423" s="12"/>
      <c r="K423" s="12"/>
      <c r="L423" s="12"/>
      <c r="M423" s="12"/>
      <c r="N423" s="138"/>
      <c r="O423" s="12"/>
      <c r="P423" s="12"/>
      <c r="Q423" s="12"/>
      <c r="R423" s="12"/>
      <c r="S423" s="288"/>
      <c r="T423" s="12"/>
      <c r="U423" s="12"/>
      <c r="V423" s="12"/>
      <c r="W423" s="141"/>
      <c r="X423" s="12"/>
      <c r="Y423" s="12"/>
      <c r="Z423" s="12"/>
      <c r="AA423" s="291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spans="1:40" ht="14.4">
      <c r="A424" s="80"/>
      <c r="B424" s="72"/>
      <c r="C424" s="72"/>
      <c r="D424" s="77"/>
      <c r="E424" s="72"/>
      <c r="F424" s="72"/>
      <c r="G424" s="95"/>
      <c r="H424" s="286"/>
      <c r="I424" s="72"/>
      <c r="J424" s="12"/>
      <c r="K424" s="12"/>
      <c r="L424" s="12"/>
      <c r="M424" s="12"/>
      <c r="N424" s="138"/>
      <c r="O424" s="12"/>
      <c r="P424" s="12"/>
      <c r="Q424" s="12"/>
      <c r="R424" s="12"/>
      <c r="S424" s="288"/>
      <c r="T424" s="12"/>
      <c r="U424" s="12"/>
      <c r="V424" s="12"/>
      <c r="W424" s="141"/>
      <c r="X424" s="12"/>
      <c r="Y424" s="12"/>
      <c r="Z424" s="12"/>
      <c r="AA424" s="291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spans="1:40" ht="14.4">
      <c r="A425" s="80"/>
      <c r="B425" s="72"/>
      <c r="C425" s="72"/>
      <c r="D425" s="77"/>
      <c r="E425" s="72"/>
      <c r="F425" s="72"/>
      <c r="G425" s="95"/>
      <c r="H425" s="286"/>
      <c r="I425" s="72"/>
      <c r="J425" s="12"/>
      <c r="K425" s="12"/>
      <c r="L425" s="12"/>
      <c r="M425" s="12"/>
      <c r="N425" s="138"/>
      <c r="O425" s="12"/>
      <c r="P425" s="12"/>
      <c r="Q425" s="12"/>
      <c r="R425" s="12"/>
      <c r="S425" s="288"/>
      <c r="T425" s="12"/>
      <c r="U425" s="12"/>
      <c r="V425" s="12"/>
      <c r="W425" s="141"/>
      <c r="X425" s="12"/>
      <c r="Y425" s="12"/>
      <c r="Z425" s="12"/>
      <c r="AA425" s="291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spans="1:40" ht="14.4">
      <c r="A426" s="80"/>
      <c r="B426" s="72"/>
      <c r="C426" s="72"/>
      <c r="D426" s="77"/>
      <c r="E426" s="72"/>
      <c r="F426" s="72"/>
      <c r="G426" s="95"/>
      <c r="H426" s="286"/>
      <c r="I426" s="72"/>
      <c r="J426" s="12"/>
      <c r="K426" s="12"/>
      <c r="L426" s="12"/>
      <c r="M426" s="12"/>
      <c r="N426" s="138"/>
      <c r="O426" s="12"/>
      <c r="P426" s="12"/>
      <c r="Q426" s="12"/>
      <c r="R426" s="12"/>
      <c r="S426" s="288"/>
      <c r="T426" s="12"/>
      <c r="U426" s="12"/>
      <c r="V426" s="12"/>
      <c r="W426" s="141"/>
      <c r="X426" s="12"/>
      <c r="Y426" s="12"/>
      <c r="Z426" s="12"/>
      <c r="AA426" s="291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spans="1:40" ht="14.4">
      <c r="A427" s="80"/>
      <c r="B427" s="72"/>
      <c r="C427" s="72"/>
      <c r="D427" s="77"/>
      <c r="E427" s="72"/>
      <c r="F427" s="72"/>
      <c r="G427" s="95"/>
      <c r="H427" s="140"/>
      <c r="I427" s="72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  <c r="AA427" s="140"/>
      <c r="AB427" s="140"/>
      <c r="AC427" s="140"/>
      <c r="AD427" s="140"/>
      <c r="AE427" s="140"/>
      <c r="AF427" s="140"/>
      <c r="AG427" s="140"/>
      <c r="AH427" s="140"/>
      <c r="AI427" s="140"/>
      <c r="AJ427" s="140"/>
      <c r="AK427" s="140"/>
      <c r="AL427" s="140"/>
      <c r="AM427" s="140"/>
      <c r="AN427" s="140"/>
    </row>
    <row r="428" spans="1:40" ht="14.4">
      <c r="A428" s="80"/>
      <c r="B428" s="72"/>
      <c r="C428" s="72"/>
      <c r="D428" s="77"/>
      <c r="E428" s="72"/>
      <c r="F428" s="72"/>
      <c r="G428" s="95"/>
      <c r="H428" s="286"/>
      <c r="I428" s="72"/>
      <c r="J428" s="12"/>
      <c r="K428" s="12"/>
      <c r="L428" s="12"/>
      <c r="M428" s="12"/>
      <c r="N428" s="138"/>
      <c r="O428" s="12"/>
      <c r="P428" s="12"/>
      <c r="Q428" s="12"/>
      <c r="R428" s="12"/>
      <c r="S428" s="288"/>
      <c r="T428" s="12"/>
      <c r="U428" s="12"/>
      <c r="V428" s="12"/>
      <c r="W428" s="141"/>
      <c r="X428" s="12"/>
      <c r="Y428" s="12"/>
      <c r="Z428" s="12"/>
      <c r="AA428" s="291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spans="1:40" ht="14.4">
      <c r="A429" s="80"/>
      <c r="B429" s="12"/>
      <c r="C429" s="72"/>
      <c r="D429" s="77"/>
      <c r="E429" s="72"/>
      <c r="F429" s="12"/>
      <c r="G429" s="9"/>
      <c r="H429" s="286"/>
      <c r="I429" s="72"/>
      <c r="J429" s="12"/>
      <c r="K429" s="12"/>
      <c r="L429" s="12"/>
      <c r="M429" s="12"/>
      <c r="N429" s="138"/>
      <c r="O429" s="12"/>
      <c r="P429" s="12"/>
      <c r="Q429" s="12"/>
      <c r="R429" s="12"/>
      <c r="S429" s="288"/>
      <c r="T429" s="12"/>
      <c r="U429" s="12"/>
      <c r="V429" s="12"/>
      <c r="W429" s="141"/>
      <c r="X429" s="12"/>
      <c r="Y429" s="12"/>
      <c r="Z429" s="12"/>
      <c r="AA429" s="291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spans="1:40" ht="14.4">
      <c r="A430" s="78"/>
      <c r="B430" s="12"/>
      <c r="C430" s="12"/>
      <c r="D430" s="74"/>
      <c r="E430" s="12"/>
      <c r="F430" s="12"/>
      <c r="G430" s="9"/>
      <c r="H430" s="286"/>
      <c r="I430" s="72"/>
      <c r="J430" s="12"/>
      <c r="K430" s="12"/>
      <c r="L430" s="12"/>
      <c r="M430" s="12"/>
      <c r="N430" s="138"/>
      <c r="O430" s="12"/>
      <c r="P430" s="12"/>
      <c r="Q430" s="12"/>
      <c r="R430" s="12"/>
      <c r="S430" s="288"/>
      <c r="T430" s="12"/>
      <c r="U430" s="12"/>
      <c r="V430" s="12"/>
      <c r="W430" s="141"/>
      <c r="X430" s="12"/>
      <c r="Y430" s="12"/>
      <c r="Z430" s="12"/>
      <c r="AA430" s="291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spans="1:40" ht="14.4">
      <c r="A431" s="78"/>
      <c r="B431" s="12"/>
      <c r="C431" s="12"/>
      <c r="D431" s="74"/>
      <c r="E431" s="12"/>
      <c r="F431" s="12"/>
      <c r="G431" s="9"/>
      <c r="H431" s="286"/>
      <c r="I431" s="72"/>
      <c r="J431" s="12"/>
      <c r="K431" s="12"/>
      <c r="L431" s="12"/>
      <c r="M431" s="12"/>
      <c r="N431" s="138"/>
      <c r="O431" s="12"/>
      <c r="P431" s="12"/>
      <c r="Q431" s="12"/>
      <c r="R431" s="12"/>
      <c r="S431" s="288"/>
      <c r="T431" s="12"/>
      <c r="U431" s="12"/>
      <c r="V431" s="12"/>
      <c r="W431" s="141"/>
      <c r="X431" s="12"/>
      <c r="Y431" s="12"/>
      <c r="Z431" s="12"/>
      <c r="AA431" s="291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spans="1:40" ht="14.4">
      <c r="A432" s="78"/>
      <c r="B432" s="12"/>
      <c r="C432" s="12"/>
      <c r="D432" s="74"/>
      <c r="E432" s="12"/>
      <c r="F432" s="12"/>
      <c r="G432" s="9"/>
      <c r="H432" s="286"/>
      <c r="I432" s="72"/>
      <c r="J432" s="12"/>
      <c r="K432" s="72"/>
      <c r="L432" s="12"/>
      <c r="M432" s="12"/>
      <c r="N432" s="138"/>
      <c r="O432" s="12"/>
      <c r="P432" s="12"/>
      <c r="Q432" s="12"/>
      <c r="R432" s="12"/>
      <c r="S432" s="288"/>
      <c r="T432" s="12"/>
      <c r="U432" s="12"/>
      <c r="V432" s="12"/>
      <c r="W432" s="141"/>
      <c r="X432" s="12"/>
      <c r="Y432" s="12"/>
      <c r="Z432" s="12"/>
      <c r="AA432" s="291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spans="1:40" ht="14.4">
      <c r="A433" s="78"/>
      <c r="B433" s="12"/>
      <c r="C433" s="12"/>
      <c r="D433" s="74"/>
      <c r="E433" s="12"/>
      <c r="F433" s="12"/>
      <c r="G433" s="9"/>
      <c r="H433" s="286"/>
      <c r="I433" s="72"/>
      <c r="J433" s="12"/>
      <c r="K433" s="12"/>
      <c r="L433" s="12"/>
      <c r="M433" s="12"/>
      <c r="N433" s="138"/>
      <c r="O433" s="12"/>
      <c r="P433" s="12"/>
      <c r="Q433" s="12"/>
      <c r="R433" s="12"/>
      <c r="S433" s="288"/>
      <c r="T433" s="12"/>
      <c r="U433" s="12"/>
      <c r="V433" s="12"/>
      <c r="W433" s="141"/>
      <c r="X433" s="12"/>
      <c r="Y433" s="12"/>
      <c r="Z433" s="12"/>
      <c r="AA433" s="291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spans="1:40" ht="14.4">
      <c r="A434" s="78"/>
      <c r="B434" s="12"/>
      <c r="C434" s="12"/>
      <c r="D434" s="74"/>
      <c r="E434" s="12"/>
      <c r="F434" s="12"/>
      <c r="G434" s="9"/>
      <c r="H434" s="286"/>
      <c r="I434" s="72"/>
      <c r="J434" s="12"/>
      <c r="K434" s="12"/>
      <c r="L434" s="12"/>
      <c r="M434" s="12"/>
      <c r="N434" s="138"/>
      <c r="O434" s="12"/>
      <c r="P434" s="12"/>
      <c r="Q434" s="12"/>
      <c r="R434" s="12"/>
      <c r="S434" s="288"/>
      <c r="T434" s="12"/>
      <c r="U434" s="12"/>
      <c r="V434" s="12"/>
      <c r="W434" s="141"/>
      <c r="X434" s="12"/>
      <c r="Y434" s="12"/>
      <c r="Z434" s="12"/>
      <c r="AA434" s="291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spans="1:40" ht="14.4">
      <c r="A435" s="78"/>
      <c r="B435" s="12"/>
      <c r="C435" s="12"/>
      <c r="D435" s="74"/>
      <c r="E435" s="12"/>
      <c r="F435" s="12"/>
      <c r="G435" s="9"/>
      <c r="H435" s="286"/>
      <c r="I435" s="72"/>
      <c r="J435" s="12"/>
      <c r="K435" s="12"/>
      <c r="L435" s="12"/>
      <c r="M435" s="12"/>
      <c r="N435" s="138"/>
      <c r="O435" s="12"/>
      <c r="P435" s="12"/>
      <c r="Q435" s="12"/>
      <c r="R435" s="12"/>
      <c r="S435" s="288"/>
      <c r="T435" s="12"/>
      <c r="U435" s="12"/>
      <c r="V435" s="12"/>
      <c r="W435" s="141"/>
      <c r="X435" s="12"/>
      <c r="Y435" s="12"/>
      <c r="Z435" s="12"/>
      <c r="AA435" s="291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spans="1:40" ht="14.4">
      <c r="A436" s="295"/>
      <c r="B436" s="100"/>
      <c r="C436" s="100"/>
      <c r="D436" s="137"/>
      <c r="E436" s="100"/>
      <c r="F436" s="100"/>
      <c r="G436" s="296"/>
      <c r="H436" s="286"/>
      <c r="I436" s="100"/>
      <c r="J436" s="100"/>
      <c r="K436" s="100"/>
      <c r="L436" s="100"/>
      <c r="M436" s="100"/>
      <c r="N436" s="138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</row>
    <row r="437" spans="1:40" ht="14.4">
      <c r="A437" s="78"/>
      <c r="B437" s="12"/>
      <c r="C437" s="12"/>
      <c r="D437" s="74"/>
      <c r="E437" s="12"/>
      <c r="F437" s="12"/>
      <c r="G437" s="9"/>
      <c r="H437" s="286"/>
      <c r="I437" s="72"/>
      <c r="J437" s="12"/>
      <c r="K437" s="12"/>
      <c r="L437" s="12"/>
      <c r="M437" s="12"/>
      <c r="N437" s="138"/>
      <c r="O437" s="12"/>
      <c r="P437" s="12"/>
      <c r="Q437" s="12"/>
      <c r="R437" s="12"/>
      <c r="S437" s="288"/>
      <c r="T437" s="12"/>
      <c r="U437" s="12"/>
      <c r="V437" s="12"/>
      <c r="W437" s="141"/>
      <c r="X437" s="12"/>
      <c r="Y437" s="12"/>
      <c r="Z437" s="12"/>
      <c r="AA437" s="291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spans="1:40" ht="14.4">
      <c r="A438" s="78"/>
      <c r="B438" s="12"/>
      <c r="C438" s="12"/>
      <c r="D438" s="74"/>
      <c r="E438" s="12"/>
      <c r="F438" s="12"/>
      <c r="G438" s="9"/>
      <c r="H438" s="286"/>
      <c r="I438" s="72"/>
      <c r="J438" s="12"/>
      <c r="K438" s="74"/>
      <c r="L438" s="12"/>
      <c r="M438" s="12"/>
      <c r="N438" s="138"/>
      <c r="O438" s="12"/>
      <c r="P438" s="12"/>
      <c r="Q438" s="12"/>
      <c r="R438" s="12"/>
      <c r="S438" s="288"/>
      <c r="T438" s="12"/>
      <c r="U438" s="12"/>
      <c r="V438" s="12"/>
      <c r="W438" s="141"/>
      <c r="X438" s="12"/>
      <c r="Y438" s="12"/>
      <c r="Z438" s="12"/>
      <c r="AA438" s="291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spans="1:40" ht="14.4">
      <c r="A439" s="78"/>
      <c r="B439" s="12"/>
      <c r="C439" s="12"/>
      <c r="D439" s="74"/>
      <c r="E439" s="12"/>
      <c r="F439" s="12"/>
      <c r="G439" s="9"/>
      <c r="H439" s="286"/>
      <c r="I439" s="72"/>
      <c r="J439" s="12"/>
      <c r="K439" s="12"/>
      <c r="L439" s="12"/>
      <c r="M439" s="12"/>
      <c r="N439" s="138"/>
      <c r="O439" s="12"/>
      <c r="P439" s="12"/>
      <c r="Q439" s="12"/>
      <c r="R439" s="12"/>
      <c r="S439" s="288"/>
      <c r="T439" s="12"/>
      <c r="U439" s="12"/>
      <c r="V439" s="12"/>
      <c r="W439" s="141"/>
      <c r="X439" s="12"/>
      <c r="Y439" s="12"/>
      <c r="Z439" s="12"/>
      <c r="AA439" s="291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spans="1:40" ht="14.4">
      <c r="A440" s="78"/>
      <c r="B440" s="12"/>
      <c r="C440" s="12"/>
      <c r="D440" s="74"/>
      <c r="E440" s="12"/>
      <c r="F440" s="12"/>
      <c r="G440" s="9"/>
      <c r="H440" s="286"/>
      <c r="I440" s="72"/>
      <c r="J440" s="12"/>
      <c r="K440" s="12"/>
      <c r="L440" s="12"/>
      <c r="M440" s="12"/>
      <c r="N440" s="138"/>
      <c r="O440" s="12"/>
      <c r="P440" s="12"/>
      <c r="Q440" s="12"/>
      <c r="R440" s="12"/>
      <c r="S440" s="288"/>
      <c r="T440" s="12"/>
      <c r="U440" s="12"/>
      <c r="V440" s="12"/>
      <c r="W440" s="141"/>
      <c r="X440" s="12"/>
      <c r="Y440" s="12"/>
      <c r="Z440" s="12"/>
      <c r="AA440" s="291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spans="1:40" ht="14.4">
      <c r="A441" s="78"/>
      <c r="B441" s="12"/>
      <c r="C441" s="12"/>
      <c r="D441" s="74"/>
      <c r="E441" s="12"/>
      <c r="F441" s="12"/>
      <c r="G441" s="9"/>
      <c r="H441" s="286"/>
      <c r="I441" s="72"/>
      <c r="J441" s="12"/>
      <c r="K441" s="74"/>
      <c r="L441" s="12"/>
      <c r="M441" s="12"/>
      <c r="N441" s="138"/>
      <c r="O441" s="12"/>
      <c r="P441" s="12"/>
      <c r="Q441" s="12"/>
      <c r="R441" s="12"/>
      <c r="S441" s="288"/>
      <c r="T441" s="12"/>
      <c r="U441" s="12"/>
      <c r="V441" s="12"/>
      <c r="W441" s="141"/>
      <c r="X441" s="12"/>
      <c r="Y441" s="12"/>
      <c r="Z441" s="12"/>
      <c r="AA441" s="291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spans="1:40" ht="14.4">
      <c r="A442" s="78"/>
      <c r="B442" s="12"/>
      <c r="C442" s="12"/>
      <c r="D442" s="74"/>
      <c r="E442" s="12"/>
      <c r="F442" s="12"/>
      <c r="G442" s="9"/>
      <c r="H442" s="286"/>
      <c r="I442" s="72"/>
      <c r="J442" s="12"/>
      <c r="K442" s="74"/>
      <c r="L442" s="12"/>
      <c r="M442" s="12"/>
      <c r="N442" s="138"/>
      <c r="O442" s="12"/>
      <c r="P442" s="12"/>
      <c r="Q442" s="12"/>
      <c r="R442" s="12"/>
      <c r="S442" s="288"/>
      <c r="T442" s="12"/>
      <c r="U442" s="12"/>
      <c r="V442" s="12"/>
      <c r="W442" s="141"/>
      <c r="X442" s="12"/>
      <c r="Y442" s="12"/>
      <c r="Z442" s="12"/>
      <c r="AA442" s="291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spans="1:40" ht="14.4">
      <c r="A443" s="295"/>
      <c r="B443" s="100"/>
      <c r="C443" s="100"/>
      <c r="D443" s="137"/>
      <c r="E443" s="100"/>
      <c r="F443" s="100"/>
      <c r="G443" s="296"/>
      <c r="H443" s="286"/>
      <c r="I443" s="100"/>
      <c r="J443" s="100"/>
      <c r="K443" s="100"/>
      <c r="L443" s="100"/>
      <c r="M443" s="100"/>
      <c r="N443" s="138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</row>
    <row r="444" spans="1:40" ht="14.4">
      <c r="A444" s="78"/>
      <c r="B444" s="12"/>
      <c r="C444" s="12"/>
      <c r="D444" s="74"/>
      <c r="E444" s="12"/>
      <c r="F444" s="12"/>
      <c r="G444" s="9"/>
      <c r="H444" s="286"/>
      <c r="I444" s="72"/>
      <c r="J444" s="12"/>
      <c r="K444" s="74"/>
      <c r="L444" s="12"/>
      <c r="M444" s="12"/>
      <c r="N444" s="138"/>
      <c r="O444" s="12"/>
      <c r="P444" s="12"/>
      <c r="Q444" s="12"/>
      <c r="R444" s="12"/>
      <c r="S444" s="288"/>
      <c r="T444" s="12"/>
      <c r="U444" s="12"/>
      <c r="V444" s="12"/>
      <c r="W444" s="141"/>
      <c r="X444" s="12"/>
      <c r="Y444" s="12"/>
      <c r="Z444" s="12"/>
      <c r="AA444" s="291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spans="1:40" ht="14.4">
      <c r="A445" s="78"/>
      <c r="B445" s="12"/>
      <c r="C445" s="12"/>
      <c r="D445" s="74"/>
      <c r="E445" s="12"/>
      <c r="F445" s="12"/>
      <c r="G445" s="9"/>
      <c r="H445" s="286"/>
      <c r="I445" s="72"/>
      <c r="J445" s="12"/>
      <c r="K445" s="74"/>
      <c r="L445" s="12"/>
      <c r="M445" s="12"/>
      <c r="N445" s="138"/>
      <c r="O445" s="12"/>
      <c r="P445" s="12"/>
      <c r="Q445" s="12"/>
      <c r="R445" s="12"/>
      <c r="S445" s="288"/>
      <c r="T445" s="12"/>
      <c r="U445" s="12"/>
      <c r="V445" s="12"/>
      <c r="W445" s="141"/>
      <c r="X445" s="12"/>
      <c r="Y445" s="12"/>
      <c r="Z445" s="12"/>
      <c r="AA445" s="291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spans="1:40" ht="14.4">
      <c r="A446" s="78"/>
      <c r="B446" s="12"/>
      <c r="C446" s="12"/>
      <c r="D446" s="74"/>
      <c r="E446" s="12"/>
      <c r="F446" s="12"/>
      <c r="G446" s="9"/>
      <c r="H446" s="286"/>
      <c r="I446" s="72"/>
      <c r="J446" s="12"/>
      <c r="K446" s="74"/>
      <c r="L446" s="12"/>
      <c r="M446" s="12"/>
      <c r="N446" s="138"/>
      <c r="O446" s="12"/>
      <c r="P446" s="12"/>
      <c r="Q446" s="12"/>
      <c r="R446" s="12"/>
      <c r="S446" s="288"/>
      <c r="T446" s="12"/>
      <c r="U446" s="12"/>
      <c r="V446" s="12"/>
      <c r="W446" s="141"/>
      <c r="X446" s="12"/>
      <c r="Y446" s="12"/>
      <c r="Z446" s="12"/>
      <c r="AA446" s="291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spans="1:40" ht="14.4">
      <c r="A447" s="78"/>
      <c r="B447" s="12"/>
      <c r="C447" s="12"/>
      <c r="D447" s="74"/>
      <c r="E447" s="12"/>
      <c r="F447" s="12"/>
      <c r="G447" s="9"/>
      <c r="H447" s="286"/>
      <c r="I447" s="72"/>
      <c r="J447" s="12"/>
      <c r="K447" s="74"/>
      <c r="L447" s="12"/>
      <c r="M447" s="12"/>
      <c r="N447" s="138"/>
      <c r="O447" s="12"/>
      <c r="P447" s="12"/>
      <c r="Q447" s="12"/>
      <c r="R447" s="12"/>
      <c r="S447" s="288"/>
      <c r="T447" s="12"/>
      <c r="U447" s="12"/>
      <c r="V447" s="12"/>
      <c r="W447" s="141"/>
      <c r="X447" s="12"/>
      <c r="Y447" s="12"/>
      <c r="Z447" s="12"/>
      <c r="AA447" s="291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spans="1:40" ht="14.4">
      <c r="A448" s="295"/>
      <c r="B448" s="100"/>
      <c r="C448" s="100"/>
      <c r="D448" s="137"/>
      <c r="E448" s="100"/>
      <c r="F448" s="100"/>
      <c r="G448" s="296"/>
      <c r="H448" s="286"/>
      <c r="I448" s="100"/>
      <c r="J448" s="100"/>
      <c r="K448" s="100"/>
      <c r="L448" s="100"/>
      <c r="M448" s="100"/>
      <c r="N448" s="138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</row>
    <row r="449" spans="1:40" ht="14.4">
      <c r="A449" s="78"/>
      <c r="B449" s="12"/>
      <c r="C449" s="12"/>
      <c r="D449" s="74"/>
      <c r="E449" s="12"/>
      <c r="F449" s="12"/>
      <c r="G449" s="9"/>
      <c r="H449" s="286"/>
      <c r="I449" s="72"/>
      <c r="J449" s="12"/>
      <c r="K449" s="74"/>
      <c r="L449" s="12"/>
      <c r="M449" s="12"/>
      <c r="N449" s="138"/>
      <c r="O449" s="12"/>
      <c r="P449" s="12"/>
      <c r="Q449" s="12"/>
      <c r="R449" s="12"/>
      <c r="S449" s="288"/>
      <c r="T449" s="12"/>
      <c r="U449" s="12"/>
      <c r="V449" s="12"/>
      <c r="W449" s="141"/>
      <c r="X449" s="12"/>
      <c r="Y449" s="12"/>
      <c r="Z449" s="12"/>
      <c r="AA449" s="291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spans="1:40" ht="14.4">
      <c r="A450" s="295"/>
      <c r="B450" s="100"/>
      <c r="C450" s="100"/>
      <c r="D450" s="137"/>
      <c r="E450" s="100"/>
      <c r="F450" s="100"/>
      <c r="G450" s="296"/>
      <c r="H450" s="286"/>
      <c r="I450" s="100"/>
      <c r="J450" s="100"/>
      <c r="K450" s="100"/>
      <c r="L450" s="100"/>
      <c r="M450" s="100"/>
      <c r="N450" s="138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</row>
    <row r="451" spans="1:40" ht="14.4">
      <c r="A451" s="295"/>
      <c r="B451" s="100"/>
      <c r="C451" s="100"/>
      <c r="D451" s="137"/>
      <c r="E451" s="100"/>
      <c r="F451" s="100"/>
      <c r="G451" s="296"/>
      <c r="H451" s="286"/>
      <c r="I451" s="100"/>
      <c r="J451" s="100"/>
      <c r="K451" s="100"/>
      <c r="L451" s="100"/>
      <c r="M451" s="100"/>
      <c r="N451" s="138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</row>
    <row r="452" spans="1:40" ht="14.4">
      <c r="A452" s="311"/>
      <c r="B452" s="140"/>
      <c r="C452" s="140"/>
      <c r="D452" s="312"/>
      <c r="E452" s="140"/>
      <c r="F452" s="140"/>
      <c r="G452" s="9"/>
      <c r="H452" s="140"/>
      <c r="I452" s="72"/>
      <c r="J452" s="297"/>
      <c r="K452" s="312"/>
      <c r="L452" s="297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  <c r="AA452" s="140"/>
      <c r="AB452" s="140"/>
      <c r="AC452" s="140"/>
      <c r="AD452" s="140"/>
      <c r="AE452" s="140"/>
      <c r="AF452" s="140"/>
      <c r="AG452" s="140"/>
      <c r="AH452" s="140"/>
      <c r="AI452" s="140"/>
      <c r="AJ452" s="140"/>
      <c r="AK452" s="140"/>
      <c r="AL452" s="140"/>
      <c r="AM452" s="140"/>
      <c r="AN452" s="140"/>
    </row>
    <row r="453" spans="1:40" ht="14.4">
      <c r="A453" s="78"/>
      <c r="B453" s="76"/>
      <c r="C453" s="76"/>
      <c r="D453" s="74"/>
      <c r="E453" s="12"/>
      <c r="F453" s="12"/>
      <c r="G453" s="9"/>
      <c r="H453" s="286"/>
      <c r="I453" s="72"/>
      <c r="J453" s="76"/>
      <c r="K453" s="76"/>
      <c r="L453" s="12"/>
      <c r="M453" s="12"/>
      <c r="N453" s="138"/>
      <c r="O453" s="12"/>
      <c r="P453" s="12"/>
      <c r="Q453" s="12"/>
      <c r="R453" s="12"/>
      <c r="S453" s="288"/>
      <c r="T453" s="12"/>
      <c r="U453" s="12"/>
      <c r="V453" s="12"/>
      <c r="W453" s="141"/>
      <c r="X453" s="12"/>
      <c r="Y453" s="12"/>
      <c r="Z453" s="12"/>
      <c r="AA453" s="291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spans="1:40" ht="14.4">
      <c r="A454" s="78"/>
      <c r="B454" s="12"/>
      <c r="C454" s="12"/>
      <c r="D454" s="74"/>
      <c r="E454" s="12"/>
      <c r="F454" s="12"/>
      <c r="G454" s="9"/>
      <c r="H454" s="286"/>
      <c r="I454" s="72"/>
      <c r="J454" s="76"/>
      <c r="K454" s="74"/>
      <c r="L454" s="12"/>
      <c r="M454" s="12"/>
      <c r="N454" s="138"/>
      <c r="O454" s="12"/>
      <c r="P454" s="12"/>
      <c r="Q454" s="12"/>
      <c r="R454" s="12"/>
      <c r="S454" s="288"/>
      <c r="T454" s="12"/>
      <c r="U454" s="12"/>
      <c r="V454" s="12"/>
      <c r="W454" s="141"/>
      <c r="X454" s="12"/>
      <c r="Y454" s="12"/>
      <c r="Z454" s="12"/>
      <c r="AA454" s="291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spans="1:40" ht="14.4">
      <c r="A455" s="78"/>
      <c r="B455" s="12"/>
      <c r="C455" s="12"/>
      <c r="D455" s="74"/>
      <c r="E455" s="12"/>
      <c r="F455" s="12"/>
      <c r="G455" s="9"/>
      <c r="H455" s="286"/>
      <c r="I455" s="72"/>
      <c r="J455" s="76"/>
      <c r="K455" s="74"/>
      <c r="L455" s="76"/>
      <c r="M455" s="12"/>
      <c r="N455" s="138"/>
      <c r="O455" s="12"/>
      <c r="P455" s="12"/>
      <c r="Q455" s="12"/>
      <c r="R455" s="12"/>
      <c r="S455" s="288"/>
      <c r="T455" s="12"/>
      <c r="U455" s="12"/>
      <c r="V455" s="12"/>
      <c r="W455" s="141"/>
      <c r="X455" s="12"/>
      <c r="Y455" s="12"/>
      <c r="Z455" s="12"/>
      <c r="AA455" s="291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spans="1:40" ht="14.4">
      <c r="A456" s="78"/>
      <c r="B456" s="12"/>
      <c r="C456" s="12"/>
      <c r="D456" s="74"/>
      <c r="E456" s="12"/>
      <c r="F456" s="12"/>
      <c r="G456" s="9"/>
      <c r="H456" s="286"/>
      <c r="I456" s="72"/>
      <c r="J456" s="76"/>
      <c r="K456" s="74"/>
      <c r="L456" s="76"/>
      <c r="M456" s="12"/>
      <c r="N456" s="138"/>
      <c r="O456" s="12"/>
      <c r="P456" s="12"/>
      <c r="Q456" s="12"/>
      <c r="R456" s="12"/>
      <c r="S456" s="288"/>
      <c r="T456" s="12"/>
      <c r="U456" s="12"/>
      <c r="V456" s="12"/>
      <c r="W456" s="141"/>
      <c r="X456" s="12"/>
      <c r="Y456" s="12"/>
      <c r="Z456" s="12"/>
      <c r="AA456" s="291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spans="1:40" ht="14.4">
      <c r="A457" s="78"/>
      <c r="B457" s="12"/>
      <c r="C457" s="12"/>
      <c r="D457" s="74"/>
      <c r="E457" s="12"/>
      <c r="F457" s="12"/>
      <c r="G457" s="9"/>
      <c r="H457" s="286"/>
      <c r="I457" s="72"/>
      <c r="J457" s="76"/>
      <c r="K457" s="74"/>
      <c r="L457" s="76"/>
      <c r="M457" s="12"/>
      <c r="N457" s="138"/>
      <c r="O457" s="12"/>
      <c r="P457" s="12"/>
      <c r="Q457" s="12"/>
      <c r="R457" s="12"/>
      <c r="S457" s="288"/>
      <c r="T457" s="12"/>
      <c r="U457" s="12"/>
      <c r="V457" s="12"/>
      <c r="W457" s="141"/>
      <c r="X457" s="12"/>
      <c r="Y457" s="12"/>
      <c r="Z457" s="12"/>
      <c r="AA457" s="291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spans="1:40" ht="14.4">
      <c r="A458" s="78"/>
      <c r="B458" s="12"/>
      <c r="C458" s="12"/>
      <c r="D458" s="74"/>
      <c r="E458" s="12"/>
      <c r="F458" s="12"/>
      <c r="G458" s="9"/>
      <c r="H458" s="286"/>
      <c r="I458" s="72"/>
      <c r="J458" s="76"/>
      <c r="K458" s="74"/>
      <c r="L458" s="76"/>
      <c r="M458" s="12"/>
      <c r="N458" s="138"/>
      <c r="O458" s="12"/>
      <c r="P458" s="12"/>
      <c r="Q458" s="12"/>
      <c r="R458" s="12"/>
      <c r="S458" s="288"/>
      <c r="T458" s="12"/>
      <c r="U458" s="12"/>
      <c r="V458" s="12"/>
      <c r="W458" s="141"/>
      <c r="X458" s="12"/>
      <c r="Y458" s="12"/>
      <c r="Z458" s="12"/>
      <c r="AA458" s="291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spans="1:40" ht="14.4">
      <c r="A459" s="78"/>
      <c r="B459" s="12"/>
      <c r="C459" s="12"/>
      <c r="D459" s="74"/>
      <c r="E459" s="12"/>
      <c r="F459" s="12"/>
      <c r="G459" s="9"/>
      <c r="H459" s="286"/>
      <c r="I459" s="72"/>
      <c r="J459" s="76"/>
      <c r="K459" s="74"/>
      <c r="L459" s="76"/>
      <c r="M459" s="12"/>
      <c r="N459" s="138"/>
      <c r="O459" s="12"/>
      <c r="P459" s="12"/>
      <c r="Q459" s="12"/>
      <c r="R459" s="12"/>
      <c r="S459" s="288"/>
      <c r="T459" s="12"/>
      <c r="U459" s="12"/>
      <c r="V459" s="12"/>
      <c r="W459" s="141"/>
      <c r="X459" s="12"/>
      <c r="Y459" s="12"/>
      <c r="Z459" s="12"/>
      <c r="AA459" s="291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spans="1:40" ht="14.4">
      <c r="A460" s="78"/>
      <c r="B460" s="12"/>
      <c r="C460" s="12"/>
      <c r="D460" s="74"/>
      <c r="E460" s="12"/>
      <c r="F460" s="12"/>
      <c r="G460" s="9"/>
      <c r="H460" s="286"/>
      <c r="I460" s="72"/>
      <c r="J460" s="76"/>
      <c r="K460" s="74"/>
      <c r="L460" s="12"/>
      <c r="M460" s="12"/>
      <c r="N460" s="138"/>
      <c r="O460" s="12"/>
      <c r="P460" s="12"/>
      <c r="Q460" s="12"/>
      <c r="R460" s="12"/>
      <c r="S460" s="288"/>
      <c r="T460" s="12"/>
      <c r="U460" s="12"/>
      <c r="V460" s="12"/>
      <c r="W460" s="141"/>
      <c r="X460" s="12"/>
      <c r="Y460" s="12"/>
      <c r="Z460" s="12"/>
      <c r="AA460" s="291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spans="1:40" ht="14.4">
      <c r="A461" s="78"/>
      <c r="B461" s="12"/>
      <c r="C461" s="12"/>
      <c r="D461" s="74"/>
      <c r="E461" s="12"/>
      <c r="F461" s="12"/>
      <c r="G461" s="9"/>
      <c r="H461" s="286"/>
      <c r="I461" s="72"/>
      <c r="J461" s="76"/>
      <c r="K461" s="74"/>
      <c r="L461" s="12"/>
      <c r="M461" s="12"/>
      <c r="N461" s="138"/>
      <c r="O461" s="12"/>
      <c r="P461" s="12"/>
      <c r="Q461" s="12"/>
      <c r="R461" s="12"/>
      <c r="S461" s="288"/>
      <c r="T461" s="12"/>
      <c r="U461" s="12"/>
      <c r="V461" s="12"/>
      <c r="W461" s="141"/>
      <c r="X461" s="12"/>
      <c r="Y461" s="12"/>
      <c r="Z461" s="12"/>
      <c r="AA461" s="291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spans="1:40" ht="14.4">
      <c r="A462" s="311"/>
      <c r="B462" s="140"/>
      <c r="C462" s="140"/>
      <c r="D462" s="312"/>
      <c r="E462" s="140"/>
      <c r="F462" s="140"/>
      <c r="G462" s="9"/>
      <c r="H462" s="140"/>
      <c r="I462" s="72"/>
      <c r="J462" s="297"/>
      <c r="K462" s="312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  <c r="AA462" s="140"/>
      <c r="AB462" s="140"/>
      <c r="AC462" s="140"/>
      <c r="AD462" s="140"/>
      <c r="AE462" s="140"/>
      <c r="AF462" s="140"/>
      <c r="AG462" s="140"/>
      <c r="AH462" s="140"/>
      <c r="AI462" s="140"/>
      <c r="AJ462" s="140"/>
      <c r="AK462" s="140"/>
      <c r="AL462" s="140"/>
      <c r="AM462" s="140"/>
      <c r="AN462" s="140"/>
    </row>
    <row r="463" spans="1:40" ht="14.4">
      <c r="A463" s="311"/>
      <c r="B463" s="140"/>
      <c r="C463" s="140"/>
      <c r="D463" s="312"/>
      <c r="E463" s="140"/>
      <c r="F463" s="140"/>
      <c r="G463" s="9"/>
      <c r="H463" s="140"/>
      <c r="I463" s="72"/>
      <c r="J463" s="297"/>
      <c r="K463" s="312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  <c r="AB463" s="140"/>
      <c r="AC463" s="140"/>
      <c r="AD463" s="140"/>
      <c r="AE463" s="140"/>
      <c r="AF463" s="140"/>
      <c r="AG463" s="140"/>
      <c r="AH463" s="140"/>
      <c r="AI463" s="140"/>
      <c r="AJ463" s="140"/>
      <c r="AK463" s="140"/>
      <c r="AL463" s="140"/>
      <c r="AM463" s="140"/>
      <c r="AN463" s="140"/>
    </row>
    <row r="464" spans="1:40" ht="14.4">
      <c r="A464" s="78"/>
      <c r="B464" s="12"/>
      <c r="C464" s="12"/>
      <c r="D464" s="74"/>
      <c r="E464" s="12"/>
      <c r="F464" s="12"/>
      <c r="G464" s="9"/>
      <c r="H464" s="286"/>
      <c r="I464" s="72"/>
      <c r="J464" s="76"/>
      <c r="K464" s="74"/>
      <c r="L464" s="12"/>
      <c r="M464" s="12"/>
      <c r="N464" s="138"/>
      <c r="O464" s="12"/>
      <c r="P464" s="12"/>
      <c r="Q464" s="12"/>
      <c r="R464" s="12"/>
      <c r="S464" s="288"/>
      <c r="T464" s="12"/>
      <c r="U464" s="12"/>
      <c r="V464" s="12"/>
      <c r="W464" s="141"/>
      <c r="X464" s="12"/>
      <c r="Y464" s="12"/>
      <c r="Z464" s="12"/>
      <c r="AA464" s="291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spans="1:40" ht="14.4">
      <c r="A465" s="78"/>
      <c r="B465" s="12"/>
      <c r="C465" s="12"/>
      <c r="D465" s="74"/>
      <c r="E465" s="12"/>
      <c r="F465" s="12"/>
      <c r="G465" s="9"/>
      <c r="H465" s="286"/>
      <c r="I465" s="72"/>
      <c r="J465" s="76"/>
      <c r="K465" s="74"/>
      <c r="L465" s="76"/>
      <c r="M465" s="12"/>
      <c r="N465" s="138"/>
      <c r="O465" s="12"/>
      <c r="P465" s="12"/>
      <c r="Q465" s="12"/>
      <c r="R465" s="12"/>
      <c r="S465" s="288"/>
      <c r="T465" s="12"/>
      <c r="U465" s="12"/>
      <c r="V465" s="12"/>
      <c r="W465" s="141"/>
      <c r="X465" s="12"/>
      <c r="Y465" s="12"/>
      <c r="Z465" s="12"/>
      <c r="AA465" s="291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spans="1:40" ht="14.4">
      <c r="A466" s="78"/>
      <c r="B466" s="12"/>
      <c r="C466" s="12"/>
      <c r="D466" s="74"/>
      <c r="E466" s="12"/>
      <c r="F466" s="12"/>
      <c r="G466" s="9"/>
      <c r="H466" s="286"/>
      <c r="I466" s="72"/>
      <c r="J466" s="76"/>
      <c r="K466" s="74"/>
      <c r="L466" s="76"/>
      <c r="M466" s="12"/>
      <c r="N466" s="138"/>
      <c r="O466" s="12"/>
      <c r="P466" s="12"/>
      <c r="Q466" s="12"/>
      <c r="R466" s="12"/>
      <c r="S466" s="288"/>
      <c r="T466" s="12"/>
      <c r="U466" s="12"/>
      <c r="V466" s="12"/>
      <c r="W466" s="141"/>
      <c r="X466" s="12"/>
      <c r="Y466" s="12"/>
      <c r="Z466" s="12"/>
      <c r="AA466" s="291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spans="1:40" ht="14.4">
      <c r="A467" s="78"/>
      <c r="B467" s="12"/>
      <c r="C467" s="12"/>
      <c r="D467" s="74"/>
      <c r="E467" s="12"/>
      <c r="F467" s="12"/>
      <c r="G467" s="9"/>
      <c r="H467" s="286"/>
      <c r="I467" s="72"/>
      <c r="J467" s="76"/>
      <c r="K467" s="74"/>
      <c r="L467" s="76"/>
      <c r="M467" s="12"/>
      <c r="N467" s="138"/>
      <c r="O467" s="12"/>
      <c r="P467" s="12"/>
      <c r="Q467" s="12"/>
      <c r="R467" s="12"/>
      <c r="S467" s="288"/>
      <c r="T467" s="12"/>
      <c r="U467" s="12"/>
      <c r="V467" s="12"/>
      <c r="W467" s="141"/>
      <c r="X467" s="12"/>
      <c r="Y467" s="12"/>
      <c r="Z467" s="12"/>
      <c r="AA467" s="291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spans="1:40" ht="14.4">
      <c r="A468" s="78"/>
      <c r="B468" s="12"/>
      <c r="C468" s="12"/>
      <c r="D468" s="74"/>
      <c r="E468" s="12"/>
      <c r="F468" s="12"/>
      <c r="G468" s="9"/>
      <c r="H468" s="286"/>
      <c r="I468" s="72"/>
      <c r="J468" s="76"/>
      <c r="K468" s="74"/>
      <c r="L468" s="76"/>
      <c r="M468" s="12"/>
      <c r="N468" s="138"/>
      <c r="O468" s="12"/>
      <c r="P468" s="12"/>
      <c r="Q468" s="12"/>
      <c r="R468" s="12"/>
      <c r="S468" s="288"/>
      <c r="T468" s="12"/>
      <c r="U468" s="12"/>
      <c r="V468" s="12"/>
      <c r="W468" s="141"/>
      <c r="X468" s="12"/>
      <c r="Y468" s="12"/>
      <c r="Z468" s="12"/>
      <c r="AA468" s="291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spans="1:40" ht="14.4">
      <c r="A469" s="78"/>
      <c r="B469" s="12"/>
      <c r="C469" s="12"/>
      <c r="D469" s="74"/>
      <c r="E469" s="12"/>
      <c r="F469" s="12"/>
      <c r="G469" s="9"/>
      <c r="H469" s="286"/>
      <c r="I469" s="72"/>
      <c r="J469" s="76"/>
      <c r="K469" s="74"/>
      <c r="L469" s="76"/>
      <c r="M469" s="12"/>
      <c r="N469" s="138"/>
      <c r="O469" s="12"/>
      <c r="P469" s="12"/>
      <c r="Q469" s="12"/>
      <c r="R469" s="12"/>
      <c r="S469" s="288"/>
      <c r="T469" s="12"/>
      <c r="U469" s="12"/>
      <c r="V469" s="12"/>
      <c r="W469" s="141"/>
      <c r="X469" s="12"/>
      <c r="Y469" s="12"/>
      <c r="Z469" s="12"/>
      <c r="AA469" s="291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</row>
    <row r="470" spans="1:40" ht="14.4">
      <c r="A470" s="78"/>
      <c r="B470" s="12"/>
      <c r="C470" s="12"/>
      <c r="D470" s="74"/>
      <c r="E470" s="12"/>
      <c r="F470" s="12"/>
      <c r="G470" s="9"/>
      <c r="H470" s="286"/>
      <c r="I470" s="72"/>
      <c r="J470" s="76"/>
      <c r="K470" s="74"/>
      <c r="L470" s="76"/>
      <c r="M470" s="12"/>
      <c r="N470" s="138"/>
      <c r="O470" s="12"/>
      <c r="P470" s="12"/>
      <c r="Q470" s="12"/>
      <c r="R470" s="12"/>
      <c r="S470" s="288"/>
      <c r="T470" s="12"/>
      <c r="U470" s="12"/>
      <c r="V470" s="12"/>
      <c r="W470" s="141"/>
      <c r="X470" s="12"/>
      <c r="Y470" s="12"/>
      <c r="Z470" s="12"/>
      <c r="AA470" s="291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spans="1:40" ht="14.4">
      <c r="A471" s="78"/>
      <c r="B471" s="12"/>
      <c r="C471" s="12"/>
      <c r="D471" s="74"/>
      <c r="E471" s="12"/>
      <c r="F471" s="12"/>
      <c r="G471" s="9"/>
      <c r="H471" s="286"/>
      <c r="I471" s="72"/>
      <c r="J471" s="76"/>
      <c r="K471" s="74"/>
      <c r="L471" s="12"/>
      <c r="M471" s="12"/>
      <c r="N471" s="138"/>
      <c r="O471" s="12"/>
      <c r="P471" s="12"/>
      <c r="Q471" s="12"/>
      <c r="R471" s="12"/>
      <c r="S471" s="288"/>
      <c r="T471" s="12"/>
      <c r="U471" s="12"/>
      <c r="V471" s="12"/>
      <c r="W471" s="141"/>
      <c r="X471" s="12"/>
      <c r="Y471" s="12"/>
      <c r="Z471" s="12"/>
      <c r="AA471" s="291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spans="1:40" ht="14.4">
      <c r="A472" s="78"/>
      <c r="B472" s="12"/>
      <c r="C472" s="12"/>
      <c r="D472" s="74"/>
      <c r="E472" s="12"/>
      <c r="F472" s="12"/>
      <c r="G472" s="9"/>
      <c r="H472" s="286"/>
      <c r="I472" s="72"/>
      <c r="J472" s="76"/>
      <c r="K472" s="74"/>
      <c r="L472" s="12"/>
      <c r="M472" s="12"/>
      <c r="N472" s="138"/>
      <c r="O472" s="12"/>
      <c r="P472" s="12"/>
      <c r="Q472" s="12"/>
      <c r="R472" s="12"/>
      <c r="S472" s="288"/>
      <c r="T472" s="12"/>
      <c r="U472" s="12"/>
      <c r="V472" s="12"/>
      <c r="W472" s="141"/>
      <c r="X472" s="12"/>
      <c r="Y472" s="12"/>
      <c r="Z472" s="12"/>
      <c r="AA472" s="291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spans="1:40" ht="14.4">
      <c r="A473" s="78"/>
      <c r="B473" s="12"/>
      <c r="C473" s="12"/>
      <c r="D473" s="74"/>
      <c r="E473" s="12"/>
      <c r="F473" s="12"/>
      <c r="G473" s="9"/>
      <c r="H473" s="286"/>
      <c r="I473" s="72"/>
      <c r="J473" s="76"/>
      <c r="K473" s="74"/>
      <c r="L473" s="12"/>
      <c r="M473" s="12"/>
      <c r="N473" s="138"/>
      <c r="O473" s="12"/>
      <c r="P473" s="12"/>
      <c r="Q473" s="12"/>
      <c r="R473" s="12"/>
      <c r="S473" s="288"/>
      <c r="T473" s="12"/>
      <c r="U473" s="12"/>
      <c r="V473" s="12"/>
      <c r="W473" s="141"/>
      <c r="X473" s="12"/>
      <c r="Y473" s="12"/>
      <c r="Z473" s="12"/>
      <c r="AA473" s="291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</row>
    <row r="474" spans="1:40" ht="14.4">
      <c r="A474" s="78"/>
      <c r="B474" s="12"/>
      <c r="C474" s="12"/>
      <c r="D474" s="74"/>
      <c r="E474" s="12"/>
      <c r="F474" s="12"/>
      <c r="G474" s="9"/>
      <c r="H474" s="286"/>
      <c r="I474" s="72"/>
      <c r="J474" s="76"/>
      <c r="K474" s="74"/>
      <c r="L474" s="12"/>
      <c r="M474" s="12"/>
      <c r="N474" s="138"/>
      <c r="O474" s="12"/>
      <c r="P474" s="12"/>
      <c r="Q474" s="12"/>
      <c r="R474" s="12"/>
      <c r="S474" s="288"/>
      <c r="T474" s="12"/>
      <c r="U474" s="12"/>
      <c r="V474" s="12"/>
      <c r="W474" s="141"/>
      <c r="X474" s="12"/>
      <c r="Y474" s="12"/>
      <c r="Z474" s="12"/>
      <c r="AA474" s="291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</row>
    <row r="475" spans="1:40" ht="14.4">
      <c r="A475" s="78"/>
      <c r="B475" s="12"/>
      <c r="C475" s="12"/>
      <c r="D475" s="74"/>
      <c r="E475" s="12"/>
      <c r="F475" s="12"/>
      <c r="G475" s="9"/>
      <c r="H475" s="286"/>
      <c r="I475" s="72"/>
      <c r="J475" s="76"/>
      <c r="K475" s="74"/>
      <c r="L475" s="12"/>
      <c r="M475" s="12"/>
      <c r="N475" s="138"/>
      <c r="O475" s="12"/>
      <c r="P475" s="12"/>
      <c r="Q475" s="12"/>
      <c r="R475" s="12"/>
      <c r="S475" s="288"/>
      <c r="T475" s="12"/>
      <c r="U475" s="12"/>
      <c r="V475" s="12"/>
      <c r="W475" s="141"/>
      <c r="X475" s="12"/>
      <c r="Y475" s="12"/>
      <c r="Z475" s="12"/>
      <c r="AA475" s="291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spans="1:40" ht="14.4">
      <c r="A476" s="78"/>
      <c r="B476" s="12"/>
      <c r="C476" s="12"/>
      <c r="D476" s="74"/>
      <c r="E476" s="12"/>
      <c r="F476" s="12"/>
      <c r="G476" s="9"/>
      <c r="H476" s="286"/>
      <c r="I476" s="72"/>
      <c r="J476" s="76"/>
      <c r="K476" s="74"/>
      <c r="L476" s="12"/>
      <c r="M476" s="12"/>
      <c r="N476" s="138"/>
      <c r="O476" s="12"/>
      <c r="P476" s="12"/>
      <c r="Q476" s="12"/>
      <c r="R476" s="12"/>
      <c r="S476" s="288"/>
      <c r="T476" s="12"/>
      <c r="U476" s="12"/>
      <c r="V476" s="12"/>
      <c r="W476" s="141"/>
      <c r="X476" s="12"/>
      <c r="Y476" s="12"/>
      <c r="Z476" s="12"/>
      <c r="AA476" s="291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spans="1:40" ht="14.4">
      <c r="A477" s="78"/>
      <c r="B477" s="12"/>
      <c r="C477" s="12"/>
      <c r="D477" s="74"/>
      <c r="E477" s="12"/>
      <c r="F477" s="12"/>
      <c r="G477" s="9"/>
      <c r="H477" s="286"/>
      <c r="I477" s="72"/>
      <c r="J477" s="76"/>
      <c r="K477" s="74"/>
      <c r="L477" s="12"/>
      <c r="M477" s="12"/>
      <c r="N477" s="138"/>
      <c r="O477" s="12"/>
      <c r="P477" s="12"/>
      <c r="Q477" s="12"/>
      <c r="R477" s="12"/>
      <c r="S477" s="288"/>
      <c r="T477" s="12"/>
      <c r="U477" s="12"/>
      <c r="V477" s="12"/>
      <c r="W477" s="141"/>
      <c r="X477" s="12"/>
      <c r="Y477" s="12"/>
      <c r="Z477" s="12"/>
      <c r="AA477" s="291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spans="1:40" ht="14.4">
      <c r="A478" s="78"/>
      <c r="B478" s="12"/>
      <c r="C478" s="12"/>
      <c r="D478" s="74"/>
      <c r="E478" s="12"/>
      <c r="F478" s="12"/>
      <c r="G478" s="9"/>
      <c r="H478" s="286"/>
      <c r="I478" s="72"/>
      <c r="J478" s="76"/>
      <c r="K478" s="74"/>
      <c r="L478" s="12"/>
      <c r="M478" s="12"/>
      <c r="N478" s="138"/>
      <c r="O478" s="12"/>
      <c r="P478" s="12"/>
      <c r="Q478" s="12"/>
      <c r="R478" s="12"/>
      <c r="S478" s="288"/>
      <c r="T478" s="12"/>
      <c r="U478" s="12"/>
      <c r="V478" s="12"/>
      <c r="W478" s="141"/>
      <c r="X478" s="12"/>
      <c r="Y478" s="12"/>
      <c r="Z478" s="12"/>
      <c r="AA478" s="291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spans="1:40" ht="14.4">
      <c r="A479" s="78"/>
      <c r="B479" s="12"/>
      <c r="C479" s="12"/>
      <c r="D479" s="74"/>
      <c r="E479" s="12"/>
      <c r="F479" s="12"/>
      <c r="G479" s="9"/>
      <c r="H479" s="286"/>
      <c r="I479" s="72"/>
      <c r="J479" s="76"/>
      <c r="K479" s="74"/>
      <c r="L479" s="12"/>
      <c r="M479" s="12"/>
      <c r="N479" s="138"/>
      <c r="O479" s="12"/>
      <c r="P479" s="12"/>
      <c r="Q479" s="12"/>
      <c r="R479" s="12"/>
      <c r="S479" s="288"/>
      <c r="T479" s="12"/>
      <c r="U479" s="12"/>
      <c r="V479" s="12"/>
      <c r="W479" s="141"/>
      <c r="X479" s="12"/>
      <c r="Y479" s="12"/>
      <c r="Z479" s="12"/>
      <c r="AA479" s="291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spans="1:40" ht="14.4">
      <c r="A480" s="78"/>
      <c r="B480" s="12"/>
      <c r="C480" s="12"/>
      <c r="D480" s="74"/>
      <c r="E480" s="12"/>
      <c r="F480" s="12"/>
      <c r="G480" s="9"/>
      <c r="H480" s="286"/>
      <c r="I480" s="72"/>
      <c r="J480" s="76"/>
      <c r="K480" s="74"/>
      <c r="L480" s="12"/>
      <c r="M480" s="12"/>
      <c r="N480" s="138"/>
      <c r="O480" s="12"/>
      <c r="P480" s="12"/>
      <c r="Q480" s="12"/>
      <c r="R480" s="12"/>
      <c r="S480" s="288"/>
      <c r="T480" s="12"/>
      <c r="U480" s="12"/>
      <c r="V480" s="12"/>
      <c r="W480" s="141"/>
      <c r="X480" s="12"/>
      <c r="Y480" s="12"/>
      <c r="Z480" s="12"/>
      <c r="AA480" s="291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spans="1:40" ht="14.4">
      <c r="A481" s="78"/>
      <c r="B481" s="12"/>
      <c r="C481" s="12"/>
      <c r="D481" s="74"/>
      <c r="E481" s="12"/>
      <c r="F481" s="12"/>
      <c r="G481" s="9"/>
      <c r="H481" s="286"/>
      <c r="I481" s="72"/>
      <c r="J481" s="76"/>
      <c r="K481" s="74"/>
      <c r="L481" s="12"/>
      <c r="M481" s="12"/>
      <c r="N481" s="138"/>
      <c r="O481" s="12"/>
      <c r="P481" s="12"/>
      <c r="Q481" s="12"/>
      <c r="R481" s="12"/>
      <c r="S481" s="288"/>
      <c r="T481" s="12"/>
      <c r="U481" s="12"/>
      <c r="V481" s="12"/>
      <c r="W481" s="141"/>
      <c r="X481" s="12"/>
      <c r="Y481" s="12"/>
      <c r="Z481" s="12"/>
      <c r="AA481" s="291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spans="1:40" ht="14.4">
      <c r="A482" s="78"/>
      <c r="B482" s="12"/>
      <c r="C482" s="12"/>
      <c r="D482" s="74"/>
      <c r="E482" s="12"/>
      <c r="F482" s="12"/>
      <c r="G482" s="9"/>
      <c r="H482" s="286"/>
      <c r="I482" s="72"/>
      <c r="J482" s="76"/>
      <c r="K482" s="74"/>
      <c r="L482" s="12"/>
      <c r="M482" s="12"/>
      <c r="N482" s="138"/>
      <c r="O482" s="12"/>
      <c r="P482" s="12"/>
      <c r="Q482" s="12"/>
      <c r="R482" s="12"/>
      <c r="S482" s="288"/>
      <c r="T482" s="12"/>
      <c r="U482" s="12"/>
      <c r="V482" s="12"/>
      <c r="W482" s="141"/>
      <c r="X482" s="12"/>
      <c r="Y482" s="12"/>
      <c r="Z482" s="12"/>
      <c r="AA482" s="291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spans="1:40" ht="14.4">
      <c r="A483" s="78"/>
      <c r="B483" s="12"/>
      <c r="C483" s="12"/>
      <c r="D483" s="74"/>
      <c r="E483" s="12"/>
      <c r="F483" s="12"/>
      <c r="G483" s="9"/>
      <c r="H483" s="286"/>
      <c r="I483" s="72"/>
      <c r="J483" s="76"/>
      <c r="K483" s="74"/>
      <c r="L483" s="72"/>
      <c r="M483" s="12"/>
      <c r="N483" s="138"/>
      <c r="O483" s="12"/>
      <c r="P483" s="12"/>
      <c r="Q483" s="12"/>
      <c r="R483" s="12"/>
      <c r="S483" s="288"/>
      <c r="T483" s="12"/>
      <c r="U483" s="12"/>
      <c r="V483" s="12"/>
      <c r="W483" s="141"/>
      <c r="X483" s="12"/>
      <c r="Y483" s="12"/>
      <c r="Z483" s="12"/>
      <c r="AA483" s="291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spans="1:40" ht="14.4">
      <c r="A484" s="78"/>
      <c r="B484" s="12"/>
      <c r="C484" s="12"/>
      <c r="D484" s="74"/>
      <c r="E484" s="12"/>
      <c r="F484" s="12"/>
      <c r="G484" s="9"/>
      <c r="H484" s="286"/>
      <c r="I484" s="72"/>
      <c r="J484" s="76"/>
      <c r="K484" s="12"/>
      <c r="L484" s="76"/>
      <c r="M484" s="12"/>
      <c r="N484" s="138"/>
      <c r="O484" s="12"/>
      <c r="P484" s="12"/>
      <c r="Q484" s="12"/>
      <c r="R484" s="12"/>
      <c r="S484" s="288"/>
      <c r="T484" s="12"/>
      <c r="U484" s="12"/>
      <c r="V484" s="12"/>
      <c r="W484" s="141"/>
      <c r="X484" s="12"/>
      <c r="Y484" s="12"/>
      <c r="Z484" s="12"/>
      <c r="AA484" s="291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spans="1:40" ht="14.4">
      <c r="A485" s="78"/>
      <c r="B485" s="12"/>
      <c r="C485" s="12"/>
      <c r="D485" s="74"/>
      <c r="E485" s="12"/>
      <c r="F485" s="12"/>
      <c r="G485" s="9"/>
      <c r="H485" s="286"/>
      <c r="I485" s="72"/>
      <c r="J485" s="76"/>
      <c r="K485" s="74"/>
      <c r="L485" s="76"/>
      <c r="M485" s="12"/>
      <c r="N485" s="138"/>
      <c r="O485" s="12"/>
      <c r="P485" s="12"/>
      <c r="Q485" s="12"/>
      <c r="R485" s="12"/>
      <c r="S485" s="288"/>
      <c r="T485" s="12"/>
      <c r="U485" s="12"/>
      <c r="V485" s="12"/>
      <c r="W485" s="141"/>
      <c r="X485" s="12"/>
      <c r="Y485" s="12"/>
      <c r="Z485" s="12"/>
      <c r="AA485" s="291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spans="1:40" ht="14.4">
      <c r="A486" s="311"/>
      <c r="B486" s="140"/>
      <c r="C486" s="140"/>
      <c r="D486" s="312"/>
      <c r="E486" s="140"/>
      <c r="F486" s="140"/>
      <c r="G486" s="9"/>
      <c r="H486" s="140"/>
      <c r="I486" s="72"/>
      <c r="J486" s="297"/>
      <c r="K486" s="140"/>
      <c r="L486" s="297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  <c r="AA486" s="140"/>
      <c r="AB486" s="140"/>
      <c r="AC486" s="140"/>
      <c r="AD486" s="140"/>
      <c r="AE486" s="140"/>
      <c r="AF486" s="140"/>
      <c r="AG486" s="140"/>
      <c r="AH486" s="140"/>
      <c r="AI486" s="140"/>
      <c r="AJ486" s="140"/>
      <c r="AK486" s="140"/>
      <c r="AL486" s="140"/>
      <c r="AM486" s="140"/>
      <c r="AN486" s="140"/>
    </row>
    <row r="487" spans="1:40" ht="14.4">
      <c r="A487" s="78"/>
      <c r="B487" s="12"/>
      <c r="C487" s="12"/>
      <c r="D487" s="74"/>
      <c r="E487" s="12"/>
      <c r="F487" s="12"/>
      <c r="G487" s="9"/>
      <c r="H487" s="286"/>
      <c r="I487" s="72"/>
      <c r="J487" s="76"/>
      <c r="K487" s="12"/>
      <c r="L487" s="76"/>
      <c r="M487" s="12"/>
      <c r="N487" s="138"/>
      <c r="O487" s="12"/>
      <c r="P487" s="12"/>
      <c r="Q487" s="12"/>
      <c r="R487" s="12"/>
      <c r="S487" s="288"/>
      <c r="T487" s="12"/>
      <c r="U487" s="12"/>
      <c r="V487" s="12"/>
      <c r="W487" s="141"/>
      <c r="X487" s="12"/>
      <c r="Y487" s="12"/>
      <c r="Z487" s="12"/>
      <c r="AA487" s="291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spans="1:40" ht="14.4">
      <c r="A488" s="78"/>
      <c r="B488" s="12"/>
      <c r="C488" s="12"/>
      <c r="D488" s="74"/>
      <c r="E488" s="12"/>
      <c r="F488" s="12"/>
      <c r="G488" s="9"/>
      <c r="H488" s="286"/>
      <c r="I488" s="72"/>
      <c r="J488" s="76"/>
      <c r="K488" s="74"/>
      <c r="L488" s="76"/>
      <c r="M488" s="12"/>
      <c r="N488" s="138"/>
      <c r="O488" s="12"/>
      <c r="P488" s="12"/>
      <c r="Q488" s="12"/>
      <c r="R488" s="12"/>
      <c r="S488" s="288"/>
      <c r="T488" s="12"/>
      <c r="U488" s="12"/>
      <c r="V488" s="12"/>
      <c r="W488" s="141"/>
      <c r="X488" s="12"/>
      <c r="Y488" s="12"/>
      <c r="Z488" s="12"/>
      <c r="AA488" s="291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spans="1:40" ht="14.4">
      <c r="A489" s="78"/>
      <c r="B489" s="12"/>
      <c r="C489" s="12"/>
      <c r="D489" s="74"/>
      <c r="E489" s="12"/>
      <c r="F489" s="12"/>
      <c r="G489" s="9"/>
      <c r="H489" s="286"/>
      <c r="I489" s="72"/>
      <c r="J489" s="76"/>
      <c r="K489" s="74"/>
      <c r="L489" s="76"/>
      <c r="M489" s="12"/>
      <c r="N489" s="138"/>
      <c r="O489" s="12"/>
      <c r="P489" s="12"/>
      <c r="Q489" s="12"/>
      <c r="R489" s="12"/>
      <c r="S489" s="288"/>
      <c r="T489" s="12"/>
      <c r="U489" s="12"/>
      <c r="V489" s="12"/>
      <c r="W489" s="141"/>
      <c r="X489" s="12"/>
      <c r="Y489" s="12"/>
      <c r="Z489" s="12"/>
      <c r="AA489" s="291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spans="1:40" ht="14.4">
      <c r="A490" s="78"/>
      <c r="B490" s="12"/>
      <c r="C490" s="12"/>
      <c r="D490" s="74"/>
      <c r="E490" s="12"/>
      <c r="F490" s="12"/>
      <c r="G490" s="9"/>
      <c r="H490" s="286"/>
      <c r="I490" s="72"/>
      <c r="J490" s="76"/>
      <c r="K490" s="74"/>
      <c r="L490" s="76"/>
      <c r="M490" s="12"/>
      <c r="N490" s="138"/>
      <c r="O490" s="12"/>
      <c r="P490" s="12"/>
      <c r="Q490" s="12"/>
      <c r="R490" s="12"/>
      <c r="S490" s="288"/>
      <c r="T490" s="12"/>
      <c r="U490" s="12"/>
      <c r="V490" s="12"/>
      <c r="W490" s="141"/>
      <c r="X490" s="12"/>
      <c r="Y490" s="12"/>
      <c r="Z490" s="12"/>
      <c r="AA490" s="291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 spans="1:40" ht="14.4">
      <c r="A491" s="78"/>
      <c r="B491" s="12"/>
      <c r="C491" s="12"/>
      <c r="D491" s="74"/>
      <c r="E491" s="12"/>
      <c r="F491" s="12"/>
      <c r="G491" s="9"/>
      <c r="H491" s="286"/>
      <c r="I491" s="72"/>
      <c r="J491" s="76"/>
      <c r="K491" s="74"/>
      <c r="L491" s="76"/>
      <c r="M491" s="12"/>
      <c r="N491" s="138"/>
      <c r="O491" s="12"/>
      <c r="P491" s="12"/>
      <c r="Q491" s="12"/>
      <c r="R491" s="12"/>
      <c r="S491" s="288"/>
      <c r="T491" s="12"/>
      <c r="U491" s="12"/>
      <c r="V491" s="12"/>
      <c r="W491" s="141"/>
      <c r="X491" s="12"/>
      <c r="Y491" s="12"/>
      <c r="Z491" s="12"/>
      <c r="AA491" s="291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</row>
    <row r="492" spans="1:40" ht="14.4">
      <c r="A492" s="311"/>
      <c r="B492" s="140"/>
      <c r="C492" s="140"/>
      <c r="D492" s="312"/>
      <c r="E492" s="140"/>
      <c r="F492" s="140"/>
      <c r="G492" s="9"/>
      <c r="H492" s="140"/>
      <c r="I492" s="72"/>
      <c r="J492" s="297"/>
      <c r="K492" s="140"/>
      <c r="L492" s="297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  <c r="AA492" s="140"/>
      <c r="AB492" s="140"/>
      <c r="AC492" s="140"/>
      <c r="AD492" s="140"/>
      <c r="AE492" s="140"/>
      <c r="AF492" s="140"/>
      <c r="AG492" s="140"/>
      <c r="AH492" s="140"/>
      <c r="AI492" s="140"/>
      <c r="AJ492" s="140"/>
      <c r="AK492" s="140"/>
      <c r="AL492" s="140"/>
      <c r="AM492" s="140"/>
      <c r="AN492" s="140"/>
    </row>
    <row r="493" spans="1:40" ht="14.4">
      <c r="A493" s="78"/>
      <c r="B493" s="12"/>
      <c r="C493" s="12"/>
      <c r="D493" s="74"/>
      <c r="E493" s="12"/>
      <c r="F493" s="12"/>
      <c r="G493" s="9"/>
      <c r="H493" s="286"/>
      <c r="I493" s="72"/>
      <c r="J493" s="76"/>
      <c r="K493" s="74"/>
      <c r="L493" s="76"/>
      <c r="M493" s="12"/>
      <c r="N493" s="138"/>
      <c r="O493" s="12"/>
      <c r="P493" s="12"/>
      <c r="Q493" s="12"/>
      <c r="R493" s="12"/>
      <c r="S493" s="288"/>
      <c r="T493" s="12"/>
      <c r="U493" s="12"/>
      <c r="V493" s="12"/>
      <c r="W493" s="141"/>
      <c r="X493" s="12"/>
      <c r="Y493" s="12"/>
      <c r="Z493" s="12"/>
      <c r="AA493" s="291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</row>
    <row r="494" spans="1:40" ht="14.4">
      <c r="A494" s="78"/>
      <c r="B494" s="12"/>
      <c r="C494" s="12"/>
      <c r="D494" s="74"/>
      <c r="E494" s="12"/>
      <c r="F494" s="12"/>
      <c r="G494" s="9"/>
      <c r="H494" s="286"/>
      <c r="I494" s="72"/>
      <c r="J494" s="76"/>
      <c r="K494" s="12"/>
      <c r="L494" s="76"/>
      <c r="M494" s="12"/>
      <c r="N494" s="138"/>
      <c r="O494" s="12"/>
      <c r="P494" s="12"/>
      <c r="Q494" s="12"/>
      <c r="R494" s="12"/>
      <c r="S494" s="288"/>
      <c r="T494" s="12"/>
      <c r="U494" s="12"/>
      <c r="V494" s="12"/>
      <c r="W494" s="141"/>
      <c r="X494" s="12"/>
      <c r="Y494" s="12"/>
      <c r="Z494" s="12"/>
      <c r="AA494" s="291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 spans="1:40" ht="14.4">
      <c r="A495" s="78"/>
      <c r="B495" s="12"/>
      <c r="C495" s="12"/>
      <c r="D495" s="74"/>
      <c r="E495" s="12"/>
      <c r="F495" s="12"/>
      <c r="G495" s="9"/>
      <c r="H495" s="286"/>
      <c r="I495" s="72"/>
      <c r="J495" s="76"/>
      <c r="K495" s="74"/>
      <c r="L495" s="76"/>
      <c r="M495" s="12"/>
      <c r="N495" s="138"/>
      <c r="O495" s="12"/>
      <c r="P495" s="12"/>
      <c r="Q495" s="12"/>
      <c r="R495" s="12"/>
      <c r="S495" s="288"/>
      <c r="T495" s="12"/>
      <c r="U495" s="12"/>
      <c r="V495" s="12"/>
      <c r="W495" s="141"/>
      <c r="X495" s="12"/>
      <c r="Y495" s="12"/>
      <c r="Z495" s="12"/>
      <c r="AA495" s="291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</row>
    <row r="496" spans="1:40" ht="14.4">
      <c r="A496" s="78"/>
      <c r="B496" s="12"/>
      <c r="C496" s="12"/>
      <c r="D496" s="74"/>
      <c r="E496" s="12"/>
      <c r="F496" s="12"/>
      <c r="G496" s="9"/>
      <c r="H496" s="286"/>
      <c r="I496" s="72"/>
      <c r="J496" s="76"/>
      <c r="K496" s="74"/>
      <c r="L496" s="76"/>
      <c r="M496" s="12"/>
      <c r="N496" s="138"/>
      <c r="O496" s="12"/>
      <c r="P496" s="12"/>
      <c r="Q496" s="12"/>
      <c r="R496" s="12"/>
      <c r="S496" s="288"/>
      <c r="T496" s="12"/>
      <c r="U496" s="12"/>
      <c r="V496" s="12"/>
      <c r="W496" s="141"/>
      <c r="X496" s="12"/>
      <c r="Y496" s="12"/>
      <c r="Z496" s="12"/>
      <c r="AA496" s="291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spans="1:40" ht="14.4">
      <c r="A497" s="78"/>
      <c r="B497" s="12"/>
      <c r="C497" s="12"/>
      <c r="D497" s="74"/>
      <c r="E497" s="12"/>
      <c r="F497" s="12"/>
      <c r="G497" s="9"/>
      <c r="H497" s="286"/>
      <c r="I497" s="72"/>
      <c r="J497" s="76"/>
      <c r="K497" s="74"/>
      <c r="L497" s="76"/>
      <c r="M497" s="12"/>
      <c r="N497" s="138"/>
      <c r="O497" s="12"/>
      <c r="P497" s="12"/>
      <c r="Q497" s="12"/>
      <c r="R497" s="12"/>
      <c r="S497" s="288"/>
      <c r="T497" s="12"/>
      <c r="U497" s="12"/>
      <c r="V497" s="12"/>
      <c r="W497" s="141"/>
      <c r="X497" s="12"/>
      <c r="Y497" s="12"/>
      <c r="Z497" s="12"/>
      <c r="AA497" s="291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 spans="1:40" ht="14.4">
      <c r="A498" s="78"/>
      <c r="B498" s="12"/>
      <c r="C498" s="12"/>
      <c r="D498" s="74"/>
      <c r="E498" s="12"/>
      <c r="F498" s="12"/>
      <c r="G498" s="9"/>
      <c r="H498" s="286"/>
      <c r="I498" s="72"/>
      <c r="J498" s="76"/>
      <c r="K498" s="74"/>
      <c r="L498" s="76"/>
      <c r="M498" s="12"/>
      <c r="N498" s="138"/>
      <c r="O498" s="12"/>
      <c r="P498" s="12"/>
      <c r="Q498" s="12"/>
      <c r="R498" s="12"/>
      <c r="S498" s="288"/>
      <c r="T498" s="12"/>
      <c r="U498" s="12"/>
      <c r="V498" s="12"/>
      <c r="W498" s="141"/>
      <c r="X498" s="12"/>
      <c r="Y498" s="12"/>
      <c r="Z498" s="12"/>
      <c r="AA498" s="291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</row>
    <row r="499" spans="1:40" ht="14.4">
      <c r="A499" s="78"/>
      <c r="B499" s="12"/>
      <c r="C499" s="12"/>
      <c r="D499" s="74"/>
      <c r="E499" s="12"/>
      <c r="F499" s="12"/>
      <c r="G499" s="9"/>
      <c r="H499" s="286"/>
      <c r="I499" s="72"/>
      <c r="J499" s="76"/>
      <c r="K499" s="74"/>
      <c r="L499" s="76"/>
      <c r="M499" s="12"/>
      <c r="N499" s="138"/>
      <c r="O499" s="12"/>
      <c r="P499" s="12"/>
      <c r="Q499" s="12"/>
      <c r="R499" s="12"/>
      <c r="S499" s="288"/>
      <c r="T499" s="12"/>
      <c r="U499" s="12"/>
      <c r="V499" s="12"/>
      <c r="W499" s="141"/>
      <c r="X499" s="12"/>
      <c r="Y499" s="12"/>
      <c r="Z499" s="12"/>
      <c r="AA499" s="291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</row>
    <row r="500" spans="1:40" ht="14.4">
      <c r="A500" s="78"/>
      <c r="B500" s="12"/>
      <c r="C500" s="12"/>
      <c r="D500" s="74"/>
      <c r="E500" s="12"/>
      <c r="F500" s="12"/>
      <c r="G500" s="9"/>
      <c r="H500" s="286"/>
      <c r="I500" s="72"/>
      <c r="J500" s="76"/>
      <c r="K500" s="74"/>
      <c r="L500" s="76"/>
      <c r="M500" s="12"/>
      <c r="N500" s="138"/>
      <c r="O500" s="12"/>
      <c r="P500" s="12"/>
      <c r="Q500" s="12"/>
      <c r="R500" s="12"/>
      <c r="S500" s="288"/>
      <c r="T500" s="12"/>
      <c r="U500" s="12"/>
      <c r="V500" s="12"/>
      <c r="W500" s="141"/>
      <c r="X500" s="12"/>
      <c r="Y500" s="12"/>
      <c r="Z500" s="12"/>
      <c r="AA500" s="291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</row>
    <row r="501" spans="1:40" ht="14.4">
      <c r="A501" s="78"/>
      <c r="B501" s="12"/>
      <c r="C501" s="12"/>
      <c r="D501" s="74"/>
      <c r="E501" s="12"/>
      <c r="F501" s="12"/>
      <c r="G501" s="9"/>
      <c r="H501" s="286"/>
      <c r="I501" s="72"/>
      <c r="J501" s="76"/>
      <c r="K501" s="74"/>
      <c r="L501" s="76"/>
      <c r="M501" s="12"/>
      <c r="N501" s="138"/>
      <c r="O501" s="12"/>
      <c r="P501" s="12"/>
      <c r="Q501" s="12"/>
      <c r="R501" s="12"/>
      <c r="S501" s="288"/>
      <c r="T501" s="12"/>
      <c r="U501" s="12"/>
      <c r="V501" s="12"/>
      <c r="W501" s="141"/>
      <c r="X501" s="12"/>
      <c r="Y501" s="12"/>
      <c r="Z501" s="12"/>
      <c r="AA501" s="291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</row>
    <row r="502" spans="1:40" ht="14.4">
      <c r="A502" s="78"/>
      <c r="B502" s="12"/>
      <c r="C502" s="12"/>
      <c r="D502" s="74"/>
      <c r="E502" s="12"/>
      <c r="F502" s="12"/>
      <c r="G502" s="9"/>
      <c r="H502" s="286"/>
      <c r="I502" s="72"/>
      <c r="J502" s="76"/>
      <c r="K502" s="74"/>
      <c r="L502" s="76"/>
      <c r="M502" s="12"/>
      <c r="N502" s="138"/>
      <c r="O502" s="12"/>
      <c r="P502" s="12"/>
      <c r="Q502" s="12"/>
      <c r="R502" s="12"/>
      <c r="S502" s="288"/>
      <c r="T502" s="12"/>
      <c r="U502" s="12"/>
      <c r="V502" s="12"/>
      <c r="W502" s="141"/>
      <c r="X502" s="12"/>
      <c r="Y502" s="12"/>
      <c r="Z502" s="12"/>
      <c r="AA502" s="291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</row>
    <row r="503" spans="1:40" ht="14.4">
      <c r="A503" s="78"/>
      <c r="B503" s="12"/>
      <c r="C503" s="12"/>
      <c r="D503" s="74"/>
      <c r="E503" s="12"/>
      <c r="F503" s="12"/>
      <c r="G503" s="9"/>
      <c r="H503" s="286"/>
      <c r="I503" s="72"/>
      <c r="J503" s="12"/>
      <c r="K503" s="12"/>
      <c r="L503" s="12"/>
      <c r="M503" s="12"/>
      <c r="N503" s="138"/>
      <c r="O503" s="12"/>
      <c r="P503" s="12"/>
      <c r="Q503" s="12"/>
      <c r="R503" s="12"/>
      <c r="S503" s="288"/>
      <c r="T503" s="12"/>
      <c r="U503" s="12"/>
      <c r="V503" s="12"/>
      <c r="W503" s="141"/>
      <c r="X503" s="12"/>
      <c r="Y503" s="12"/>
      <c r="Z503" s="12"/>
      <c r="AA503" s="291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 spans="1:40" ht="14.4">
      <c r="A504" s="78"/>
      <c r="B504" s="12"/>
      <c r="C504" s="12"/>
      <c r="D504" s="74"/>
      <c r="E504" s="12"/>
      <c r="F504" s="12"/>
      <c r="G504" s="9"/>
      <c r="H504" s="286"/>
      <c r="I504" s="72"/>
      <c r="J504" s="12"/>
      <c r="K504" s="12"/>
      <c r="L504" s="12"/>
      <c r="M504" s="12"/>
      <c r="N504" s="138"/>
      <c r="O504" s="12"/>
      <c r="P504" s="12"/>
      <c r="Q504" s="12"/>
      <c r="R504" s="12"/>
      <c r="S504" s="288"/>
      <c r="T504" s="12"/>
      <c r="U504" s="12"/>
      <c r="V504" s="12"/>
      <c r="W504" s="141"/>
      <c r="X504" s="12"/>
      <c r="Y504" s="12"/>
      <c r="Z504" s="12"/>
      <c r="AA504" s="291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</row>
    <row r="505" spans="1:40" ht="14.4">
      <c r="A505" s="78"/>
      <c r="B505" s="12"/>
      <c r="C505" s="12"/>
      <c r="D505" s="74"/>
      <c r="E505" s="12"/>
      <c r="F505" s="12"/>
      <c r="G505" s="9"/>
      <c r="H505" s="286"/>
      <c r="I505" s="72"/>
      <c r="J505" s="12"/>
      <c r="K505" s="12"/>
      <c r="L505" s="12"/>
      <c r="M505" s="12"/>
      <c r="N505" s="138"/>
      <c r="O505" s="12"/>
      <c r="P505" s="12"/>
      <c r="Q505" s="12"/>
      <c r="R505" s="12"/>
      <c r="S505" s="288"/>
      <c r="T505" s="12"/>
      <c r="U505" s="12"/>
      <c r="V505" s="12"/>
      <c r="W505" s="141"/>
      <c r="X505" s="12"/>
      <c r="Y505" s="12"/>
      <c r="Z505" s="12"/>
      <c r="AA505" s="291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 spans="1:40" ht="14.4">
      <c r="A506" s="78"/>
      <c r="B506" s="12"/>
      <c r="C506" s="12"/>
      <c r="D506" s="74"/>
      <c r="E506" s="12"/>
      <c r="F506" s="12"/>
      <c r="G506" s="9"/>
      <c r="H506" s="286"/>
      <c r="I506" s="72"/>
      <c r="J506" s="12"/>
      <c r="K506" s="12"/>
      <c r="L506" s="12"/>
      <c r="M506" s="12"/>
      <c r="N506" s="138"/>
      <c r="O506" s="12"/>
      <c r="P506" s="12"/>
      <c r="Q506" s="12"/>
      <c r="R506" s="12"/>
      <c r="S506" s="288"/>
      <c r="T506" s="12"/>
      <c r="U506" s="12"/>
      <c r="V506" s="12"/>
      <c r="W506" s="141"/>
      <c r="X506" s="12"/>
      <c r="Y506" s="12"/>
      <c r="Z506" s="12"/>
      <c r="AA506" s="291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</row>
    <row r="507" spans="1:40" ht="14.4">
      <c r="A507" s="78"/>
      <c r="B507" s="12"/>
      <c r="C507" s="12"/>
      <c r="D507" s="74"/>
      <c r="E507" s="12"/>
      <c r="F507" s="12"/>
      <c r="G507" s="9"/>
      <c r="H507" s="286"/>
      <c r="I507" s="72"/>
      <c r="J507" s="12"/>
      <c r="K507" s="12"/>
      <c r="L507" s="12"/>
      <c r="M507" s="12"/>
      <c r="N507" s="138"/>
      <c r="O507" s="12"/>
      <c r="P507" s="12"/>
      <c r="Q507" s="12"/>
      <c r="R507" s="12"/>
      <c r="S507" s="288"/>
      <c r="T507" s="12"/>
      <c r="U507" s="12"/>
      <c r="V507" s="12"/>
      <c r="W507" s="141"/>
      <c r="X507" s="12"/>
      <c r="Y507" s="12"/>
      <c r="Z507" s="12"/>
      <c r="AA507" s="291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 spans="1:40" ht="14.4">
      <c r="A508" s="78"/>
      <c r="B508" s="12"/>
      <c r="C508" s="12"/>
      <c r="D508" s="74"/>
      <c r="E508" s="12"/>
      <c r="F508" s="12"/>
      <c r="G508" s="9"/>
      <c r="H508" s="286"/>
      <c r="I508" s="72"/>
      <c r="J508" s="12"/>
      <c r="K508" s="12"/>
      <c r="L508" s="12"/>
      <c r="M508" s="12"/>
      <c r="N508" s="138"/>
      <c r="O508" s="12"/>
      <c r="P508" s="12"/>
      <c r="Q508" s="12"/>
      <c r="R508" s="12"/>
      <c r="S508" s="288"/>
      <c r="T508" s="12"/>
      <c r="U508" s="12"/>
      <c r="V508" s="12"/>
      <c r="W508" s="141"/>
      <c r="X508" s="12"/>
      <c r="Y508" s="12"/>
      <c r="Z508" s="12"/>
      <c r="AA508" s="291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</row>
    <row r="509" spans="1:40" ht="14.4">
      <c r="A509" s="78"/>
      <c r="B509" s="12"/>
      <c r="C509" s="12"/>
      <c r="D509" s="74"/>
      <c r="E509" s="12"/>
      <c r="F509" s="12"/>
      <c r="G509" s="9"/>
      <c r="H509" s="286"/>
      <c r="I509" s="72"/>
      <c r="J509" s="12"/>
      <c r="K509" s="12"/>
      <c r="L509" s="12"/>
      <c r="M509" s="12"/>
      <c r="N509" s="138"/>
      <c r="O509" s="12"/>
      <c r="P509" s="12"/>
      <c r="Q509" s="12"/>
      <c r="R509" s="12"/>
      <c r="S509" s="288"/>
      <c r="T509" s="12"/>
      <c r="U509" s="12"/>
      <c r="V509" s="12"/>
      <c r="W509" s="141"/>
      <c r="X509" s="12"/>
      <c r="Y509" s="12"/>
      <c r="Z509" s="12"/>
      <c r="AA509" s="291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 spans="1:40" ht="14.4">
      <c r="A510" s="78"/>
      <c r="B510" s="12"/>
      <c r="C510" s="12"/>
      <c r="D510" s="74"/>
      <c r="E510" s="12"/>
      <c r="F510" s="12"/>
      <c r="G510" s="9"/>
      <c r="H510" s="286"/>
      <c r="I510" s="72"/>
      <c r="J510" s="12"/>
      <c r="K510" s="12"/>
      <c r="L510" s="12"/>
      <c r="M510" s="12"/>
      <c r="N510" s="138"/>
      <c r="O510" s="12"/>
      <c r="P510" s="12"/>
      <c r="Q510" s="12"/>
      <c r="R510" s="12"/>
      <c r="S510" s="288"/>
      <c r="T510" s="12"/>
      <c r="U510" s="12"/>
      <c r="V510" s="12"/>
      <c r="W510" s="141"/>
      <c r="X510" s="12"/>
      <c r="Y510" s="12"/>
      <c r="Z510" s="12"/>
      <c r="AA510" s="291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</row>
    <row r="511" spans="1:40" ht="14.4">
      <c r="A511" s="78"/>
      <c r="B511" s="12"/>
      <c r="C511" s="12"/>
      <c r="D511" s="74"/>
      <c r="E511" s="12"/>
      <c r="F511" s="12"/>
      <c r="G511" s="9"/>
      <c r="H511" s="286"/>
      <c r="I511" s="72"/>
      <c r="J511" s="12"/>
      <c r="K511" s="12"/>
      <c r="L511" s="12"/>
      <c r="M511" s="12"/>
      <c r="N511" s="138"/>
      <c r="O511" s="12"/>
      <c r="P511" s="12"/>
      <c r="Q511" s="12"/>
      <c r="R511" s="12"/>
      <c r="S511" s="288"/>
      <c r="T511" s="12"/>
      <c r="U511" s="12"/>
      <c r="V511" s="12"/>
      <c r="W511" s="141"/>
      <c r="X511" s="12"/>
      <c r="Y511" s="12"/>
      <c r="Z511" s="12"/>
      <c r="AA511" s="291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</row>
    <row r="512" spans="1:40" ht="14.4">
      <c r="A512" s="78"/>
      <c r="B512" s="12"/>
      <c r="C512" s="12"/>
      <c r="D512" s="74"/>
      <c r="E512" s="12"/>
      <c r="F512" s="12"/>
      <c r="G512" s="9"/>
      <c r="H512" s="286"/>
      <c r="I512" s="72"/>
      <c r="J512" s="12"/>
      <c r="K512" s="12"/>
      <c r="L512" s="12"/>
      <c r="M512" s="12"/>
      <c r="N512" s="138"/>
      <c r="O512" s="12"/>
      <c r="P512" s="12"/>
      <c r="Q512" s="12"/>
      <c r="R512" s="12"/>
      <c r="S512" s="288"/>
      <c r="T512" s="12"/>
      <c r="U512" s="12"/>
      <c r="V512" s="12"/>
      <c r="W512" s="141"/>
      <c r="X512" s="12"/>
      <c r="Y512" s="12"/>
      <c r="Z512" s="12"/>
      <c r="AA512" s="291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</row>
    <row r="513" spans="1:40" ht="14.4">
      <c r="A513" s="78"/>
      <c r="B513" s="12"/>
      <c r="C513" s="12"/>
      <c r="D513" s="74"/>
      <c r="E513" s="12"/>
      <c r="F513" s="12"/>
      <c r="G513" s="9"/>
      <c r="H513" s="286"/>
      <c r="I513" s="72"/>
      <c r="J513" s="12"/>
      <c r="K513" s="12"/>
      <c r="L513" s="12"/>
      <c r="M513" s="12"/>
      <c r="N513" s="138"/>
      <c r="O513" s="12"/>
      <c r="P513" s="12"/>
      <c r="Q513" s="12"/>
      <c r="R513" s="12"/>
      <c r="S513" s="288"/>
      <c r="T513" s="12"/>
      <c r="U513" s="12"/>
      <c r="V513" s="12"/>
      <c r="W513" s="141"/>
      <c r="X513" s="12"/>
      <c r="Y513" s="12"/>
      <c r="Z513" s="12"/>
      <c r="AA513" s="291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</row>
    <row r="514" spans="1:40" ht="14.4">
      <c r="A514" s="78"/>
      <c r="B514" s="12"/>
      <c r="C514" s="12"/>
      <c r="D514" s="74"/>
      <c r="E514" s="12"/>
      <c r="F514" s="12"/>
      <c r="G514" s="9"/>
      <c r="H514" s="286"/>
      <c r="I514" s="72"/>
      <c r="J514" s="12"/>
      <c r="K514" s="12"/>
      <c r="L514" s="12"/>
      <c r="M514" s="12"/>
      <c r="N514" s="138"/>
      <c r="O514" s="12"/>
      <c r="P514" s="12"/>
      <c r="Q514" s="12"/>
      <c r="R514" s="12"/>
      <c r="S514" s="288"/>
      <c r="T514" s="12"/>
      <c r="U514" s="12"/>
      <c r="V514" s="12"/>
      <c r="W514" s="141"/>
      <c r="X514" s="12"/>
      <c r="Y514" s="12"/>
      <c r="Z514" s="12"/>
      <c r="AA514" s="291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</row>
    <row r="515" spans="1:40" ht="14.4">
      <c r="A515" s="78"/>
      <c r="B515" s="12"/>
      <c r="C515" s="12"/>
      <c r="D515" s="74"/>
      <c r="E515" s="12"/>
      <c r="F515" s="12"/>
      <c r="G515" s="9"/>
      <c r="H515" s="286"/>
      <c r="I515" s="72"/>
      <c r="J515" s="12"/>
      <c r="K515" s="12"/>
      <c r="L515" s="12"/>
      <c r="M515" s="12"/>
      <c r="N515" s="138"/>
      <c r="O515" s="12"/>
      <c r="P515" s="12"/>
      <c r="Q515" s="12"/>
      <c r="R515" s="12"/>
      <c r="S515" s="288"/>
      <c r="T515" s="12"/>
      <c r="U515" s="12"/>
      <c r="V515" s="12"/>
      <c r="W515" s="141"/>
      <c r="X515" s="12"/>
      <c r="Y515" s="12"/>
      <c r="Z515" s="12"/>
      <c r="AA515" s="291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</row>
    <row r="516" spans="1:40" ht="14.4">
      <c r="A516" s="78"/>
      <c r="B516" s="12"/>
      <c r="C516" s="12"/>
      <c r="D516" s="74"/>
      <c r="E516" s="12"/>
      <c r="F516" s="12"/>
      <c r="G516" s="9"/>
      <c r="H516" s="286"/>
      <c r="I516" s="72"/>
      <c r="J516" s="12"/>
      <c r="K516" s="12"/>
      <c r="L516" s="12"/>
      <c r="M516" s="12"/>
      <c r="N516" s="138"/>
      <c r="O516" s="12"/>
      <c r="P516" s="12"/>
      <c r="Q516" s="12"/>
      <c r="R516" s="12"/>
      <c r="S516" s="288"/>
      <c r="T516" s="12"/>
      <c r="U516" s="12"/>
      <c r="V516" s="12"/>
      <c r="W516" s="141"/>
      <c r="X516" s="12"/>
      <c r="Y516" s="12"/>
      <c r="Z516" s="12"/>
      <c r="AA516" s="291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</row>
    <row r="517" spans="1:40" ht="14.4">
      <c r="A517" s="78"/>
      <c r="B517" s="12"/>
      <c r="C517" s="12"/>
      <c r="D517" s="74"/>
      <c r="E517" s="12"/>
      <c r="F517" s="12"/>
      <c r="G517" s="9"/>
      <c r="H517" s="286"/>
      <c r="I517" s="72"/>
      <c r="J517" s="12"/>
      <c r="K517" s="12"/>
      <c r="L517" s="12"/>
      <c r="M517" s="12"/>
      <c r="N517" s="138"/>
      <c r="O517" s="12"/>
      <c r="P517" s="12"/>
      <c r="Q517" s="12"/>
      <c r="R517" s="12"/>
      <c r="S517" s="288"/>
      <c r="T517" s="12"/>
      <c r="U517" s="12"/>
      <c r="V517" s="12"/>
      <c r="W517" s="141"/>
      <c r="X517" s="12"/>
      <c r="Y517" s="12"/>
      <c r="Z517" s="12"/>
      <c r="AA517" s="291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</row>
    <row r="518" spans="1:40" ht="14.4">
      <c r="A518" s="78"/>
      <c r="B518" s="12"/>
      <c r="C518" s="76"/>
      <c r="D518" s="74"/>
      <c r="E518" s="76"/>
      <c r="F518" s="12"/>
      <c r="G518" s="9"/>
      <c r="H518" s="286"/>
      <c r="I518" s="72"/>
      <c r="J518" s="12"/>
      <c r="K518" s="12"/>
      <c r="L518" s="12"/>
      <c r="M518" s="12"/>
      <c r="N518" s="138"/>
      <c r="O518" s="12"/>
      <c r="P518" s="12"/>
      <c r="Q518" s="12"/>
      <c r="R518" s="12"/>
      <c r="S518" s="288"/>
      <c r="T518" s="12"/>
      <c r="U518" s="12"/>
      <c r="V518" s="12"/>
      <c r="W518" s="141"/>
      <c r="X518" s="12"/>
      <c r="Y518" s="12"/>
      <c r="Z518" s="12"/>
      <c r="AA518" s="291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</row>
    <row r="519" spans="1:40" ht="14.4">
      <c r="A519" s="78"/>
      <c r="B519" s="12"/>
      <c r="C519" s="76"/>
      <c r="D519" s="74"/>
      <c r="E519" s="76"/>
      <c r="F519" s="12"/>
      <c r="G519" s="9"/>
      <c r="H519" s="286"/>
      <c r="I519" s="72"/>
      <c r="J519" s="12"/>
      <c r="K519" s="12"/>
      <c r="L519" s="12"/>
      <c r="M519" s="12"/>
      <c r="N519" s="138"/>
      <c r="O519" s="12"/>
      <c r="P519" s="12"/>
      <c r="Q519" s="12"/>
      <c r="R519" s="12"/>
      <c r="S519" s="288"/>
      <c r="T519" s="12"/>
      <c r="U519" s="12"/>
      <c r="V519" s="12"/>
      <c r="W519" s="141"/>
      <c r="X519" s="12"/>
      <c r="Y519" s="12"/>
      <c r="Z519" s="12"/>
      <c r="AA519" s="291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</row>
    <row r="520" spans="1:40" ht="14.4">
      <c r="A520" s="78"/>
      <c r="B520" s="12"/>
      <c r="C520" s="76"/>
      <c r="D520" s="74"/>
      <c r="E520" s="76"/>
      <c r="F520" s="12"/>
      <c r="G520" s="9"/>
      <c r="H520" s="286"/>
      <c r="I520" s="72"/>
      <c r="J520" s="12"/>
      <c r="K520" s="12"/>
      <c r="L520" s="12"/>
      <c r="M520" s="12"/>
      <c r="N520" s="138"/>
      <c r="O520" s="12"/>
      <c r="P520" s="12"/>
      <c r="Q520" s="12"/>
      <c r="R520" s="12"/>
      <c r="S520" s="288"/>
      <c r="T520" s="12"/>
      <c r="U520" s="12"/>
      <c r="V520" s="12"/>
      <c r="W520" s="141"/>
      <c r="X520" s="12"/>
      <c r="Y520" s="12"/>
      <c r="Z520" s="12"/>
      <c r="AA520" s="291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 spans="1:40" ht="14.4">
      <c r="A521" s="78"/>
      <c r="B521" s="12"/>
      <c r="C521" s="12"/>
      <c r="D521" s="74"/>
      <c r="E521" s="12"/>
      <c r="F521" s="12"/>
      <c r="G521" s="9"/>
      <c r="H521" s="286"/>
      <c r="I521" s="72"/>
      <c r="J521" s="76"/>
      <c r="K521" s="12"/>
      <c r="L521" s="76"/>
      <c r="M521" s="12"/>
      <c r="N521" s="138"/>
      <c r="O521" s="12"/>
      <c r="P521" s="12"/>
      <c r="Q521" s="12"/>
      <c r="R521" s="12"/>
      <c r="S521" s="288"/>
      <c r="T521" s="12"/>
      <c r="U521" s="12"/>
      <c r="V521" s="12"/>
      <c r="W521" s="141"/>
      <c r="X521" s="12"/>
      <c r="Y521" s="12"/>
      <c r="Z521" s="12"/>
      <c r="AA521" s="291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</row>
    <row r="522" spans="1:40" ht="14.4">
      <c r="A522" s="78"/>
      <c r="B522" s="12"/>
      <c r="C522" s="76"/>
      <c r="D522" s="74"/>
      <c r="E522" s="76"/>
      <c r="F522" s="12"/>
      <c r="G522" s="9"/>
      <c r="H522" s="286"/>
      <c r="I522" s="72"/>
      <c r="J522" s="299"/>
      <c r="K522" s="74"/>
      <c r="L522" s="12"/>
      <c r="M522" s="12"/>
      <c r="N522" s="138"/>
      <c r="O522" s="12"/>
      <c r="P522" s="12"/>
      <c r="Q522" s="12"/>
      <c r="R522" s="12"/>
      <c r="S522" s="288"/>
      <c r="T522" s="12"/>
      <c r="U522" s="12"/>
      <c r="V522" s="12"/>
      <c r="W522" s="141"/>
      <c r="X522" s="12"/>
      <c r="Y522" s="12"/>
      <c r="Z522" s="12"/>
      <c r="AA522" s="291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 spans="1:40" ht="14.4">
      <c r="A523" s="78"/>
      <c r="B523" s="12"/>
      <c r="C523" s="76"/>
      <c r="D523" s="74"/>
      <c r="E523" s="76"/>
      <c r="F523" s="12"/>
      <c r="G523" s="9"/>
      <c r="H523" s="286"/>
      <c r="I523" s="72"/>
      <c r="J523" s="292"/>
      <c r="K523" s="74"/>
      <c r="L523" s="12"/>
      <c r="M523" s="12"/>
      <c r="N523" s="138"/>
      <c r="O523" s="12"/>
      <c r="P523" s="12"/>
      <c r="Q523" s="12"/>
      <c r="R523" s="12"/>
      <c r="S523" s="288"/>
      <c r="T523" s="12"/>
      <c r="U523" s="12"/>
      <c r="V523" s="12"/>
      <c r="W523" s="141"/>
      <c r="X523" s="12"/>
      <c r="Y523" s="12"/>
      <c r="Z523" s="12"/>
      <c r="AA523" s="291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</row>
    <row r="524" spans="1:40" ht="14.4">
      <c r="A524" s="78"/>
      <c r="B524" s="12"/>
      <c r="C524" s="76"/>
      <c r="D524" s="74"/>
      <c r="E524" s="76"/>
      <c r="F524" s="12"/>
      <c r="G524" s="9"/>
      <c r="H524" s="286"/>
      <c r="I524" s="72"/>
      <c r="J524" s="12"/>
      <c r="K524" s="12"/>
      <c r="L524" s="12"/>
      <c r="M524" s="12"/>
      <c r="N524" s="138"/>
      <c r="O524" s="12"/>
      <c r="P524" s="12"/>
      <c r="Q524" s="12"/>
      <c r="R524" s="12"/>
      <c r="S524" s="288"/>
      <c r="T524" s="12"/>
      <c r="U524" s="12"/>
      <c r="V524" s="12"/>
      <c r="W524" s="141"/>
      <c r="X524" s="12"/>
      <c r="Y524" s="12"/>
      <c r="Z524" s="12"/>
      <c r="AA524" s="291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 spans="1:40" ht="15.6">
      <c r="A525" s="78"/>
      <c r="B525" s="12"/>
      <c r="C525" s="76"/>
      <c r="D525" s="74"/>
      <c r="E525" s="76"/>
      <c r="F525" s="12"/>
      <c r="G525" s="9"/>
      <c r="H525" s="286"/>
      <c r="I525" s="72"/>
      <c r="J525" s="294"/>
      <c r="K525" s="12"/>
      <c r="L525" s="12"/>
      <c r="M525" s="294"/>
      <c r="N525" s="138"/>
      <c r="O525" s="12"/>
      <c r="P525" s="12"/>
      <c r="Q525" s="12"/>
      <c r="R525" s="12"/>
      <c r="S525" s="288"/>
      <c r="T525" s="12"/>
      <c r="U525" s="12"/>
      <c r="V525" s="12"/>
      <c r="W525" s="141"/>
      <c r="X525" s="12"/>
      <c r="Y525" s="12"/>
      <c r="Z525" s="12"/>
      <c r="AA525" s="291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</row>
    <row r="526" spans="1:40" ht="14.4">
      <c r="A526" s="78"/>
      <c r="B526" s="12"/>
      <c r="C526" s="76"/>
      <c r="D526" s="74"/>
      <c r="E526" s="76"/>
      <c r="F526" s="12"/>
      <c r="G526" s="9"/>
      <c r="H526" s="286"/>
      <c r="I526" s="72"/>
      <c r="J526" s="12"/>
      <c r="K526" s="12"/>
      <c r="L526" s="12"/>
      <c r="M526" s="12"/>
      <c r="N526" s="138"/>
      <c r="O526" s="12"/>
      <c r="P526" s="12"/>
      <c r="Q526" s="12"/>
      <c r="R526" s="12"/>
      <c r="S526" s="288"/>
      <c r="T526" s="12"/>
      <c r="U526" s="12"/>
      <c r="V526" s="12"/>
      <c r="W526" s="141"/>
      <c r="X526" s="12"/>
      <c r="Y526" s="12"/>
      <c r="Z526" s="12"/>
      <c r="AA526" s="291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 spans="1:40" ht="14.4">
      <c r="A527" s="78"/>
      <c r="B527" s="12"/>
      <c r="C527" s="76"/>
      <c r="D527" s="74"/>
      <c r="E527" s="76"/>
      <c r="F527" s="12"/>
      <c r="G527" s="9"/>
      <c r="H527" s="286"/>
      <c r="I527" s="72"/>
      <c r="J527" s="12"/>
      <c r="K527" s="12"/>
      <c r="L527" s="12"/>
      <c r="M527" s="12"/>
      <c r="N527" s="138"/>
      <c r="O527" s="12"/>
      <c r="P527" s="12"/>
      <c r="Q527" s="12"/>
      <c r="R527" s="12"/>
      <c r="S527" s="288"/>
      <c r="T527" s="12"/>
      <c r="U527" s="12"/>
      <c r="V527" s="12"/>
      <c r="W527" s="141"/>
      <c r="X527" s="12"/>
      <c r="Y527" s="12"/>
      <c r="Z527" s="12"/>
      <c r="AA527" s="291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</row>
    <row r="528" spans="1:40" ht="14.4">
      <c r="A528" s="78"/>
      <c r="B528" s="12"/>
      <c r="C528" s="76"/>
      <c r="D528" s="74"/>
      <c r="E528" s="76"/>
      <c r="F528" s="12"/>
      <c r="G528" s="9"/>
      <c r="H528" s="286"/>
      <c r="I528" s="72"/>
      <c r="J528" s="12"/>
      <c r="K528" s="12"/>
      <c r="L528" s="12"/>
      <c r="M528" s="12"/>
      <c r="N528" s="138"/>
      <c r="O528" s="12"/>
      <c r="P528" s="12"/>
      <c r="Q528" s="12"/>
      <c r="R528" s="12"/>
      <c r="S528" s="288"/>
      <c r="T528" s="12"/>
      <c r="U528" s="12"/>
      <c r="V528" s="12"/>
      <c r="W528" s="141"/>
      <c r="X528" s="12"/>
      <c r="Y528" s="12"/>
      <c r="Z528" s="12"/>
      <c r="AA528" s="291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</row>
    <row r="529" spans="1:40" ht="14.4">
      <c r="A529" s="78"/>
      <c r="B529" s="12"/>
      <c r="C529" s="76"/>
      <c r="D529" s="74"/>
      <c r="E529" s="76"/>
      <c r="F529" s="12"/>
      <c r="G529" s="9"/>
      <c r="H529" s="286"/>
      <c r="I529" s="72"/>
      <c r="J529" s="292"/>
      <c r="K529" s="74"/>
      <c r="L529" s="12"/>
      <c r="M529" s="12"/>
      <c r="N529" s="138"/>
      <c r="O529" s="12"/>
      <c r="P529" s="12"/>
      <c r="Q529" s="12"/>
      <c r="R529" s="12"/>
      <c r="S529" s="288"/>
      <c r="T529" s="12"/>
      <c r="U529" s="12"/>
      <c r="V529" s="12"/>
      <c r="W529" s="141"/>
      <c r="X529" s="12"/>
      <c r="Y529" s="12"/>
      <c r="Z529" s="12"/>
      <c r="AA529" s="291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</row>
    <row r="530" spans="1:40" ht="14.4">
      <c r="A530" s="78"/>
      <c r="B530" s="12"/>
      <c r="C530" s="76"/>
      <c r="D530" s="74"/>
      <c r="E530" s="76"/>
      <c r="F530" s="12"/>
      <c r="G530" s="9"/>
      <c r="H530" s="286"/>
      <c r="I530" s="72"/>
      <c r="J530" s="12"/>
      <c r="K530" s="12"/>
      <c r="L530" s="12"/>
      <c r="M530" s="12"/>
      <c r="N530" s="138"/>
      <c r="O530" s="12"/>
      <c r="P530" s="12"/>
      <c r="Q530" s="12"/>
      <c r="R530" s="12"/>
      <c r="S530" s="288"/>
      <c r="T530" s="12"/>
      <c r="U530" s="12"/>
      <c r="V530" s="12"/>
      <c r="W530" s="141"/>
      <c r="X530" s="12"/>
      <c r="Y530" s="12"/>
      <c r="Z530" s="12"/>
      <c r="AA530" s="291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 spans="1:40" ht="14.4">
      <c r="A531" s="78"/>
      <c r="B531" s="12"/>
      <c r="C531" s="76"/>
      <c r="D531" s="74"/>
      <c r="E531" s="76"/>
      <c r="F531" s="12"/>
      <c r="G531" s="9"/>
      <c r="H531" s="286"/>
      <c r="I531" s="72"/>
      <c r="J531" s="12"/>
      <c r="K531" s="12"/>
      <c r="L531" s="12"/>
      <c r="M531" s="12"/>
      <c r="N531" s="138"/>
      <c r="O531" s="12"/>
      <c r="P531" s="12"/>
      <c r="Q531" s="12"/>
      <c r="R531" s="12"/>
      <c r="S531" s="288"/>
      <c r="T531" s="12"/>
      <c r="U531" s="12"/>
      <c r="V531" s="12"/>
      <c r="W531" s="141"/>
      <c r="X531" s="12"/>
      <c r="Y531" s="12"/>
      <c r="Z531" s="12"/>
      <c r="AA531" s="291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</row>
    <row r="532" spans="1:40" ht="14.4">
      <c r="A532" s="78"/>
      <c r="B532" s="12"/>
      <c r="C532" s="76"/>
      <c r="D532" s="74"/>
      <c r="E532" s="76"/>
      <c r="F532" s="12"/>
      <c r="G532" s="9"/>
      <c r="H532" s="286"/>
      <c r="I532" s="72"/>
      <c r="J532" s="12"/>
      <c r="K532" s="12"/>
      <c r="L532" s="12"/>
      <c r="M532" s="12"/>
      <c r="N532" s="138"/>
      <c r="O532" s="12"/>
      <c r="P532" s="12"/>
      <c r="Q532" s="12"/>
      <c r="R532" s="12"/>
      <c r="S532" s="288"/>
      <c r="T532" s="12"/>
      <c r="U532" s="12"/>
      <c r="V532" s="12"/>
      <c r="W532" s="141"/>
      <c r="X532" s="12"/>
      <c r="Y532" s="12"/>
      <c r="Z532" s="12"/>
      <c r="AA532" s="291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 spans="1:40" ht="14.4">
      <c r="A533" s="78"/>
      <c r="B533" s="12"/>
      <c r="C533" s="76"/>
      <c r="D533" s="74"/>
      <c r="E533" s="76"/>
      <c r="F533" s="12"/>
      <c r="G533" s="9"/>
      <c r="H533" s="286"/>
      <c r="I533" s="72"/>
      <c r="J533" s="12"/>
      <c r="K533" s="12"/>
      <c r="L533" s="12"/>
      <c r="M533" s="12"/>
      <c r="N533" s="138"/>
      <c r="O533" s="12"/>
      <c r="P533" s="12"/>
      <c r="Q533" s="12"/>
      <c r="R533" s="12"/>
      <c r="S533" s="288"/>
      <c r="T533" s="12"/>
      <c r="U533" s="12"/>
      <c r="V533" s="12"/>
      <c r="W533" s="141"/>
      <c r="X533" s="12"/>
      <c r="Y533" s="12"/>
      <c r="Z533" s="12"/>
      <c r="AA533" s="291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</row>
    <row r="534" spans="1:40" ht="14.4">
      <c r="A534" s="78"/>
      <c r="B534" s="12"/>
      <c r="C534" s="76"/>
      <c r="D534" s="74"/>
      <c r="E534" s="76"/>
      <c r="F534" s="12"/>
      <c r="G534" s="9"/>
      <c r="H534" s="286"/>
      <c r="I534" s="72"/>
      <c r="J534" s="12"/>
      <c r="K534" s="12"/>
      <c r="L534" s="12"/>
      <c r="M534" s="12"/>
      <c r="N534" s="138"/>
      <c r="O534" s="12"/>
      <c r="P534" s="12"/>
      <c r="Q534" s="12"/>
      <c r="R534" s="12"/>
      <c r="S534" s="288"/>
      <c r="T534" s="12"/>
      <c r="U534" s="12"/>
      <c r="V534" s="12"/>
      <c r="W534" s="141"/>
      <c r="X534" s="12"/>
      <c r="Y534" s="12"/>
      <c r="Z534" s="12"/>
      <c r="AA534" s="291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 spans="1:40" ht="14.4">
      <c r="A535" s="78"/>
      <c r="B535" s="12"/>
      <c r="C535" s="76"/>
      <c r="D535" s="74"/>
      <c r="E535" s="76"/>
      <c r="F535" s="12"/>
      <c r="G535" s="9"/>
      <c r="H535" s="286"/>
      <c r="I535" s="72"/>
      <c r="J535" s="292"/>
      <c r="K535" s="74"/>
      <c r="L535" s="12"/>
      <c r="M535" s="12"/>
      <c r="N535" s="138"/>
      <c r="O535" s="12"/>
      <c r="P535" s="12"/>
      <c r="Q535" s="12"/>
      <c r="R535" s="12"/>
      <c r="S535" s="288"/>
      <c r="T535" s="12"/>
      <c r="U535" s="12"/>
      <c r="V535" s="12"/>
      <c r="W535" s="141"/>
      <c r="X535" s="12"/>
      <c r="Y535" s="12"/>
      <c r="Z535" s="12"/>
      <c r="AA535" s="291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</row>
    <row r="536" spans="1:40" ht="14.4">
      <c r="A536" s="78"/>
      <c r="B536" s="12"/>
      <c r="C536" s="76"/>
      <c r="D536" s="74"/>
      <c r="E536" s="76"/>
      <c r="F536" s="12"/>
      <c r="G536" s="9"/>
      <c r="H536" s="286"/>
      <c r="I536" s="72"/>
      <c r="J536" s="12"/>
      <c r="K536" s="12"/>
      <c r="L536" s="12"/>
      <c r="M536" s="12"/>
      <c r="N536" s="138"/>
      <c r="O536" s="12"/>
      <c r="P536" s="12"/>
      <c r="Q536" s="12"/>
      <c r="R536" s="12"/>
      <c r="S536" s="288"/>
      <c r="T536" s="12"/>
      <c r="U536" s="12"/>
      <c r="V536" s="12"/>
      <c r="W536" s="141"/>
      <c r="X536" s="12"/>
      <c r="Y536" s="12"/>
      <c r="Z536" s="12"/>
      <c r="AA536" s="291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 spans="1:40" ht="14.4">
      <c r="A537" s="78"/>
      <c r="B537" s="12"/>
      <c r="C537" s="76"/>
      <c r="D537" s="74"/>
      <c r="E537" s="76"/>
      <c r="F537" s="12"/>
      <c r="G537" s="9"/>
      <c r="H537" s="286"/>
      <c r="I537" s="72"/>
      <c r="J537" s="12"/>
      <c r="K537" s="12"/>
      <c r="L537" s="12"/>
      <c r="M537" s="12"/>
      <c r="N537" s="138"/>
      <c r="O537" s="12"/>
      <c r="P537" s="12"/>
      <c r="Q537" s="12"/>
      <c r="R537" s="12"/>
      <c r="S537" s="288"/>
      <c r="T537" s="12"/>
      <c r="U537" s="12"/>
      <c r="V537" s="12"/>
      <c r="W537" s="141"/>
      <c r="X537" s="12"/>
      <c r="Y537" s="12"/>
      <c r="Z537" s="12"/>
      <c r="AA537" s="291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 spans="1:40" ht="14.4">
      <c r="A538" s="78"/>
      <c r="B538" s="12"/>
      <c r="C538" s="76"/>
      <c r="D538" s="74"/>
      <c r="E538" s="76"/>
      <c r="F538" s="12"/>
      <c r="G538" s="9"/>
      <c r="H538" s="286"/>
      <c r="I538" s="72"/>
      <c r="J538" s="12"/>
      <c r="K538" s="12"/>
      <c r="L538" s="12"/>
      <c r="M538" s="12"/>
      <c r="N538" s="138"/>
      <c r="O538" s="12"/>
      <c r="P538" s="12"/>
      <c r="Q538" s="12"/>
      <c r="R538" s="12"/>
      <c r="S538" s="288"/>
      <c r="T538" s="12"/>
      <c r="U538" s="12"/>
      <c r="V538" s="12"/>
      <c r="W538" s="141"/>
      <c r="X538" s="12"/>
      <c r="Y538" s="12"/>
      <c r="Z538" s="12"/>
      <c r="AA538" s="291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</row>
    <row r="539" spans="1:40" ht="14.4">
      <c r="A539" s="78"/>
      <c r="B539" s="12"/>
      <c r="C539" s="76"/>
      <c r="D539" s="74"/>
      <c r="E539" s="76"/>
      <c r="F539" s="12"/>
      <c r="G539" s="9"/>
      <c r="H539" s="286"/>
      <c r="I539" s="49"/>
      <c r="J539" s="12"/>
      <c r="K539" s="12"/>
      <c r="L539" s="12"/>
      <c r="M539" s="12"/>
      <c r="N539" s="138"/>
      <c r="O539" s="12"/>
      <c r="P539" s="12"/>
      <c r="Q539" s="12"/>
      <c r="R539" s="12"/>
      <c r="S539" s="288"/>
      <c r="T539" s="12"/>
      <c r="U539" s="12"/>
      <c r="V539" s="12"/>
      <c r="W539" s="141"/>
      <c r="X539" s="12"/>
      <c r="Y539" s="12"/>
      <c r="Z539" s="12"/>
      <c r="AA539" s="291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 spans="1:40" ht="15.6">
      <c r="A540" s="78"/>
      <c r="B540" s="12"/>
      <c r="C540" s="76"/>
      <c r="D540" s="74"/>
      <c r="E540" s="76"/>
      <c r="F540" s="12"/>
      <c r="G540" s="9"/>
      <c r="H540" s="286"/>
      <c r="I540" s="72"/>
      <c r="J540" s="294"/>
      <c r="K540" s="12"/>
      <c r="L540" s="12"/>
      <c r="M540" s="294"/>
      <c r="N540" s="138"/>
      <c r="O540" s="12"/>
      <c r="P540" s="12"/>
      <c r="Q540" s="12"/>
      <c r="R540" s="12"/>
      <c r="S540" s="288"/>
      <c r="T540" s="12"/>
      <c r="U540" s="12"/>
      <c r="V540" s="12"/>
      <c r="W540" s="141"/>
      <c r="X540" s="12"/>
      <c r="Y540" s="12"/>
      <c r="Z540" s="12"/>
      <c r="AA540" s="291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</row>
    <row r="541" spans="1:40" ht="14.4">
      <c r="A541" s="78"/>
      <c r="B541" s="12"/>
      <c r="C541" s="76"/>
      <c r="D541" s="74"/>
      <c r="E541" s="76"/>
      <c r="F541" s="12"/>
      <c r="G541" s="9"/>
      <c r="H541" s="286"/>
      <c r="I541" s="72"/>
      <c r="J541" s="12"/>
      <c r="K541" s="12"/>
      <c r="L541" s="12"/>
      <c r="M541" s="12"/>
      <c r="N541" s="138"/>
      <c r="O541" s="12"/>
      <c r="P541" s="12"/>
      <c r="Q541" s="12"/>
      <c r="R541" s="12"/>
      <c r="S541" s="288"/>
      <c r="T541" s="12"/>
      <c r="U541" s="12"/>
      <c r="V541" s="12"/>
      <c r="W541" s="141"/>
      <c r="X541" s="12"/>
      <c r="Y541" s="12"/>
      <c r="Z541" s="12"/>
      <c r="AA541" s="291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 spans="1:40" ht="15.6">
      <c r="A542" s="78"/>
      <c r="B542" s="12"/>
      <c r="C542" s="76"/>
      <c r="D542" s="74"/>
      <c r="E542" s="76"/>
      <c r="F542" s="12"/>
      <c r="G542" s="9"/>
      <c r="H542" s="286"/>
      <c r="I542" s="72"/>
      <c r="J542" s="294"/>
      <c r="K542" s="12"/>
      <c r="L542" s="12"/>
      <c r="M542" s="294"/>
      <c r="N542" s="138"/>
      <c r="O542" s="12"/>
      <c r="P542" s="12"/>
      <c r="Q542" s="12"/>
      <c r="R542" s="12"/>
      <c r="S542" s="288"/>
      <c r="T542" s="12"/>
      <c r="U542" s="12"/>
      <c r="V542" s="12"/>
      <c r="W542" s="141"/>
      <c r="X542" s="12"/>
      <c r="Y542" s="12"/>
      <c r="Z542" s="12"/>
      <c r="AA542" s="291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</row>
    <row r="543" spans="1:40" ht="14.4">
      <c r="A543" s="78"/>
      <c r="B543" s="12"/>
      <c r="C543" s="76"/>
      <c r="D543" s="74"/>
      <c r="E543" s="76"/>
      <c r="F543" s="12"/>
      <c r="G543" s="9"/>
      <c r="H543" s="286"/>
      <c r="I543" s="72"/>
      <c r="J543" s="292"/>
      <c r="K543" s="74"/>
      <c r="L543" s="12"/>
      <c r="M543" s="12"/>
      <c r="N543" s="138"/>
      <c r="O543" s="12"/>
      <c r="P543" s="12"/>
      <c r="Q543" s="12"/>
      <c r="R543" s="12"/>
      <c r="S543" s="288"/>
      <c r="T543" s="12"/>
      <c r="U543" s="12"/>
      <c r="V543" s="12"/>
      <c r="W543" s="141"/>
      <c r="X543" s="12"/>
      <c r="Y543" s="12"/>
      <c r="Z543" s="12"/>
      <c r="AA543" s="291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 spans="1:40" ht="15.6">
      <c r="A544" s="78"/>
      <c r="B544" s="12"/>
      <c r="C544" s="76"/>
      <c r="D544" s="74"/>
      <c r="E544" s="76"/>
      <c r="F544" s="12"/>
      <c r="G544" s="9"/>
      <c r="H544" s="286"/>
      <c r="I544" s="72"/>
      <c r="J544" s="294"/>
      <c r="K544" s="12"/>
      <c r="L544" s="12"/>
      <c r="M544" s="12"/>
      <c r="N544" s="138"/>
      <c r="O544" s="12"/>
      <c r="P544" s="12"/>
      <c r="Q544" s="12"/>
      <c r="R544" s="12"/>
      <c r="S544" s="288"/>
      <c r="T544" s="12"/>
      <c r="U544" s="12"/>
      <c r="V544" s="12"/>
      <c r="W544" s="141"/>
      <c r="X544" s="12"/>
      <c r="Y544" s="12"/>
      <c r="Z544" s="12"/>
      <c r="AA544" s="291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</row>
    <row r="545" spans="1:40" ht="14.4">
      <c r="A545" s="78"/>
      <c r="B545" s="12"/>
      <c r="C545" s="76"/>
      <c r="D545" s="74"/>
      <c r="E545" s="76"/>
      <c r="F545" s="12"/>
      <c r="G545" s="9"/>
      <c r="H545" s="286"/>
      <c r="I545" s="72"/>
      <c r="J545" s="12"/>
      <c r="K545" s="12"/>
      <c r="L545" s="12"/>
      <c r="M545" s="12"/>
      <c r="N545" s="138"/>
      <c r="O545" s="12"/>
      <c r="P545" s="12"/>
      <c r="Q545" s="12"/>
      <c r="R545" s="12"/>
      <c r="S545" s="288"/>
      <c r="T545" s="12"/>
      <c r="U545" s="12"/>
      <c r="V545" s="12"/>
      <c r="W545" s="141"/>
      <c r="X545" s="12"/>
      <c r="Y545" s="12"/>
      <c r="Z545" s="12"/>
      <c r="AA545" s="291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</row>
    <row r="546" spans="1:40" ht="14.4">
      <c r="A546" s="78"/>
      <c r="B546" s="12"/>
      <c r="C546" s="76"/>
      <c r="D546" s="74"/>
      <c r="E546" s="76"/>
      <c r="F546" s="12"/>
      <c r="G546" s="9"/>
      <c r="H546" s="286"/>
      <c r="I546" s="72"/>
      <c r="J546" s="12"/>
      <c r="K546" s="12"/>
      <c r="L546" s="12"/>
      <c r="M546" s="12"/>
      <c r="N546" s="138"/>
      <c r="O546" s="12"/>
      <c r="P546" s="12"/>
      <c r="Q546" s="12"/>
      <c r="R546" s="12"/>
      <c r="S546" s="288"/>
      <c r="T546" s="12"/>
      <c r="U546" s="12"/>
      <c r="V546" s="12"/>
      <c r="W546" s="141"/>
      <c r="X546" s="12"/>
      <c r="Y546" s="12"/>
      <c r="Z546" s="12"/>
      <c r="AA546" s="291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</row>
    <row r="547" spans="1:40" ht="14.4">
      <c r="A547" s="78"/>
      <c r="B547" s="12"/>
      <c r="C547" s="76"/>
      <c r="D547" s="74"/>
      <c r="E547" s="76"/>
      <c r="F547" s="12"/>
      <c r="G547" s="9"/>
      <c r="H547" s="286"/>
      <c r="I547" s="72"/>
      <c r="J547" s="12"/>
      <c r="K547" s="12"/>
      <c r="L547" s="12"/>
      <c r="M547" s="12"/>
      <c r="N547" s="138"/>
      <c r="O547" s="12"/>
      <c r="P547" s="12"/>
      <c r="Q547" s="12"/>
      <c r="R547" s="12"/>
      <c r="S547" s="288"/>
      <c r="T547" s="12"/>
      <c r="U547" s="12"/>
      <c r="V547" s="12"/>
      <c r="W547" s="141"/>
      <c r="X547" s="12"/>
      <c r="Y547" s="12"/>
      <c r="Z547" s="12"/>
      <c r="AA547" s="291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</row>
    <row r="548" spans="1:40" ht="14.4">
      <c r="A548" s="78"/>
      <c r="B548" s="12"/>
      <c r="C548" s="76"/>
      <c r="D548" s="74"/>
      <c r="E548" s="76"/>
      <c r="F548" s="12"/>
      <c r="G548" s="9"/>
      <c r="H548" s="286"/>
      <c r="I548" s="49"/>
      <c r="J548" s="74"/>
      <c r="K548" s="12"/>
      <c r="L548" s="12"/>
      <c r="M548" s="12"/>
      <c r="N548" s="138"/>
      <c r="O548" s="12"/>
      <c r="P548" s="12"/>
      <c r="Q548" s="12"/>
      <c r="R548" s="12"/>
      <c r="S548" s="288"/>
      <c r="T548" s="12"/>
      <c r="U548" s="12"/>
      <c r="V548" s="12"/>
      <c r="W548" s="141"/>
      <c r="X548" s="12"/>
      <c r="Y548" s="12"/>
      <c r="Z548" s="12"/>
      <c r="AA548" s="291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</row>
    <row r="549" spans="1:40" ht="14.4">
      <c r="A549" s="78"/>
      <c r="B549" s="12"/>
      <c r="C549" s="76"/>
      <c r="D549" s="74"/>
      <c r="E549" s="76"/>
      <c r="F549" s="12"/>
      <c r="G549" s="9"/>
      <c r="H549" s="286"/>
      <c r="I549" s="72"/>
      <c r="J549" s="12"/>
      <c r="K549" s="12"/>
      <c r="L549" s="12"/>
      <c r="M549" s="12"/>
      <c r="N549" s="138"/>
      <c r="O549" s="12"/>
      <c r="P549" s="12"/>
      <c r="Q549" s="12"/>
      <c r="R549" s="12"/>
      <c r="S549" s="288"/>
      <c r="T549" s="12"/>
      <c r="U549" s="12"/>
      <c r="V549" s="12"/>
      <c r="W549" s="141"/>
      <c r="X549" s="12"/>
      <c r="Y549" s="12"/>
      <c r="Z549" s="12"/>
      <c r="AA549" s="291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</row>
    <row r="550" spans="1:40" ht="14.4">
      <c r="A550" s="78"/>
      <c r="B550" s="12"/>
      <c r="C550" s="76"/>
      <c r="D550" s="74"/>
      <c r="E550" s="76"/>
      <c r="F550" s="12"/>
      <c r="G550" s="9"/>
      <c r="H550" s="286"/>
      <c r="I550" s="72"/>
      <c r="J550" s="12"/>
      <c r="K550" s="12"/>
      <c r="L550" s="12"/>
      <c r="M550" s="12"/>
      <c r="N550" s="138"/>
      <c r="O550" s="12"/>
      <c r="P550" s="12"/>
      <c r="Q550" s="12"/>
      <c r="R550" s="12"/>
      <c r="S550" s="288"/>
      <c r="T550" s="12"/>
      <c r="U550" s="12"/>
      <c r="V550" s="12"/>
      <c r="W550" s="141"/>
      <c r="X550" s="12"/>
      <c r="Y550" s="12"/>
      <c r="Z550" s="12"/>
      <c r="AA550" s="291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</row>
    <row r="551" spans="1:40" ht="14.4">
      <c r="A551" s="78"/>
      <c r="B551" s="12"/>
      <c r="C551" s="76"/>
      <c r="D551" s="74"/>
      <c r="E551" s="76"/>
      <c r="F551" s="12"/>
      <c r="G551" s="9"/>
      <c r="H551" s="286"/>
      <c r="I551" s="72"/>
      <c r="J551" s="12"/>
      <c r="K551" s="12"/>
      <c r="L551" s="12"/>
      <c r="M551" s="12"/>
      <c r="N551" s="138"/>
      <c r="O551" s="12"/>
      <c r="P551" s="12"/>
      <c r="Q551" s="12"/>
      <c r="R551" s="12"/>
      <c r="S551" s="288"/>
      <c r="T551" s="12"/>
      <c r="U551" s="12"/>
      <c r="V551" s="12"/>
      <c r="W551" s="141"/>
      <c r="X551" s="12"/>
      <c r="Y551" s="12"/>
      <c r="Z551" s="12"/>
      <c r="AA551" s="291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</row>
    <row r="552" spans="1:40" ht="14.4">
      <c r="A552" s="78"/>
      <c r="B552" s="12"/>
      <c r="C552" s="76"/>
      <c r="D552" s="74"/>
      <c r="E552" s="76"/>
      <c r="F552" s="12"/>
      <c r="G552" s="9"/>
      <c r="H552" s="286"/>
      <c r="I552" s="72"/>
      <c r="J552" s="292"/>
      <c r="K552" s="74"/>
      <c r="L552" s="12"/>
      <c r="M552" s="12"/>
      <c r="N552" s="138"/>
      <c r="O552" s="12"/>
      <c r="P552" s="12"/>
      <c r="Q552" s="12"/>
      <c r="R552" s="12"/>
      <c r="S552" s="288"/>
      <c r="T552" s="12"/>
      <c r="U552" s="12"/>
      <c r="V552" s="12"/>
      <c r="W552" s="141"/>
      <c r="X552" s="12"/>
      <c r="Y552" s="12"/>
      <c r="Z552" s="12"/>
      <c r="AA552" s="291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</row>
    <row r="553" spans="1:40" ht="14.4">
      <c r="A553" s="78"/>
      <c r="B553" s="12"/>
      <c r="C553" s="76"/>
      <c r="D553" s="74"/>
      <c r="E553" s="76"/>
      <c r="F553" s="12"/>
      <c r="G553" s="9"/>
      <c r="H553" s="286"/>
      <c r="I553" s="72"/>
      <c r="J553" s="292"/>
      <c r="K553" s="74"/>
      <c r="L553" s="12"/>
      <c r="M553" s="12"/>
      <c r="N553" s="138"/>
      <c r="O553" s="12"/>
      <c r="P553" s="12"/>
      <c r="Q553" s="12"/>
      <c r="R553" s="12"/>
      <c r="S553" s="288"/>
      <c r="T553" s="12"/>
      <c r="U553" s="12"/>
      <c r="V553" s="12"/>
      <c r="W553" s="141"/>
      <c r="X553" s="12"/>
      <c r="Y553" s="12"/>
      <c r="Z553" s="12"/>
      <c r="AA553" s="291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</row>
    <row r="554" spans="1:40" ht="14.4">
      <c r="A554" s="78"/>
      <c r="B554" s="12"/>
      <c r="C554" s="76"/>
      <c r="D554" s="74"/>
      <c r="E554" s="76"/>
      <c r="F554" s="12"/>
      <c r="G554" s="9"/>
      <c r="H554" s="286"/>
      <c r="I554" s="72"/>
      <c r="J554" s="12"/>
      <c r="K554" s="12"/>
      <c r="L554" s="12"/>
      <c r="M554" s="12"/>
      <c r="N554" s="138"/>
      <c r="O554" s="12"/>
      <c r="P554" s="12"/>
      <c r="Q554" s="12"/>
      <c r="R554" s="12"/>
      <c r="S554" s="288"/>
      <c r="T554" s="12"/>
      <c r="U554" s="12"/>
      <c r="V554" s="12"/>
      <c r="W554" s="141"/>
      <c r="X554" s="12"/>
      <c r="Y554" s="12"/>
      <c r="Z554" s="12"/>
      <c r="AA554" s="291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</row>
    <row r="555" spans="1:40" ht="14.4">
      <c r="A555" s="78"/>
      <c r="B555" s="12"/>
      <c r="C555" s="76"/>
      <c r="D555" s="74"/>
      <c r="E555" s="76"/>
      <c r="F555" s="12"/>
      <c r="G555" s="9"/>
      <c r="H555" s="286"/>
      <c r="I555" s="72"/>
      <c r="J555" s="12"/>
      <c r="K555" s="12"/>
      <c r="L555" s="12"/>
      <c r="M555" s="12"/>
      <c r="N555" s="138"/>
      <c r="O555" s="12"/>
      <c r="P555" s="12"/>
      <c r="Q555" s="12"/>
      <c r="R555" s="12"/>
      <c r="S555" s="288"/>
      <c r="T555" s="12"/>
      <c r="U555" s="12"/>
      <c r="V555" s="12"/>
      <c r="W555" s="141"/>
      <c r="X555" s="12"/>
      <c r="Y555" s="12"/>
      <c r="Z555" s="12"/>
      <c r="AA555" s="291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</row>
    <row r="556" spans="1:40" ht="14.4">
      <c r="A556" s="78"/>
      <c r="B556" s="12"/>
      <c r="C556" s="76"/>
      <c r="D556" s="74"/>
      <c r="E556" s="76"/>
      <c r="F556" s="12"/>
      <c r="G556" s="9"/>
      <c r="H556" s="286"/>
      <c r="I556" s="72"/>
      <c r="J556" s="12"/>
      <c r="K556" s="12"/>
      <c r="L556" s="12"/>
      <c r="M556" s="12"/>
      <c r="N556" s="138"/>
      <c r="O556" s="12"/>
      <c r="P556" s="12"/>
      <c r="Q556" s="12"/>
      <c r="R556" s="12"/>
      <c r="S556" s="288"/>
      <c r="T556" s="12"/>
      <c r="U556" s="12"/>
      <c r="V556" s="12"/>
      <c r="W556" s="141"/>
      <c r="X556" s="12"/>
      <c r="Y556" s="12"/>
      <c r="Z556" s="12"/>
      <c r="AA556" s="291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</row>
    <row r="557" spans="1:40" ht="14.4">
      <c r="A557" s="78"/>
      <c r="B557" s="12"/>
      <c r="C557" s="76"/>
      <c r="D557" s="74"/>
      <c r="E557" s="76"/>
      <c r="F557" s="12"/>
      <c r="G557" s="9"/>
      <c r="H557" s="286"/>
      <c r="I557" s="72"/>
      <c r="J557" s="12"/>
      <c r="K557" s="12"/>
      <c r="L557" s="12"/>
      <c r="M557" s="12"/>
      <c r="N557" s="138"/>
      <c r="O557" s="12"/>
      <c r="P557" s="12"/>
      <c r="Q557" s="12"/>
      <c r="R557" s="12"/>
      <c r="S557" s="288"/>
      <c r="T557" s="12"/>
      <c r="U557" s="12"/>
      <c r="V557" s="12"/>
      <c r="W557" s="141"/>
      <c r="X557" s="12"/>
      <c r="Y557" s="12"/>
      <c r="Z557" s="12"/>
      <c r="AA557" s="291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</row>
    <row r="558" spans="1:40" ht="14.4">
      <c r="A558" s="78"/>
      <c r="B558" s="12"/>
      <c r="C558" s="76"/>
      <c r="D558" s="74"/>
      <c r="E558" s="76"/>
      <c r="F558" s="12"/>
      <c r="G558" s="9"/>
      <c r="H558" s="286"/>
      <c r="I558" s="72"/>
      <c r="J558" s="12"/>
      <c r="K558" s="12"/>
      <c r="L558" s="12"/>
      <c r="M558" s="12"/>
      <c r="N558" s="138"/>
      <c r="O558" s="12"/>
      <c r="P558" s="12"/>
      <c r="Q558" s="12"/>
      <c r="R558" s="12"/>
      <c r="S558" s="288"/>
      <c r="T558" s="12"/>
      <c r="U558" s="12"/>
      <c r="V558" s="12"/>
      <c r="W558" s="141"/>
      <c r="X558" s="12"/>
      <c r="Y558" s="12"/>
      <c r="Z558" s="12"/>
      <c r="AA558" s="291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</row>
    <row r="559" spans="1:40" ht="14.4">
      <c r="A559" s="78"/>
      <c r="B559" s="12"/>
      <c r="C559" s="76"/>
      <c r="D559" s="74"/>
      <c r="E559" s="76"/>
      <c r="F559" s="12"/>
      <c r="G559" s="9"/>
      <c r="H559" s="286"/>
      <c r="I559" s="72"/>
      <c r="J559" s="12"/>
      <c r="K559" s="12"/>
      <c r="L559" s="12"/>
      <c r="M559" s="12"/>
      <c r="N559" s="138"/>
      <c r="O559" s="12"/>
      <c r="P559" s="12"/>
      <c r="Q559" s="12"/>
      <c r="R559" s="12"/>
      <c r="S559" s="288"/>
      <c r="T559" s="12"/>
      <c r="U559" s="12"/>
      <c r="V559" s="12"/>
      <c r="W559" s="141"/>
      <c r="X559" s="12"/>
      <c r="Y559" s="12"/>
      <c r="Z559" s="12"/>
      <c r="AA559" s="291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</row>
    <row r="560" spans="1:40" ht="14.4">
      <c r="A560" s="78"/>
      <c r="B560" s="12"/>
      <c r="C560" s="76"/>
      <c r="D560" s="74"/>
      <c r="E560" s="76"/>
      <c r="F560" s="12"/>
      <c r="G560" s="9"/>
      <c r="H560" s="286"/>
      <c r="I560" s="72"/>
      <c r="J560" s="12"/>
      <c r="K560" s="12"/>
      <c r="L560" s="12"/>
      <c r="M560" s="12"/>
      <c r="N560" s="138"/>
      <c r="O560" s="12"/>
      <c r="P560" s="12"/>
      <c r="Q560" s="12"/>
      <c r="R560" s="12"/>
      <c r="S560" s="288"/>
      <c r="T560" s="12"/>
      <c r="U560" s="12"/>
      <c r="V560" s="12"/>
      <c r="W560" s="141"/>
      <c r="X560" s="12"/>
      <c r="Y560" s="12"/>
      <c r="Z560" s="12"/>
      <c r="AA560" s="291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</row>
    <row r="561" spans="1:40" ht="14.4">
      <c r="A561" s="78"/>
      <c r="B561" s="12"/>
      <c r="C561" s="76"/>
      <c r="D561" s="74"/>
      <c r="E561" s="76"/>
      <c r="F561" s="12"/>
      <c r="G561" s="9"/>
      <c r="H561" s="286"/>
      <c r="I561" s="72"/>
      <c r="J561" s="12"/>
      <c r="K561" s="12"/>
      <c r="L561" s="12"/>
      <c r="M561" s="12"/>
      <c r="N561" s="138"/>
      <c r="O561" s="12"/>
      <c r="P561" s="12"/>
      <c r="Q561" s="12"/>
      <c r="R561" s="12"/>
      <c r="S561" s="288"/>
      <c r="T561" s="12"/>
      <c r="U561" s="12"/>
      <c r="V561" s="12"/>
      <c r="W561" s="141"/>
      <c r="X561" s="12"/>
      <c r="Y561" s="12"/>
      <c r="Z561" s="12"/>
      <c r="AA561" s="291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 spans="1:40" ht="14.4">
      <c r="A562" s="78"/>
      <c r="B562" s="12"/>
      <c r="C562" s="76"/>
      <c r="D562" s="74"/>
      <c r="E562" s="76"/>
      <c r="F562" s="12"/>
      <c r="G562" s="9"/>
      <c r="H562" s="286"/>
      <c r="I562" s="72"/>
      <c r="J562" s="12"/>
      <c r="K562" s="12"/>
      <c r="L562" s="12"/>
      <c r="M562" s="12"/>
      <c r="N562" s="138"/>
      <c r="O562" s="12"/>
      <c r="P562" s="12"/>
      <c r="Q562" s="12"/>
      <c r="R562" s="12"/>
      <c r="S562" s="288"/>
      <c r="T562" s="12"/>
      <c r="U562" s="12"/>
      <c r="V562" s="12"/>
      <c r="W562" s="141"/>
      <c r="X562" s="12"/>
      <c r="Y562" s="12"/>
      <c r="Z562" s="12"/>
      <c r="AA562" s="291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</row>
    <row r="563" spans="1:40" ht="14.4">
      <c r="A563" s="311"/>
      <c r="B563" s="12"/>
      <c r="C563" s="297"/>
      <c r="D563" s="312"/>
      <c r="E563" s="297"/>
      <c r="F563" s="12"/>
      <c r="G563" s="9"/>
      <c r="H563" s="286"/>
      <c r="I563" s="72"/>
      <c r="J563" s="12"/>
      <c r="K563" s="12"/>
      <c r="L563" s="12"/>
      <c r="M563" s="12"/>
      <c r="N563" s="138"/>
      <c r="O563" s="12"/>
      <c r="P563" s="12"/>
      <c r="Q563" s="12"/>
      <c r="R563" s="12"/>
      <c r="S563" s="288"/>
      <c r="T563" s="12"/>
      <c r="U563" s="12"/>
      <c r="V563" s="12"/>
      <c r="W563" s="141"/>
      <c r="X563" s="12"/>
      <c r="Y563" s="12"/>
      <c r="Z563" s="12"/>
      <c r="AA563" s="291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</row>
    <row r="564" spans="1:40" ht="14.4">
      <c r="A564" s="311"/>
      <c r="B564" s="12"/>
      <c r="C564" s="297"/>
      <c r="D564" s="312"/>
      <c r="E564" s="297"/>
      <c r="F564" s="12"/>
      <c r="G564" s="9"/>
      <c r="H564" s="286"/>
      <c r="I564" s="72"/>
      <c r="J564" s="12"/>
      <c r="K564" s="12"/>
      <c r="L564" s="12"/>
      <c r="M564" s="12"/>
      <c r="N564" s="138"/>
      <c r="O564" s="12"/>
      <c r="P564" s="12"/>
      <c r="Q564" s="12"/>
      <c r="R564" s="12"/>
      <c r="S564" s="288"/>
      <c r="T564" s="12"/>
      <c r="U564" s="12"/>
      <c r="V564" s="12"/>
      <c r="W564" s="141"/>
      <c r="X564" s="12"/>
      <c r="Y564" s="12"/>
      <c r="Z564" s="12"/>
      <c r="AA564" s="291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 spans="1:40" ht="14.4">
      <c r="A565" s="78"/>
      <c r="B565" s="12"/>
      <c r="C565" s="76"/>
      <c r="D565" s="74"/>
      <c r="E565" s="76"/>
      <c r="F565" s="12"/>
      <c r="G565" s="9"/>
      <c r="H565" s="286"/>
      <c r="I565" s="72"/>
      <c r="J565" s="12"/>
      <c r="K565" s="12"/>
      <c r="L565" s="12"/>
      <c r="M565" s="12"/>
      <c r="N565" s="138"/>
      <c r="O565" s="12"/>
      <c r="P565" s="12"/>
      <c r="Q565" s="12"/>
      <c r="R565" s="12"/>
      <c r="S565" s="288"/>
      <c r="T565" s="12"/>
      <c r="U565" s="12"/>
      <c r="V565" s="12"/>
      <c r="W565" s="141"/>
      <c r="X565" s="12"/>
      <c r="Y565" s="12"/>
      <c r="Z565" s="12"/>
      <c r="AA565" s="291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</row>
    <row r="566" spans="1:40" ht="14.4">
      <c r="A566" s="78"/>
      <c r="B566" s="12"/>
      <c r="C566" s="76"/>
      <c r="D566" s="74"/>
      <c r="E566" s="76"/>
      <c r="F566" s="12"/>
      <c r="G566" s="9"/>
      <c r="H566" s="286"/>
      <c r="I566" s="72"/>
      <c r="J566" s="12"/>
      <c r="K566" s="76"/>
      <c r="L566" s="12"/>
      <c r="M566" s="12"/>
      <c r="N566" s="138"/>
      <c r="O566" s="12"/>
      <c r="P566" s="12"/>
      <c r="Q566" s="12"/>
      <c r="R566" s="12"/>
      <c r="S566" s="288"/>
      <c r="T566" s="12"/>
      <c r="U566" s="12"/>
      <c r="V566" s="12"/>
      <c r="W566" s="141"/>
      <c r="X566" s="12"/>
      <c r="Y566" s="12"/>
      <c r="Z566" s="12"/>
      <c r="AA566" s="291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 spans="1:40" ht="14.4">
      <c r="A567" s="78"/>
      <c r="B567" s="12"/>
      <c r="C567" s="76"/>
      <c r="D567" s="74"/>
      <c r="E567" s="76"/>
      <c r="F567" s="12"/>
      <c r="G567" s="9"/>
      <c r="H567" s="286"/>
      <c r="I567" s="72"/>
      <c r="J567" s="12"/>
      <c r="K567" s="12"/>
      <c r="L567" s="12"/>
      <c r="M567" s="12"/>
      <c r="N567" s="138"/>
      <c r="O567" s="12"/>
      <c r="P567" s="12"/>
      <c r="Q567" s="12"/>
      <c r="R567" s="12"/>
      <c r="S567" s="288"/>
      <c r="T567" s="12"/>
      <c r="U567" s="12"/>
      <c r="V567" s="12"/>
      <c r="W567" s="141"/>
      <c r="X567" s="12"/>
      <c r="Y567" s="12"/>
      <c r="Z567" s="12"/>
      <c r="AA567" s="291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</row>
    <row r="568" spans="1:40" ht="14.4">
      <c r="A568" s="78"/>
      <c r="B568" s="12"/>
      <c r="C568" s="76"/>
      <c r="D568" s="74"/>
      <c r="E568" s="76"/>
      <c r="F568" s="12"/>
      <c r="G568" s="9"/>
      <c r="H568" s="286"/>
      <c r="I568" s="72"/>
      <c r="J568" s="12"/>
      <c r="K568" s="12"/>
      <c r="L568" s="12"/>
      <c r="M568" s="12"/>
      <c r="N568" s="138"/>
      <c r="O568" s="12"/>
      <c r="P568" s="12"/>
      <c r="Q568" s="12"/>
      <c r="R568" s="12"/>
      <c r="S568" s="288"/>
      <c r="T568" s="12"/>
      <c r="U568" s="12"/>
      <c r="V568" s="12"/>
      <c r="W568" s="141"/>
      <c r="X568" s="12"/>
      <c r="Y568" s="12"/>
      <c r="Z568" s="12"/>
      <c r="AA568" s="291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</row>
    <row r="569" spans="1:40" ht="14.4">
      <c r="A569" s="78"/>
      <c r="B569" s="12"/>
      <c r="C569" s="76"/>
      <c r="D569" s="74"/>
      <c r="E569" s="76"/>
      <c r="F569" s="12"/>
      <c r="G569" s="9"/>
      <c r="H569" s="286"/>
      <c r="I569" s="72"/>
      <c r="J569" s="12"/>
      <c r="K569" s="12"/>
      <c r="L569" s="12"/>
      <c r="M569" s="12"/>
      <c r="N569" s="138"/>
      <c r="O569" s="12"/>
      <c r="P569" s="12"/>
      <c r="Q569" s="12"/>
      <c r="R569" s="12"/>
      <c r="S569" s="288"/>
      <c r="T569" s="12"/>
      <c r="U569" s="12"/>
      <c r="V569" s="12"/>
      <c r="W569" s="141"/>
      <c r="X569" s="12"/>
      <c r="Y569" s="12"/>
      <c r="Z569" s="12"/>
      <c r="AA569" s="291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</row>
    <row r="570" spans="1:40" ht="14.4">
      <c r="A570" s="78"/>
      <c r="B570" s="12"/>
      <c r="C570" s="76"/>
      <c r="D570" s="74"/>
      <c r="E570" s="76"/>
      <c r="F570" s="12"/>
      <c r="G570" s="9"/>
      <c r="H570" s="286"/>
      <c r="I570" s="72"/>
      <c r="J570" s="12"/>
      <c r="K570" s="12"/>
      <c r="L570" s="12"/>
      <c r="M570" s="12"/>
      <c r="N570" s="138"/>
      <c r="O570" s="12"/>
      <c r="P570" s="12"/>
      <c r="Q570" s="12"/>
      <c r="R570" s="12"/>
      <c r="S570" s="288"/>
      <c r="T570" s="12"/>
      <c r="U570" s="12"/>
      <c r="V570" s="12"/>
      <c r="W570" s="141"/>
      <c r="X570" s="12"/>
      <c r="Y570" s="12"/>
      <c r="Z570" s="12"/>
      <c r="AA570" s="291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 spans="1:40" ht="14.4">
      <c r="A571" s="78"/>
      <c r="B571" s="12"/>
      <c r="C571" s="76"/>
      <c r="D571" s="74"/>
      <c r="E571" s="76"/>
      <c r="F571" s="12"/>
      <c r="G571" s="9"/>
      <c r="H571" s="286"/>
      <c r="I571" s="72"/>
      <c r="J571" s="12"/>
      <c r="K571" s="12"/>
      <c r="L571" s="12"/>
      <c r="M571" s="12"/>
      <c r="N571" s="138"/>
      <c r="O571" s="12"/>
      <c r="P571" s="12"/>
      <c r="Q571" s="12"/>
      <c r="R571" s="12"/>
      <c r="S571" s="288"/>
      <c r="T571" s="12"/>
      <c r="U571" s="12"/>
      <c r="V571" s="12"/>
      <c r="W571" s="141"/>
      <c r="X571" s="12"/>
      <c r="Y571" s="12"/>
      <c r="Z571" s="12"/>
      <c r="AA571" s="291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</row>
    <row r="572" spans="1:40" ht="14.4">
      <c r="A572" s="78"/>
      <c r="B572" s="12"/>
      <c r="C572" s="76"/>
      <c r="D572" s="74"/>
      <c r="E572" s="76"/>
      <c r="F572" s="12"/>
      <c r="G572" s="9"/>
      <c r="H572" s="286"/>
      <c r="I572" s="72"/>
      <c r="J572" s="12"/>
      <c r="K572" s="74"/>
      <c r="L572" s="12"/>
      <c r="M572" s="12"/>
      <c r="N572" s="138"/>
      <c r="O572" s="12"/>
      <c r="P572" s="12"/>
      <c r="Q572" s="12"/>
      <c r="R572" s="12"/>
      <c r="S572" s="288"/>
      <c r="T572" s="12"/>
      <c r="U572" s="12"/>
      <c r="V572" s="12"/>
      <c r="W572" s="141"/>
      <c r="X572" s="12"/>
      <c r="Y572" s="12"/>
      <c r="Z572" s="12"/>
      <c r="AA572" s="291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</row>
    <row r="573" spans="1:40" ht="14.4">
      <c r="A573" s="78"/>
      <c r="B573" s="12"/>
      <c r="C573" s="76"/>
      <c r="D573" s="74"/>
      <c r="E573" s="76"/>
      <c r="F573" s="12"/>
      <c r="G573" s="9"/>
      <c r="H573" s="286"/>
      <c r="I573" s="72"/>
      <c r="J573" s="12"/>
      <c r="K573" s="12"/>
      <c r="L573" s="12"/>
      <c r="M573" s="12"/>
      <c r="N573" s="138"/>
      <c r="O573" s="12"/>
      <c r="P573" s="12"/>
      <c r="Q573" s="12"/>
      <c r="R573" s="12"/>
      <c r="S573" s="288"/>
      <c r="T573" s="12"/>
      <c r="U573" s="12"/>
      <c r="V573" s="12"/>
      <c r="W573" s="141"/>
      <c r="X573" s="12"/>
      <c r="Y573" s="12"/>
      <c r="Z573" s="12"/>
      <c r="AA573" s="291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</row>
    <row r="574" spans="1:40" ht="14.4">
      <c r="A574" s="78"/>
      <c r="B574" s="12"/>
      <c r="C574" s="76"/>
      <c r="D574" s="74"/>
      <c r="E574" s="76"/>
      <c r="F574" s="12"/>
      <c r="G574" s="9"/>
      <c r="H574" s="286"/>
      <c r="I574" s="72"/>
      <c r="J574" s="12"/>
      <c r="K574" s="12"/>
      <c r="L574" s="12"/>
      <c r="M574" s="12"/>
      <c r="N574" s="138"/>
      <c r="O574" s="12"/>
      <c r="P574" s="12"/>
      <c r="Q574" s="12"/>
      <c r="R574" s="12"/>
      <c r="S574" s="288"/>
      <c r="T574" s="12"/>
      <c r="U574" s="12"/>
      <c r="V574" s="12"/>
      <c r="W574" s="141"/>
      <c r="X574" s="12"/>
      <c r="Y574" s="12"/>
      <c r="Z574" s="12"/>
      <c r="AA574" s="291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 spans="1:40" ht="14.4">
      <c r="A575" s="295"/>
      <c r="B575" s="100"/>
      <c r="C575" s="298"/>
      <c r="D575" s="137"/>
      <c r="E575" s="298"/>
      <c r="F575" s="100"/>
      <c r="G575" s="296"/>
      <c r="H575" s="286"/>
      <c r="I575" s="100"/>
      <c r="J575" s="100"/>
      <c r="K575" s="100"/>
      <c r="L575" s="100"/>
      <c r="M575" s="100"/>
      <c r="N575" s="138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</row>
    <row r="576" spans="1:40" ht="14.4">
      <c r="A576" s="78"/>
      <c r="B576" s="12"/>
      <c r="C576" s="76"/>
      <c r="D576" s="74"/>
      <c r="E576" s="76"/>
      <c r="F576" s="12"/>
      <c r="G576" s="9"/>
      <c r="H576" s="286"/>
      <c r="I576" s="72"/>
      <c r="J576" s="12"/>
      <c r="K576" s="12"/>
      <c r="L576" s="12"/>
      <c r="M576" s="12"/>
      <c r="N576" s="138"/>
      <c r="O576" s="12"/>
      <c r="P576" s="12"/>
      <c r="Q576" s="12"/>
      <c r="R576" s="12"/>
      <c r="S576" s="288"/>
      <c r="T576" s="12"/>
      <c r="U576" s="12"/>
      <c r="V576" s="12"/>
      <c r="W576" s="141"/>
      <c r="X576" s="12"/>
      <c r="Y576" s="12"/>
      <c r="Z576" s="12"/>
      <c r="AA576" s="291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 spans="1:40" ht="14.4">
      <c r="A577" s="295"/>
      <c r="B577" s="100"/>
      <c r="C577" s="298"/>
      <c r="D577" s="137"/>
      <c r="E577" s="298"/>
      <c r="F577" s="100"/>
      <c r="G577" s="296"/>
      <c r="H577" s="286"/>
      <c r="I577" s="100"/>
      <c r="J577" s="100"/>
      <c r="K577" s="100"/>
      <c r="L577" s="100"/>
      <c r="M577" s="100"/>
      <c r="N577" s="138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</row>
    <row r="578" spans="1:40" ht="14.4">
      <c r="A578" s="78"/>
      <c r="B578" s="12"/>
      <c r="C578" s="76"/>
      <c r="D578" s="74"/>
      <c r="E578" s="76"/>
      <c r="F578" s="12"/>
      <c r="G578" s="9"/>
      <c r="H578" s="286"/>
      <c r="I578" s="72"/>
      <c r="J578" s="12"/>
      <c r="K578" s="74"/>
      <c r="L578" s="12"/>
      <c r="M578" s="12"/>
      <c r="N578" s="138"/>
      <c r="O578" s="12"/>
      <c r="P578" s="12"/>
      <c r="Q578" s="12"/>
      <c r="R578" s="12"/>
      <c r="S578" s="288"/>
      <c r="T578" s="12"/>
      <c r="U578" s="12"/>
      <c r="V578" s="12"/>
      <c r="W578" s="141"/>
      <c r="X578" s="12"/>
      <c r="Y578" s="12"/>
      <c r="Z578" s="12"/>
      <c r="AA578" s="291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 spans="1:40" ht="14.4">
      <c r="A579" s="78"/>
      <c r="B579" s="12"/>
      <c r="C579" s="76"/>
      <c r="D579" s="74"/>
      <c r="E579" s="76"/>
      <c r="F579" s="12"/>
      <c r="G579" s="9"/>
      <c r="H579" s="286"/>
      <c r="I579" s="72"/>
      <c r="J579" s="12"/>
      <c r="K579" s="12"/>
      <c r="L579" s="12"/>
      <c r="M579" s="12"/>
      <c r="N579" s="138"/>
      <c r="O579" s="12"/>
      <c r="P579" s="12"/>
      <c r="Q579" s="12"/>
      <c r="R579" s="12"/>
      <c r="S579" s="288"/>
      <c r="T579" s="12"/>
      <c r="U579" s="12"/>
      <c r="V579" s="12"/>
      <c r="W579" s="141"/>
      <c r="X579" s="12"/>
      <c r="Y579" s="12"/>
      <c r="Z579" s="12"/>
      <c r="AA579" s="291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</row>
    <row r="580" spans="1:40" ht="14.4">
      <c r="A580" s="78"/>
      <c r="B580" s="12"/>
      <c r="C580" s="76"/>
      <c r="D580" s="74"/>
      <c r="E580" s="76"/>
      <c r="F580" s="12"/>
      <c r="G580" s="9"/>
      <c r="H580" s="286"/>
      <c r="I580" s="72"/>
      <c r="J580" s="12"/>
      <c r="K580" s="74"/>
      <c r="L580" s="12"/>
      <c r="M580" s="12"/>
      <c r="N580" s="138"/>
      <c r="O580" s="12"/>
      <c r="P580" s="12"/>
      <c r="Q580" s="12"/>
      <c r="R580" s="12"/>
      <c r="S580" s="288"/>
      <c r="T580" s="12"/>
      <c r="U580" s="12"/>
      <c r="V580" s="12"/>
      <c r="W580" s="141"/>
      <c r="X580" s="12"/>
      <c r="Y580" s="12"/>
      <c r="Z580" s="12"/>
      <c r="AA580" s="291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 spans="1:40" ht="14.4">
      <c r="A581" s="78"/>
      <c r="B581" s="12"/>
      <c r="C581" s="76"/>
      <c r="D581" s="74"/>
      <c r="E581" s="76"/>
      <c r="F581" s="12"/>
      <c r="G581" s="9"/>
      <c r="H581" s="286"/>
      <c r="I581" s="72"/>
      <c r="J581" s="12"/>
      <c r="K581" s="12"/>
      <c r="L581" s="12"/>
      <c r="M581" s="12"/>
      <c r="N581" s="138"/>
      <c r="O581" s="12"/>
      <c r="P581" s="12"/>
      <c r="Q581" s="12"/>
      <c r="R581" s="12"/>
      <c r="S581" s="288"/>
      <c r="T581" s="12"/>
      <c r="U581" s="12"/>
      <c r="V581" s="12"/>
      <c r="W581" s="141"/>
      <c r="X581" s="12"/>
      <c r="Y581" s="12"/>
      <c r="Z581" s="12"/>
      <c r="AA581" s="291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</row>
    <row r="582" spans="1:40" ht="14.4">
      <c r="A582" s="78"/>
      <c r="B582" s="12"/>
      <c r="C582" s="76"/>
      <c r="D582" s="74"/>
      <c r="E582" s="76"/>
      <c r="F582" s="12"/>
      <c r="G582" s="9"/>
      <c r="H582" s="286"/>
      <c r="I582" s="72"/>
      <c r="J582" s="12"/>
      <c r="K582" s="12"/>
      <c r="L582" s="12"/>
      <c r="M582" s="12"/>
      <c r="N582" s="138"/>
      <c r="O582" s="12"/>
      <c r="P582" s="12"/>
      <c r="Q582" s="12"/>
      <c r="R582" s="12"/>
      <c r="S582" s="288"/>
      <c r="T582" s="12"/>
      <c r="U582" s="12"/>
      <c r="V582" s="12"/>
      <c r="W582" s="141"/>
      <c r="X582" s="12"/>
      <c r="Y582" s="12"/>
      <c r="Z582" s="12"/>
      <c r="AA582" s="291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 spans="1:40" ht="14.4">
      <c r="A583" s="78"/>
      <c r="B583" s="12"/>
      <c r="C583" s="76"/>
      <c r="D583" s="74"/>
      <c r="E583" s="76"/>
      <c r="F583" s="12"/>
      <c r="G583" s="9"/>
      <c r="H583" s="286"/>
      <c r="I583" s="72"/>
      <c r="J583" s="12"/>
      <c r="K583" s="12"/>
      <c r="L583" s="12"/>
      <c r="M583" s="12"/>
      <c r="N583" s="138"/>
      <c r="O583" s="12"/>
      <c r="P583" s="12"/>
      <c r="Q583" s="12"/>
      <c r="R583" s="12"/>
      <c r="S583" s="288"/>
      <c r="T583" s="12"/>
      <c r="U583" s="12"/>
      <c r="V583" s="12"/>
      <c r="W583" s="141"/>
      <c r="X583" s="12"/>
      <c r="Y583" s="12"/>
      <c r="Z583" s="12"/>
      <c r="AA583" s="291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</row>
    <row r="584" spans="1:40" ht="14.4">
      <c r="A584" s="295"/>
      <c r="B584" s="100"/>
      <c r="C584" s="298"/>
      <c r="D584" s="137"/>
      <c r="E584" s="298"/>
      <c r="F584" s="100"/>
      <c r="G584" s="296"/>
      <c r="H584" s="286"/>
      <c r="I584" s="100"/>
      <c r="J584" s="100"/>
      <c r="K584" s="100"/>
      <c r="L584" s="100"/>
      <c r="M584" s="100"/>
      <c r="N584" s="138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</row>
    <row r="585" spans="1:40" ht="14.4">
      <c r="A585" s="295"/>
      <c r="B585" s="100"/>
      <c r="C585" s="298"/>
      <c r="D585" s="137"/>
      <c r="E585" s="298"/>
      <c r="F585" s="100"/>
      <c r="G585" s="296"/>
      <c r="H585" s="286"/>
      <c r="I585" s="100"/>
      <c r="J585" s="100"/>
      <c r="K585" s="100"/>
      <c r="L585" s="100"/>
      <c r="M585" s="100"/>
      <c r="N585" s="138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</row>
    <row r="586" spans="1:40" ht="14.4">
      <c r="A586" s="78"/>
      <c r="B586" s="12"/>
      <c r="C586" s="76"/>
      <c r="D586" s="74"/>
      <c r="E586" s="76"/>
      <c r="F586" s="12"/>
      <c r="G586" s="9"/>
      <c r="H586" s="286"/>
      <c r="I586" s="72"/>
      <c r="J586" s="12"/>
      <c r="K586" s="12"/>
      <c r="L586" s="12"/>
      <c r="M586" s="12"/>
      <c r="N586" s="138"/>
      <c r="O586" s="12"/>
      <c r="P586" s="12"/>
      <c r="Q586" s="12"/>
      <c r="R586" s="12"/>
      <c r="S586" s="288"/>
      <c r="T586" s="12"/>
      <c r="U586" s="12"/>
      <c r="V586" s="12"/>
      <c r="W586" s="141"/>
      <c r="X586" s="12"/>
      <c r="Y586" s="12"/>
      <c r="Z586" s="12"/>
      <c r="AA586" s="291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</row>
    <row r="587" spans="1:40" ht="14.4">
      <c r="A587" s="78"/>
      <c r="B587" s="12"/>
      <c r="C587" s="76"/>
      <c r="D587" s="74"/>
      <c r="E587" s="76"/>
      <c r="F587" s="12"/>
      <c r="G587" s="9"/>
      <c r="H587" s="286"/>
      <c r="I587" s="72"/>
      <c r="J587" s="12"/>
      <c r="K587" s="74"/>
      <c r="L587" s="12"/>
      <c r="M587" s="12"/>
      <c r="N587" s="138"/>
      <c r="O587" s="12"/>
      <c r="P587" s="12"/>
      <c r="Q587" s="12"/>
      <c r="R587" s="12"/>
      <c r="S587" s="288"/>
      <c r="T587" s="12"/>
      <c r="U587" s="12"/>
      <c r="V587" s="12"/>
      <c r="W587" s="141"/>
      <c r="X587" s="12"/>
      <c r="Y587" s="12"/>
      <c r="Z587" s="12"/>
      <c r="AA587" s="291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</row>
    <row r="588" spans="1:40" ht="14.4">
      <c r="A588" s="295"/>
      <c r="B588" s="100"/>
      <c r="C588" s="298"/>
      <c r="D588" s="137"/>
      <c r="E588" s="298"/>
      <c r="F588" s="100"/>
      <c r="G588" s="296"/>
      <c r="H588" s="286"/>
      <c r="I588" s="100"/>
      <c r="J588" s="100"/>
      <c r="K588" s="100"/>
      <c r="L588" s="100"/>
      <c r="M588" s="100"/>
      <c r="N588" s="138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</row>
    <row r="589" spans="1:40" ht="14.4">
      <c r="A589" s="78"/>
      <c r="B589" s="12"/>
      <c r="C589" s="76"/>
      <c r="D589" s="74"/>
      <c r="E589" s="76"/>
      <c r="F589" s="12"/>
      <c r="G589" s="9"/>
      <c r="H589" s="286"/>
      <c r="I589" s="72"/>
      <c r="J589" s="12"/>
      <c r="K589" s="12"/>
      <c r="L589" s="12"/>
      <c r="M589" s="12"/>
      <c r="N589" s="138"/>
      <c r="O589" s="12"/>
      <c r="P589" s="12"/>
      <c r="Q589" s="12"/>
      <c r="R589" s="12"/>
      <c r="S589" s="288"/>
      <c r="T589" s="12"/>
      <c r="U589" s="12"/>
      <c r="V589" s="12"/>
      <c r="W589" s="141"/>
      <c r="X589" s="12"/>
      <c r="Y589" s="12"/>
      <c r="Z589" s="12"/>
      <c r="AA589" s="291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</row>
    <row r="590" spans="1:40" ht="14.4">
      <c r="A590" s="295"/>
      <c r="B590" s="100"/>
      <c r="C590" s="298"/>
      <c r="D590" s="137"/>
      <c r="E590" s="298"/>
      <c r="F590" s="100"/>
      <c r="G590" s="296"/>
      <c r="H590" s="286"/>
      <c r="I590" s="100"/>
      <c r="J590" s="100"/>
      <c r="K590" s="100"/>
      <c r="L590" s="100"/>
      <c r="M590" s="100"/>
      <c r="N590" s="138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</row>
    <row r="591" spans="1:40" ht="14.4">
      <c r="A591" s="78"/>
      <c r="B591" s="12"/>
      <c r="C591" s="76"/>
      <c r="D591" s="74"/>
      <c r="E591" s="76"/>
      <c r="F591" s="12"/>
      <c r="G591" s="9"/>
      <c r="H591" s="286"/>
      <c r="I591" s="72"/>
      <c r="J591" s="12"/>
      <c r="K591" s="74"/>
      <c r="L591" s="12"/>
      <c r="M591" s="12"/>
      <c r="N591" s="138"/>
      <c r="O591" s="12"/>
      <c r="P591" s="12"/>
      <c r="Q591" s="12"/>
      <c r="R591" s="12"/>
      <c r="S591" s="288"/>
      <c r="T591" s="12"/>
      <c r="U591" s="12"/>
      <c r="V591" s="12"/>
      <c r="W591" s="141"/>
      <c r="X591" s="12"/>
      <c r="Y591" s="12"/>
      <c r="Z591" s="12"/>
      <c r="AA591" s="291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</row>
    <row r="592" spans="1:40" ht="14.4">
      <c r="A592" s="78"/>
      <c r="B592" s="12"/>
      <c r="C592" s="76"/>
      <c r="D592" s="74"/>
      <c r="E592" s="76"/>
      <c r="F592" s="12"/>
      <c r="G592" s="9"/>
      <c r="H592" s="286"/>
      <c r="I592" s="72"/>
      <c r="J592" s="12"/>
      <c r="K592" s="12"/>
      <c r="L592" s="12"/>
      <c r="M592" s="12"/>
      <c r="N592" s="138"/>
      <c r="O592" s="12"/>
      <c r="P592" s="12"/>
      <c r="Q592" s="12"/>
      <c r="R592" s="12"/>
      <c r="S592" s="288"/>
      <c r="T592" s="12"/>
      <c r="U592" s="12"/>
      <c r="V592" s="12"/>
      <c r="W592" s="141"/>
      <c r="X592" s="12"/>
      <c r="Y592" s="12"/>
      <c r="Z592" s="12"/>
      <c r="AA592" s="291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</row>
    <row r="593" spans="1:40" ht="14.4">
      <c r="A593" s="78"/>
      <c r="B593" s="12"/>
      <c r="C593" s="76"/>
      <c r="D593" s="74"/>
      <c r="E593" s="76"/>
      <c r="F593" s="12"/>
      <c r="G593" s="9"/>
      <c r="H593" s="286"/>
      <c r="I593" s="72"/>
      <c r="J593" s="12"/>
      <c r="K593" s="12"/>
      <c r="L593" s="12"/>
      <c r="M593" s="12"/>
      <c r="N593" s="138"/>
      <c r="O593" s="12"/>
      <c r="P593" s="12"/>
      <c r="Q593" s="12"/>
      <c r="R593" s="12"/>
      <c r="S593" s="288"/>
      <c r="T593" s="12"/>
      <c r="U593" s="12"/>
      <c r="V593" s="12"/>
      <c r="W593" s="141"/>
      <c r="X593" s="12"/>
      <c r="Y593" s="12"/>
      <c r="Z593" s="12"/>
      <c r="AA593" s="291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</row>
    <row r="594" spans="1:40" ht="14.4">
      <c r="A594" s="78"/>
      <c r="B594" s="12"/>
      <c r="C594" s="76"/>
      <c r="D594" s="74"/>
      <c r="E594" s="76"/>
      <c r="F594" s="12"/>
      <c r="G594" s="9"/>
      <c r="H594" s="286"/>
      <c r="I594" s="72"/>
      <c r="J594" s="12"/>
      <c r="K594" s="12"/>
      <c r="L594" s="12"/>
      <c r="M594" s="12"/>
      <c r="N594" s="138"/>
      <c r="O594" s="12"/>
      <c r="P594" s="12"/>
      <c r="Q594" s="12"/>
      <c r="R594" s="12"/>
      <c r="S594" s="288"/>
      <c r="T594" s="12"/>
      <c r="U594" s="12"/>
      <c r="V594" s="12"/>
      <c r="W594" s="141"/>
      <c r="X594" s="12"/>
      <c r="Y594" s="12"/>
      <c r="Z594" s="12"/>
      <c r="AA594" s="291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 spans="1:40" ht="14.4">
      <c r="A595" s="78"/>
      <c r="B595" s="12"/>
      <c r="C595" s="76"/>
      <c r="D595" s="74"/>
      <c r="E595" s="76"/>
      <c r="F595" s="12"/>
      <c r="G595" s="9"/>
      <c r="H595" s="286"/>
      <c r="I595" s="72"/>
      <c r="J595" s="12"/>
      <c r="K595" s="12"/>
      <c r="L595" s="12"/>
      <c r="M595" s="12"/>
      <c r="N595" s="138"/>
      <c r="O595" s="12"/>
      <c r="P595" s="12"/>
      <c r="Q595" s="12"/>
      <c r="R595" s="12"/>
      <c r="S595" s="288"/>
      <c r="T595" s="12"/>
      <c r="U595" s="12"/>
      <c r="V595" s="12"/>
      <c r="W595" s="141"/>
      <c r="X595" s="12"/>
      <c r="Y595" s="12"/>
      <c r="Z595" s="12"/>
      <c r="AA595" s="291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</row>
    <row r="596" spans="1:40" ht="14.4">
      <c r="A596" s="78"/>
      <c r="B596" s="12"/>
      <c r="C596" s="76"/>
      <c r="D596" s="74"/>
      <c r="E596" s="76"/>
      <c r="F596" s="12"/>
      <c r="G596" s="9"/>
      <c r="H596" s="286"/>
      <c r="I596" s="72"/>
      <c r="J596" s="12"/>
      <c r="K596" s="12"/>
      <c r="L596" s="12"/>
      <c r="M596" s="12"/>
      <c r="N596" s="138"/>
      <c r="O596" s="12"/>
      <c r="P596" s="12"/>
      <c r="Q596" s="12"/>
      <c r="R596" s="12"/>
      <c r="S596" s="288"/>
      <c r="T596" s="12"/>
      <c r="U596" s="12"/>
      <c r="V596" s="12"/>
      <c r="W596" s="141"/>
      <c r="X596" s="12"/>
      <c r="Y596" s="12"/>
      <c r="Z596" s="12"/>
      <c r="AA596" s="291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</row>
    <row r="597" spans="1:40" ht="14.4">
      <c r="A597" s="313"/>
      <c r="B597" s="12"/>
      <c r="C597" s="12"/>
      <c r="D597" s="12"/>
      <c r="E597" s="12"/>
      <c r="F597" s="88"/>
      <c r="G597" s="9"/>
      <c r="H597" s="301"/>
      <c r="I597" s="174"/>
      <c r="J597" s="12"/>
      <c r="K597" s="12"/>
      <c r="L597" s="302"/>
      <c r="M597" s="307"/>
      <c r="N597" s="138"/>
      <c r="O597" s="12"/>
      <c r="P597" s="12"/>
      <c r="Q597" s="12"/>
      <c r="R597" s="12"/>
      <c r="S597" s="288"/>
      <c r="T597" s="12"/>
      <c r="U597" s="12"/>
      <c r="V597" s="12"/>
      <c r="W597" s="141"/>
      <c r="X597" s="12"/>
      <c r="Y597" s="12"/>
      <c r="Z597" s="12"/>
      <c r="AA597" s="291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</row>
    <row r="598" spans="1:40" ht="14.4">
      <c r="A598" s="78"/>
      <c r="B598" s="12"/>
      <c r="C598" s="12"/>
      <c r="D598" s="12"/>
      <c r="E598" s="12"/>
      <c r="F598" s="88"/>
      <c r="G598" s="9"/>
      <c r="H598" s="301"/>
      <c r="I598" s="174"/>
      <c r="J598" s="12"/>
      <c r="K598" s="12"/>
      <c r="L598" s="302"/>
      <c r="M598" s="307"/>
      <c r="N598" s="138"/>
      <c r="O598" s="12"/>
      <c r="P598" s="12"/>
      <c r="Q598" s="12"/>
      <c r="R598" s="12"/>
      <c r="S598" s="288"/>
      <c r="T598" s="12"/>
      <c r="U598" s="12"/>
      <c r="V598" s="12"/>
      <c r="W598" s="141"/>
      <c r="X598" s="12"/>
      <c r="Y598" s="12"/>
      <c r="Z598" s="12"/>
      <c r="AA598" s="291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 spans="1:40" ht="14.4">
      <c r="A599" s="78"/>
      <c r="B599" s="12"/>
      <c r="C599" s="12"/>
      <c r="D599" s="12"/>
      <c r="E599" s="12"/>
      <c r="F599" s="88"/>
      <c r="G599" s="9"/>
      <c r="H599" s="301"/>
      <c r="I599" s="174"/>
      <c r="J599" s="12"/>
      <c r="K599" s="12"/>
      <c r="L599" s="302"/>
      <c r="M599" s="307"/>
      <c r="N599" s="138"/>
      <c r="O599" s="12"/>
      <c r="P599" s="12"/>
      <c r="Q599" s="12"/>
      <c r="R599" s="12"/>
      <c r="S599" s="288"/>
      <c r="T599" s="12"/>
      <c r="U599" s="12"/>
      <c r="V599" s="12"/>
      <c r="W599" s="141"/>
      <c r="X599" s="12"/>
      <c r="Y599" s="12"/>
      <c r="Z599" s="12"/>
      <c r="AA599" s="291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</row>
    <row r="600" spans="1:40" ht="14.4" hidden="1">
      <c r="A600" s="311"/>
      <c r="B600" s="140"/>
      <c r="C600" s="140"/>
      <c r="D600" s="312"/>
      <c r="E600" s="140"/>
      <c r="F600" s="88"/>
      <c r="G600" s="9"/>
      <c r="H600" s="140"/>
      <c r="I600" s="72"/>
      <c r="J600" s="12"/>
      <c r="K600" s="312"/>
      <c r="L600" s="140"/>
      <c r="M600" s="140"/>
      <c r="N600" s="140"/>
      <c r="O600" s="12"/>
      <c r="P600" s="12"/>
      <c r="Q600" s="140"/>
      <c r="R600" s="140"/>
      <c r="S600" s="140"/>
      <c r="T600" s="12"/>
      <c r="U600" s="140"/>
      <c r="V600" s="140"/>
      <c r="W600" s="140"/>
      <c r="X600" s="12"/>
      <c r="Y600" s="140"/>
      <c r="Z600" s="140"/>
      <c r="AA600" s="140"/>
      <c r="AB600" s="12"/>
      <c r="AC600" s="140"/>
      <c r="AD600" s="140"/>
      <c r="AE600" s="140"/>
      <c r="AF600" s="140"/>
      <c r="AG600" s="140"/>
      <c r="AH600" s="140"/>
      <c r="AI600" s="140"/>
      <c r="AJ600" s="140"/>
      <c r="AK600" s="140"/>
      <c r="AL600" s="140"/>
      <c r="AM600" s="140"/>
      <c r="AN600" s="140"/>
    </row>
    <row r="601" spans="1:40" ht="15.6">
      <c r="A601" s="78"/>
      <c r="B601" s="12"/>
      <c r="C601" s="12"/>
      <c r="D601" s="74"/>
      <c r="E601" s="12"/>
      <c r="F601" s="88"/>
      <c r="G601" s="9"/>
      <c r="H601" s="286"/>
      <c r="I601" s="49"/>
      <c r="J601" s="12"/>
      <c r="K601" s="74"/>
      <c r="L601" s="12"/>
      <c r="M601" s="294"/>
      <c r="N601" s="138"/>
      <c r="O601" s="12"/>
      <c r="P601" s="12"/>
      <c r="Q601" s="12"/>
      <c r="R601" s="12"/>
      <c r="S601" s="288"/>
      <c r="T601" s="12"/>
      <c r="U601" s="12"/>
      <c r="V601" s="12"/>
      <c r="W601" s="141"/>
      <c r="X601" s="12"/>
      <c r="Y601" s="12"/>
      <c r="Z601" s="12"/>
      <c r="AA601" s="291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</row>
    <row r="602" spans="1:40" ht="14.4" hidden="1">
      <c r="A602" s="311"/>
      <c r="B602" s="140"/>
      <c r="C602" s="140"/>
      <c r="D602" s="312"/>
      <c r="E602" s="140"/>
      <c r="F602" s="88"/>
      <c r="G602" s="9"/>
      <c r="H602" s="140"/>
      <c r="I602" s="72"/>
      <c r="J602" s="12"/>
      <c r="K602" s="12"/>
      <c r="L602" s="140"/>
      <c r="M602" s="140"/>
      <c r="N602" s="140"/>
      <c r="O602" s="12"/>
      <c r="P602" s="12"/>
      <c r="Q602" s="140"/>
      <c r="R602" s="140"/>
      <c r="S602" s="140"/>
      <c r="T602" s="12"/>
      <c r="U602" s="140"/>
      <c r="V602" s="140"/>
      <c r="W602" s="140"/>
      <c r="X602" s="12"/>
      <c r="Y602" s="140"/>
      <c r="Z602" s="140"/>
      <c r="AA602" s="140"/>
      <c r="AB602" s="12"/>
      <c r="AC602" s="140"/>
      <c r="AD602" s="140"/>
      <c r="AE602" s="140"/>
      <c r="AF602" s="140"/>
      <c r="AG602" s="140"/>
      <c r="AH602" s="140"/>
      <c r="AI602" s="140"/>
      <c r="AJ602" s="140"/>
      <c r="AK602" s="140"/>
      <c r="AL602" s="140"/>
      <c r="AM602" s="140"/>
      <c r="AN602" s="140"/>
    </row>
    <row r="603" spans="1:40" ht="15.6">
      <c r="A603" s="78"/>
      <c r="B603" s="12"/>
      <c r="C603" s="12"/>
      <c r="D603" s="74"/>
      <c r="E603" s="12"/>
      <c r="F603" s="88"/>
      <c r="G603" s="9"/>
      <c r="H603" s="286"/>
      <c r="I603" s="49"/>
      <c r="J603" s="12"/>
      <c r="K603" s="74"/>
      <c r="L603" s="12"/>
      <c r="M603" s="294"/>
      <c r="N603" s="138"/>
      <c r="O603" s="12"/>
      <c r="P603" s="12"/>
      <c r="Q603" s="12"/>
      <c r="R603" s="12"/>
      <c r="S603" s="288"/>
      <c r="T603" s="12"/>
      <c r="U603" s="12"/>
      <c r="V603" s="12"/>
      <c r="W603" s="141"/>
      <c r="X603" s="12"/>
      <c r="Y603" s="12"/>
      <c r="Z603" s="12"/>
      <c r="AA603" s="291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</row>
    <row r="604" spans="1:40" ht="14.4">
      <c r="A604" s="78"/>
      <c r="B604" s="12"/>
      <c r="C604" s="12"/>
      <c r="D604" s="74"/>
      <c r="E604" s="12"/>
      <c r="F604" s="88"/>
      <c r="G604" s="9"/>
      <c r="H604" s="286"/>
      <c r="I604" s="72"/>
      <c r="J604" s="12"/>
      <c r="K604" s="74"/>
      <c r="L604" s="12"/>
      <c r="M604" s="12"/>
      <c r="N604" s="138"/>
      <c r="O604" s="12"/>
      <c r="P604" s="12"/>
      <c r="Q604" s="12"/>
      <c r="R604" s="12"/>
      <c r="S604" s="288"/>
      <c r="T604" s="12"/>
      <c r="U604" s="12"/>
      <c r="V604" s="12"/>
      <c r="W604" s="141"/>
      <c r="X604" s="12"/>
      <c r="Y604" s="12"/>
      <c r="Z604" s="12"/>
      <c r="AA604" s="291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</row>
    <row r="605" spans="1:40" ht="14.4">
      <c r="A605" s="78"/>
      <c r="B605" s="12"/>
      <c r="C605" s="12"/>
      <c r="D605" s="74"/>
      <c r="E605" s="12"/>
      <c r="F605" s="88"/>
      <c r="G605" s="9"/>
      <c r="H605" s="286"/>
      <c r="I605" s="49"/>
      <c r="J605" s="12"/>
      <c r="K605" s="74"/>
      <c r="L605" s="12"/>
      <c r="M605" s="12"/>
      <c r="N605" s="138"/>
      <c r="O605" s="12"/>
      <c r="P605" s="12"/>
      <c r="Q605" s="12"/>
      <c r="R605" s="12"/>
      <c r="S605" s="288"/>
      <c r="T605" s="12"/>
      <c r="U605" s="12"/>
      <c r="V605" s="12"/>
      <c r="W605" s="141"/>
      <c r="X605" s="12"/>
      <c r="Y605" s="12"/>
      <c r="Z605" s="12"/>
      <c r="AA605" s="291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</row>
    <row r="606" spans="1:40" ht="14.4">
      <c r="A606" s="78"/>
      <c r="B606" s="314"/>
      <c r="C606" s="12"/>
      <c r="D606" s="74"/>
      <c r="E606" s="12"/>
      <c r="F606" s="88"/>
      <c r="G606" s="9"/>
      <c r="H606" s="286"/>
      <c r="I606" s="72"/>
      <c r="J606" s="12"/>
      <c r="K606" s="12"/>
      <c r="L606" s="12"/>
      <c r="M606" s="12"/>
      <c r="N606" s="138"/>
      <c r="O606" s="12"/>
      <c r="P606" s="12"/>
      <c r="Q606" s="12"/>
      <c r="R606" s="12"/>
      <c r="S606" s="288"/>
      <c r="T606" s="12"/>
      <c r="U606" s="12"/>
      <c r="V606" s="12"/>
      <c r="W606" s="141"/>
      <c r="X606" s="12"/>
      <c r="Y606" s="12"/>
      <c r="Z606" s="12"/>
      <c r="AA606" s="291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</row>
    <row r="607" spans="1:40" ht="15.6">
      <c r="A607" s="78"/>
      <c r="B607" s="12"/>
      <c r="C607" s="12"/>
      <c r="D607" s="74"/>
      <c r="E607" s="12"/>
      <c r="F607" s="88"/>
      <c r="G607" s="9"/>
      <c r="H607" s="286"/>
      <c r="I607" s="49"/>
      <c r="J607" s="12"/>
      <c r="K607" s="74"/>
      <c r="L607" s="12"/>
      <c r="M607" s="293"/>
      <c r="N607" s="138"/>
      <c r="O607" s="12"/>
      <c r="P607" s="12"/>
      <c r="Q607" s="12"/>
      <c r="R607" s="12"/>
      <c r="S607" s="288"/>
      <c r="T607" s="12"/>
      <c r="U607" s="12"/>
      <c r="V607" s="12"/>
      <c r="W607" s="141"/>
      <c r="X607" s="12"/>
      <c r="Y607" s="12"/>
      <c r="Z607" s="12"/>
      <c r="AA607" s="291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</row>
    <row r="608" spans="1:40" ht="14.4">
      <c r="A608" s="78"/>
      <c r="B608" s="12"/>
      <c r="C608" s="12"/>
      <c r="D608" s="74"/>
      <c r="E608" s="12"/>
      <c r="F608" s="88"/>
      <c r="G608" s="9"/>
      <c r="H608" s="286"/>
      <c r="I608" s="72"/>
      <c r="J608" s="12"/>
      <c r="K608" s="74"/>
      <c r="L608" s="12"/>
      <c r="M608" s="12"/>
      <c r="N608" s="138"/>
      <c r="O608" s="12"/>
      <c r="P608" s="12"/>
      <c r="Q608" s="12"/>
      <c r="R608" s="12"/>
      <c r="S608" s="288"/>
      <c r="T608" s="12"/>
      <c r="U608" s="12"/>
      <c r="V608" s="12"/>
      <c r="W608" s="141"/>
      <c r="X608" s="12"/>
      <c r="Y608" s="12"/>
      <c r="Z608" s="12"/>
      <c r="AA608" s="291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</row>
    <row r="609" spans="1:40" ht="15.6">
      <c r="A609" s="78"/>
      <c r="B609" s="12"/>
      <c r="C609" s="12"/>
      <c r="D609" s="74"/>
      <c r="E609" s="12"/>
      <c r="F609" s="88"/>
      <c r="G609" s="9"/>
      <c r="H609" s="286"/>
      <c r="I609" s="49"/>
      <c r="J609" s="12"/>
      <c r="K609" s="74"/>
      <c r="L609" s="12"/>
      <c r="M609" s="294"/>
      <c r="N609" s="138"/>
      <c r="O609" s="12"/>
      <c r="P609" s="12"/>
      <c r="Q609" s="12"/>
      <c r="R609" s="12"/>
      <c r="S609" s="288"/>
      <c r="T609" s="12"/>
      <c r="U609" s="12"/>
      <c r="V609" s="12"/>
      <c r="W609" s="141"/>
      <c r="X609" s="12"/>
      <c r="Y609" s="12"/>
      <c r="Z609" s="12"/>
      <c r="AA609" s="291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</row>
    <row r="610" spans="1:40" ht="14.4" hidden="1">
      <c r="A610" s="311"/>
      <c r="B610" s="12"/>
      <c r="C610" s="140"/>
      <c r="D610" s="312"/>
      <c r="E610" s="140"/>
      <c r="F610" s="88"/>
      <c r="G610" s="9"/>
      <c r="H610" s="286"/>
      <c r="I610" s="72"/>
      <c r="J610" s="12"/>
      <c r="K610" s="12"/>
      <c r="L610" s="12"/>
      <c r="M610" s="12"/>
      <c r="N610" s="138"/>
      <c r="O610" s="12"/>
      <c r="P610" s="12"/>
      <c r="Q610" s="12"/>
      <c r="R610" s="12"/>
      <c r="S610" s="288"/>
      <c r="T610" s="12"/>
      <c r="U610" s="12"/>
      <c r="V610" s="12"/>
      <c r="W610" s="141"/>
      <c r="X610" s="12"/>
      <c r="Y610" s="12"/>
      <c r="Z610" s="12"/>
      <c r="AA610" s="291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 spans="1:40" ht="15.6">
      <c r="A611" s="78"/>
      <c r="B611" s="12"/>
      <c r="C611" s="12"/>
      <c r="D611" s="74"/>
      <c r="E611" s="12"/>
      <c r="F611" s="88"/>
      <c r="G611" s="9"/>
      <c r="H611" s="286"/>
      <c r="I611" s="49"/>
      <c r="J611" s="12"/>
      <c r="K611" s="74"/>
      <c r="L611" s="12"/>
      <c r="M611" s="294"/>
      <c r="N611" s="138"/>
      <c r="O611" s="12"/>
      <c r="P611" s="12"/>
      <c r="Q611" s="12"/>
      <c r="R611" s="12"/>
      <c r="S611" s="288"/>
      <c r="T611" s="12"/>
      <c r="U611" s="12"/>
      <c r="V611" s="12"/>
      <c r="W611" s="141"/>
      <c r="X611" s="12"/>
      <c r="Y611" s="12"/>
      <c r="Z611" s="12"/>
      <c r="AA611" s="291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</row>
    <row r="612" spans="1:40" ht="14.4">
      <c r="A612" s="78"/>
      <c r="B612" s="12"/>
      <c r="C612" s="12"/>
      <c r="D612" s="74"/>
      <c r="E612" s="12"/>
      <c r="F612" s="88"/>
      <c r="G612" s="9"/>
      <c r="H612" s="286"/>
      <c r="I612" s="72"/>
      <c r="J612" s="74"/>
      <c r="K612" s="74"/>
      <c r="L612" s="12"/>
      <c r="M612" s="12"/>
      <c r="N612" s="138"/>
      <c r="O612" s="12"/>
      <c r="P612" s="12"/>
      <c r="Q612" s="12"/>
      <c r="R612" s="12"/>
      <c r="S612" s="288"/>
      <c r="T612" s="12"/>
      <c r="U612" s="12"/>
      <c r="V612" s="12"/>
      <c r="W612" s="141"/>
      <c r="X612" s="12"/>
      <c r="Y612" s="12"/>
      <c r="Z612" s="12"/>
      <c r="AA612" s="291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 spans="1:40" ht="14.4">
      <c r="A613" s="78"/>
      <c r="B613" s="12"/>
      <c r="C613" s="12"/>
      <c r="D613" s="74"/>
      <c r="E613" s="12"/>
      <c r="F613" s="88"/>
      <c r="G613" s="9"/>
      <c r="H613" s="286"/>
      <c r="I613" s="72"/>
      <c r="J613" s="74"/>
      <c r="K613" s="74"/>
      <c r="L613" s="12"/>
      <c r="M613" s="12"/>
      <c r="N613" s="138"/>
      <c r="O613" s="12"/>
      <c r="P613" s="12"/>
      <c r="Q613" s="12"/>
      <c r="R613" s="12"/>
      <c r="S613" s="288"/>
      <c r="T613" s="12"/>
      <c r="U613" s="12"/>
      <c r="V613" s="12"/>
      <c r="W613" s="141"/>
      <c r="X613" s="12"/>
      <c r="Y613" s="12"/>
      <c r="Z613" s="12"/>
      <c r="AA613" s="291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</row>
    <row r="614" spans="1:40" ht="14.4">
      <c r="A614" s="78"/>
      <c r="B614" s="12"/>
      <c r="C614" s="12"/>
      <c r="D614" s="74"/>
      <c r="E614" s="12"/>
      <c r="F614" s="88"/>
      <c r="G614" s="9"/>
      <c r="H614" s="286"/>
      <c r="I614" s="72"/>
      <c r="J614" s="74"/>
      <c r="K614" s="74"/>
      <c r="L614" s="12"/>
      <c r="M614" s="12"/>
      <c r="N614" s="138"/>
      <c r="O614" s="12"/>
      <c r="P614" s="12"/>
      <c r="Q614" s="12"/>
      <c r="R614" s="12"/>
      <c r="S614" s="288"/>
      <c r="T614" s="12"/>
      <c r="U614" s="12"/>
      <c r="V614" s="12"/>
      <c r="W614" s="141"/>
      <c r="X614" s="12"/>
      <c r="Y614" s="12"/>
      <c r="Z614" s="12"/>
      <c r="AA614" s="291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</row>
    <row r="615" spans="1:40" ht="14.4">
      <c r="A615" s="78"/>
      <c r="B615" s="12"/>
      <c r="C615" s="12"/>
      <c r="D615" s="74"/>
      <c r="E615" s="12"/>
      <c r="F615" s="88"/>
      <c r="G615" s="9"/>
      <c r="H615" s="286"/>
      <c r="I615" s="72"/>
      <c r="J615" s="74"/>
      <c r="K615" s="74"/>
      <c r="L615" s="12"/>
      <c r="M615" s="12"/>
      <c r="N615" s="138"/>
      <c r="O615" s="12"/>
      <c r="P615" s="12"/>
      <c r="Q615" s="12"/>
      <c r="R615" s="12"/>
      <c r="S615" s="288"/>
      <c r="T615" s="12"/>
      <c r="U615" s="12"/>
      <c r="V615" s="12"/>
      <c r="W615" s="141"/>
      <c r="X615" s="12"/>
      <c r="Y615" s="12"/>
      <c r="Z615" s="12"/>
      <c r="AA615" s="291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</row>
    <row r="616" spans="1:40" ht="14.4">
      <c r="A616" s="78"/>
      <c r="B616" s="314"/>
      <c r="C616" s="12"/>
      <c r="D616" s="74"/>
      <c r="E616" s="12"/>
      <c r="F616" s="88"/>
      <c r="G616" s="9"/>
      <c r="H616" s="286"/>
      <c r="I616" s="72"/>
      <c r="J616" s="12"/>
      <c r="K616" s="12"/>
      <c r="L616" s="12"/>
      <c r="M616" s="12"/>
      <c r="N616" s="138"/>
      <c r="O616" s="12"/>
      <c r="P616" s="12"/>
      <c r="Q616" s="12"/>
      <c r="R616" s="12"/>
      <c r="S616" s="288"/>
      <c r="T616" s="12"/>
      <c r="U616" s="12"/>
      <c r="V616" s="12"/>
      <c r="W616" s="141"/>
      <c r="X616" s="12"/>
      <c r="Y616" s="12"/>
      <c r="Z616" s="12"/>
      <c r="AA616" s="291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</row>
    <row r="617" spans="1:40" ht="15.6">
      <c r="A617" s="78"/>
      <c r="B617" s="12"/>
      <c r="C617" s="12"/>
      <c r="D617" s="74"/>
      <c r="E617" s="12"/>
      <c r="F617" s="88"/>
      <c r="G617" s="9"/>
      <c r="H617" s="286"/>
      <c r="I617" s="49"/>
      <c r="J617" s="294"/>
      <c r="K617" s="74"/>
      <c r="L617" s="12"/>
      <c r="M617" s="294"/>
      <c r="N617" s="138"/>
      <c r="O617" s="12"/>
      <c r="P617" s="12"/>
      <c r="Q617" s="12"/>
      <c r="R617" s="12"/>
      <c r="S617" s="288"/>
      <c r="T617" s="12"/>
      <c r="U617" s="12"/>
      <c r="V617" s="12"/>
      <c r="W617" s="141"/>
      <c r="X617" s="12"/>
      <c r="Y617" s="12"/>
      <c r="Z617" s="12"/>
      <c r="AA617" s="291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</row>
    <row r="618" spans="1:40" ht="14.4">
      <c r="A618" s="78"/>
      <c r="B618" s="12"/>
      <c r="C618" s="12"/>
      <c r="D618" s="74"/>
      <c r="E618" s="12"/>
      <c r="F618" s="88"/>
      <c r="G618" s="9"/>
      <c r="H618" s="286"/>
      <c r="I618" s="72"/>
      <c r="J618" s="74"/>
      <c r="K618" s="74"/>
      <c r="L618" s="12"/>
      <c r="M618" s="12"/>
      <c r="N618" s="138"/>
      <c r="O618" s="12"/>
      <c r="P618" s="12"/>
      <c r="Q618" s="12"/>
      <c r="R618" s="12"/>
      <c r="S618" s="288"/>
      <c r="T618" s="12"/>
      <c r="U618" s="12"/>
      <c r="V618" s="12"/>
      <c r="W618" s="141"/>
      <c r="X618" s="12"/>
      <c r="Y618" s="12"/>
      <c r="Z618" s="12"/>
      <c r="AA618" s="291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</row>
    <row r="619" spans="1:40" ht="14.4">
      <c r="A619" s="78"/>
      <c r="B619" s="12"/>
      <c r="C619" s="12"/>
      <c r="D619" s="74"/>
      <c r="E619" s="12"/>
      <c r="F619" s="88"/>
      <c r="G619" s="9"/>
      <c r="H619" s="286"/>
      <c r="I619" s="72"/>
      <c r="J619" s="74"/>
      <c r="K619" s="74"/>
      <c r="L619" s="12"/>
      <c r="M619" s="12"/>
      <c r="N619" s="138"/>
      <c r="O619" s="12"/>
      <c r="P619" s="12"/>
      <c r="Q619" s="12"/>
      <c r="R619" s="12"/>
      <c r="S619" s="288"/>
      <c r="T619" s="12"/>
      <c r="U619" s="12"/>
      <c r="V619" s="12"/>
      <c r="W619" s="141"/>
      <c r="X619" s="12"/>
      <c r="Y619" s="12"/>
      <c r="Z619" s="12"/>
      <c r="AA619" s="291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</row>
    <row r="620" spans="1:40" ht="14.4">
      <c r="A620" s="78"/>
      <c r="B620" s="12"/>
      <c r="C620" s="12"/>
      <c r="D620" s="74"/>
      <c r="E620" s="12"/>
      <c r="F620" s="88"/>
      <c r="G620" s="9"/>
      <c r="H620" s="286"/>
      <c r="I620" s="72"/>
      <c r="J620" s="74"/>
      <c r="K620" s="74"/>
      <c r="L620" s="12"/>
      <c r="M620" s="12"/>
      <c r="N620" s="138"/>
      <c r="O620" s="12"/>
      <c r="P620" s="12"/>
      <c r="Q620" s="12"/>
      <c r="R620" s="12"/>
      <c r="S620" s="288"/>
      <c r="T620" s="12"/>
      <c r="U620" s="12"/>
      <c r="V620" s="12"/>
      <c r="W620" s="141"/>
      <c r="X620" s="12"/>
      <c r="Y620" s="12"/>
      <c r="Z620" s="12"/>
      <c r="AA620" s="291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</row>
    <row r="621" spans="1:40" ht="14.4">
      <c r="A621" s="78"/>
      <c r="B621" s="12"/>
      <c r="C621" s="12"/>
      <c r="D621" s="74"/>
      <c r="E621" s="12"/>
      <c r="F621" s="88"/>
      <c r="G621" s="9"/>
      <c r="H621" s="286"/>
      <c r="I621" s="72"/>
      <c r="J621" s="74"/>
      <c r="K621" s="74"/>
      <c r="L621" s="12"/>
      <c r="M621" s="12"/>
      <c r="N621" s="138"/>
      <c r="O621" s="12"/>
      <c r="P621" s="12"/>
      <c r="Q621" s="12"/>
      <c r="R621" s="12"/>
      <c r="S621" s="288"/>
      <c r="T621" s="12"/>
      <c r="U621" s="12"/>
      <c r="V621" s="12"/>
      <c r="W621" s="141"/>
      <c r="X621" s="12"/>
      <c r="Y621" s="12"/>
      <c r="Z621" s="12"/>
      <c r="AA621" s="291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</row>
    <row r="622" spans="1:40" ht="14.4">
      <c r="A622" s="78"/>
      <c r="B622" s="12"/>
      <c r="C622" s="76"/>
      <c r="D622" s="78"/>
      <c r="E622" s="76"/>
      <c r="F622" s="88"/>
      <c r="G622" s="9"/>
      <c r="H622" s="286"/>
      <c r="I622" s="72"/>
      <c r="J622" s="12"/>
      <c r="K622" s="12"/>
      <c r="L622" s="12"/>
      <c r="M622" s="12"/>
      <c r="N622" s="138"/>
      <c r="O622" s="12"/>
      <c r="P622" s="12"/>
      <c r="Q622" s="12"/>
      <c r="R622" s="12"/>
      <c r="S622" s="288"/>
      <c r="T622" s="12"/>
      <c r="U622" s="12"/>
      <c r="V622" s="12"/>
      <c r="W622" s="141"/>
      <c r="X622" s="12"/>
      <c r="Y622" s="12"/>
      <c r="Z622" s="12"/>
      <c r="AA622" s="291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</row>
    <row r="623" spans="1:40" ht="15.6">
      <c r="A623" s="78"/>
      <c r="B623" s="12"/>
      <c r="C623" s="76"/>
      <c r="D623" s="76"/>
      <c r="E623" s="76"/>
      <c r="F623" s="88"/>
      <c r="G623" s="9"/>
      <c r="H623" s="286"/>
      <c r="I623" s="72"/>
      <c r="J623" s="12"/>
      <c r="K623" s="12"/>
      <c r="L623" s="12"/>
      <c r="M623" s="294"/>
      <c r="N623" s="138"/>
      <c r="O623" s="12"/>
      <c r="P623" s="12"/>
      <c r="Q623" s="12"/>
      <c r="R623" s="12"/>
      <c r="S623" s="288"/>
      <c r="T623" s="12"/>
      <c r="U623" s="12"/>
      <c r="V623" s="12"/>
      <c r="W623" s="141"/>
      <c r="X623" s="12"/>
      <c r="Y623" s="12"/>
      <c r="Z623" s="12"/>
      <c r="AA623" s="291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</row>
    <row r="624" spans="1:40" ht="14.4">
      <c r="A624" s="78"/>
      <c r="B624" s="12"/>
      <c r="C624" s="12"/>
      <c r="D624" s="74"/>
      <c r="E624" s="12"/>
      <c r="F624" s="88"/>
      <c r="G624" s="9"/>
      <c r="H624" s="286"/>
      <c r="I624" s="72"/>
      <c r="J624" s="74"/>
      <c r="K624" s="74"/>
      <c r="L624" s="12"/>
      <c r="M624" s="12"/>
      <c r="N624" s="138"/>
      <c r="O624" s="12"/>
      <c r="P624" s="12"/>
      <c r="Q624" s="12"/>
      <c r="R624" s="12"/>
      <c r="S624" s="288"/>
      <c r="T624" s="12"/>
      <c r="U624" s="12"/>
      <c r="V624" s="12"/>
      <c r="W624" s="141"/>
      <c r="X624" s="12"/>
      <c r="Y624" s="12"/>
      <c r="Z624" s="12"/>
      <c r="AA624" s="291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 spans="1:40" ht="14.4">
      <c r="A625" s="315"/>
      <c r="B625" s="316"/>
      <c r="C625" s="316"/>
      <c r="D625" s="317"/>
      <c r="E625" s="316"/>
      <c r="F625" s="88"/>
      <c r="G625" s="9"/>
      <c r="H625" s="316"/>
      <c r="I625" s="72"/>
      <c r="J625" s="12"/>
      <c r="K625" s="12"/>
      <c r="L625" s="316"/>
      <c r="M625" s="316"/>
      <c r="N625" s="316"/>
      <c r="O625" s="12"/>
      <c r="P625" s="12"/>
      <c r="Q625" s="316"/>
      <c r="R625" s="316"/>
      <c r="S625" s="316"/>
      <c r="T625" s="12"/>
      <c r="U625" s="316"/>
      <c r="V625" s="316"/>
      <c r="W625" s="316"/>
      <c r="X625" s="12"/>
      <c r="Y625" s="316"/>
      <c r="Z625" s="316"/>
      <c r="AA625" s="316"/>
      <c r="AB625" s="12"/>
      <c r="AC625" s="316"/>
      <c r="AD625" s="316"/>
      <c r="AE625" s="316"/>
      <c r="AF625" s="316"/>
      <c r="AG625" s="316"/>
      <c r="AH625" s="316"/>
      <c r="AI625" s="316"/>
      <c r="AJ625" s="316"/>
      <c r="AK625" s="316"/>
      <c r="AL625" s="316"/>
      <c r="AM625" s="316"/>
      <c r="AN625" s="316"/>
    </row>
    <row r="626" spans="1:40" ht="14.4">
      <c r="A626" s="1"/>
      <c r="B626" s="1"/>
      <c r="C626" s="1"/>
      <c r="D626" s="82"/>
      <c r="E626" s="1"/>
      <c r="F626" s="1"/>
      <c r="G626" s="1"/>
      <c r="H626" s="49"/>
      <c r="I626" s="49"/>
      <c r="J626" s="1"/>
      <c r="K626" s="1"/>
      <c r="L626" s="318"/>
      <c r="M626" s="318"/>
      <c r="N626" s="319"/>
      <c r="O626" s="1"/>
      <c r="P626" s="1"/>
      <c r="Q626" s="1"/>
      <c r="R626" s="1"/>
      <c r="S626" s="320"/>
      <c r="T626" s="1"/>
      <c r="U626" s="1"/>
      <c r="V626" s="1"/>
      <c r="W626" s="135"/>
      <c r="X626" s="1"/>
      <c r="Y626" s="1"/>
      <c r="Z626" s="1"/>
      <c r="AA626" s="32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4.4">
      <c r="A627" s="1"/>
      <c r="B627" s="1"/>
      <c r="C627" s="1"/>
      <c r="D627" s="82"/>
      <c r="E627" s="1"/>
      <c r="F627" s="1"/>
      <c r="G627" s="1"/>
      <c r="H627" s="49"/>
      <c r="I627" s="49"/>
      <c r="J627" s="1"/>
      <c r="K627" s="1"/>
      <c r="L627" s="1"/>
      <c r="M627" s="1"/>
      <c r="N627" s="319"/>
      <c r="O627" s="1"/>
      <c r="P627" s="1"/>
      <c r="Q627" s="1"/>
      <c r="R627" s="1"/>
      <c r="S627" s="320"/>
      <c r="T627" s="1"/>
      <c r="U627" s="1"/>
      <c r="V627" s="1"/>
      <c r="W627" s="135"/>
      <c r="X627" s="1"/>
      <c r="Y627" s="1"/>
      <c r="Z627" s="1"/>
      <c r="AA627" s="32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4.4">
      <c r="A628" s="1"/>
      <c r="B628" s="1"/>
      <c r="C628" s="1"/>
      <c r="D628" s="82"/>
      <c r="E628" s="1"/>
      <c r="F628" s="1"/>
      <c r="G628" s="1"/>
      <c r="H628" s="49"/>
      <c r="I628" s="49"/>
      <c r="J628" s="1"/>
      <c r="K628" s="1"/>
      <c r="L628" s="1"/>
      <c r="M628" s="1"/>
      <c r="N628" s="319"/>
      <c r="O628" s="1"/>
      <c r="P628" s="1"/>
      <c r="Q628" s="1"/>
      <c r="R628" s="1"/>
      <c r="S628" s="320"/>
      <c r="T628" s="1"/>
      <c r="U628" s="1"/>
      <c r="V628" s="1"/>
      <c r="W628" s="135"/>
      <c r="X628" s="1"/>
      <c r="Y628" s="1"/>
      <c r="Z628" s="1"/>
      <c r="AA628" s="32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4.4">
      <c r="A629" s="1"/>
      <c r="B629" s="1"/>
      <c r="C629" s="1"/>
      <c r="D629" s="82"/>
      <c r="E629" s="1"/>
      <c r="F629" s="1"/>
      <c r="G629" s="1"/>
      <c r="H629" s="49"/>
      <c r="I629" s="49"/>
      <c r="J629" s="1"/>
      <c r="K629" s="1"/>
      <c r="L629" s="1"/>
      <c r="M629" s="1"/>
      <c r="N629" s="319"/>
      <c r="O629" s="1"/>
      <c r="P629" s="1"/>
      <c r="Q629" s="1"/>
      <c r="R629" s="1"/>
      <c r="S629" s="320"/>
      <c r="T629" s="1"/>
      <c r="U629" s="1"/>
      <c r="V629" s="1"/>
      <c r="W629" s="135"/>
      <c r="X629" s="1"/>
      <c r="Y629" s="1"/>
      <c r="Z629" s="1"/>
      <c r="AA629" s="32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4.4">
      <c r="A630" s="1"/>
      <c r="B630" s="1"/>
      <c r="C630" s="1"/>
      <c r="D630" s="82"/>
      <c r="E630" s="1"/>
      <c r="F630" s="1"/>
      <c r="G630" s="1"/>
      <c r="H630" s="49"/>
      <c r="I630" s="49"/>
      <c r="J630" s="1"/>
      <c r="K630" s="1"/>
      <c r="L630" s="1"/>
      <c r="M630" s="1"/>
      <c r="N630" s="319"/>
      <c r="O630" s="1"/>
      <c r="P630" s="1"/>
      <c r="Q630" s="1"/>
      <c r="R630" s="1"/>
      <c r="S630" s="320"/>
      <c r="T630" s="1"/>
      <c r="U630" s="1"/>
      <c r="V630" s="1"/>
      <c r="W630" s="135"/>
      <c r="X630" s="1"/>
      <c r="Y630" s="1"/>
      <c r="Z630" s="1"/>
      <c r="AA630" s="32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4.4">
      <c r="A631" s="1"/>
      <c r="B631" s="1"/>
      <c r="C631" s="1"/>
      <c r="D631" s="82"/>
      <c r="E631" s="1"/>
      <c r="F631" s="1"/>
      <c r="G631" s="1"/>
      <c r="H631" s="49"/>
      <c r="I631" s="49"/>
      <c r="J631" s="1"/>
      <c r="K631" s="1"/>
      <c r="L631" s="1"/>
      <c r="M631" s="1"/>
      <c r="N631" s="319"/>
      <c r="O631" s="1"/>
      <c r="P631" s="1"/>
      <c r="Q631" s="1"/>
      <c r="R631" s="1"/>
      <c r="S631" s="320"/>
      <c r="T631" s="1"/>
      <c r="U631" s="1"/>
      <c r="V631" s="1"/>
      <c r="W631" s="135"/>
      <c r="X631" s="1"/>
      <c r="Y631" s="1"/>
      <c r="Z631" s="1"/>
      <c r="AA631" s="32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4.4">
      <c r="A632" s="1"/>
      <c r="B632" s="1"/>
      <c r="C632" s="1"/>
      <c r="D632" s="82"/>
      <c r="E632" s="1"/>
      <c r="F632" s="1"/>
      <c r="G632" s="1"/>
      <c r="H632" s="49"/>
      <c r="I632" s="49"/>
      <c r="J632" s="1"/>
      <c r="K632" s="1"/>
      <c r="L632" s="1"/>
      <c r="M632" s="1"/>
      <c r="N632" s="319"/>
      <c r="O632" s="1"/>
      <c r="P632" s="1"/>
      <c r="Q632" s="1"/>
      <c r="R632" s="1"/>
      <c r="S632" s="320"/>
      <c r="T632" s="1"/>
      <c r="U632" s="1"/>
      <c r="V632" s="1"/>
      <c r="W632" s="135"/>
      <c r="X632" s="1"/>
      <c r="Y632" s="1"/>
      <c r="Z632" s="1"/>
      <c r="AA632" s="32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4.4">
      <c r="A633" s="1"/>
      <c r="B633" s="1"/>
      <c r="C633" s="1"/>
      <c r="D633" s="82"/>
      <c r="E633" s="1"/>
      <c r="F633" s="1"/>
      <c r="G633" s="1"/>
      <c r="H633" s="49"/>
      <c r="I633" s="49"/>
      <c r="J633" s="1"/>
      <c r="K633" s="1"/>
      <c r="L633" s="1"/>
      <c r="M633" s="1"/>
      <c r="N633" s="319"/>
      <c r="O633" s="1"/>
      <c r="P633" s="1"/>
      <c r="Q633" s="1"/>
      <c r="R633" s="1"/>
      <c r="S633" s="320"/>
      <c r="T633" s="1"/>
      <c r="U633" s="1"/>
      <c r="V633" s="1"/>
      <c r="W633" s="135"/>
      <c r="X633" s="1"/>
      <c r="Y633" s="1"/>
      <c r="Z633" s="1"/>
      <c r="AA633" s="32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4.4">
      <c r="A634" s="1"/>
      <c r="B634" s="1"/>
      <c r="C634" s="1"/>
      <c r="D634" s="82"/>
      <c r="E634" s="1"/>
      <c r="F634" s="1"/>
      <c r="G634" s="1"/>
      <c r="H634" s="49"/>
      <c r="I634" s="49"/>
      <c r="J634" s="1"/>
      <c r="K634" s="1"/>
      <c r="L634" s="1"/>
      <c r="M634" s="1"/>
      <c r="N634" s="319"/>
      <c r="O634" s="1"/>
      <c r="P634" s="1"/>
      <c r="Q634" s="1"/>
      <c r="R634" s="1"/>
      <c r="S634" s="320"/>
      <c r="T634" s="1"/>
      <c r="U634" s="1"/>
      <c r="V634" s="1"/>
      <c r="W634" s="135"/>
      <c r="X634" s="1"/>
      <c r="Y634" s="1"/>
      <c r="Z634" s="1"/>
      <c r="AA634" s="32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4.4">
      <c r="A635" s="1"/>
      <c r="B635" s="1"/>
      <c r="C635" s="1"/>
      <c r="D635" s="82"/>
      <c r="E635" s="1"/>
      <c r="F635" s="1"/>
      <c r="G635" s="1"/>
      <c r="H635" s="49"/>
      <c r="I635" s="49"/>
      <c r="J635" s="1"/>
      <c r="K635" s="1"/>
      <c r="L635" s="1"/>
      <c r="M635" s="1"/>
      <c r="N635" s="319"/>
      <c r="O635" s="1"/>
      <c r="P635" s="1"/>
      <c r="Q635" s="1"/>
      <c r="R635" s="1"/>
      <c r="S635" s="320"/>
      <c r="T635" s="1"/>
      <c r="U635" s="1"/>
      <c r="V635" s="1"/>
      <c r="W635" s="135"/>
      <c r="X635" s="1"/>
      <c r="Y635" s="1"/>
      <c r="Z635" s="1"/>
      <c r="AA635" s="32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4.4">
      <c r="A636" s="1"/>
      <c r="B636" s="1"/>
      <c r="C636" s="1"/>
      <c r="D636" s="82"/>
      <c r="E636" s="1"/>
      <c r="F636" s="1"/>
      <c r="G636" s="1"/>
      <c r="H636" s="49"/>
      <c r="I636" s="49"/>
      <c r="J636" s="1"/>
      <c r="K636" s="1"/>
      <c r="L636" s="1"/>
      <c r="M636" s="1"/>
      <c r="N636" s="319"/>
      <c r="O636" s="1"/>
      <c r="P636" s="1"/>
      <c r="Q636" s="1"/>
      <c r="R636" s="1"/>
      <c r="S636" s="320"/>
      <c r="T636" s="1"/>
      <c r="U636" s="1"/>
      <c r="V636" s="1"/>
      <c r="W636" s="135"/>
      <c r="X636" s="1"/>
      <c r="Y636" s="1"/>
      <c r="Z636" s="1"/>
      <c r="AA636" s="32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4.4">
      <c r="A637" s="1"/>
      <c r="B637" s="1"/>
      <c r="C637" s="1"/>
      <c r="D637" s="1"/>
      <c r="E637" s="1"/>
      <c r="F637" s="1"/>
      <c r="G637" s="1"/>
      <c r="H637" s="49"/>
      <c r="I637" s="49"/>
      <c r="J637" s="1"/>
      <c r="K637" s="1"/>
      <c r="L637" s="1"/>
      <c r="M637" s="1"/>
      <c r="N637" s="319"/>
      <c r="O637" s="1"/>
      <c r="P637" s="1"/>
      <c r="Q637" s="1"/>
      <c r="R637" s="1"/>
      <c r="S637" s="320"/>
      <c r="T637" s="1"/>
      <c r="U637" s="1"/>
      <c r="V637" s="1"/>
      <c r="W637" s="135"/>
      <c r="X637" s="1"/>
      <c r="Y637" s="1"/>
      <c r="Z637" s="1"/>
      <c r="AA637" s="32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4.4">
      <c r="A638" s="1"/>
      <c r="B638" s="1"/>
      <c r="C638" s="1"/>
      <c r="D638" s="1"/>
      <c r="E638" s="1"/>
      <c r="F638" s="1"/>
      <c r="G638" s="1"/>
      <c r="H638" s="49"/>
      <c r="I638" s="49"/>
      <c r="J638" s="1"/>
      <c r="K638" s="1"/>
      <c r="L638" s="1"/>
      <c r="M638" s="1"/>
      <c r="N638" s="319"/>
      <c r="O638" s="1"/>
      <c r="P638" s="1"/>
      <c r="Q638" s="1"/>
      <c r="R638" s="1"/>
      <c r="S638" s="320"/>
      <c r="T638" s="1"/>
      <c r="U638" s="1"/>
      <c r="V638" s="1"/>
      <c r="W638" s="135"/>
      <c r="X638" s="1"/>
      <c r="Y638" s="1"/>
      <c r="Z638" s="1"/>
      <c r="AA638" s="32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4.4">
      <c r="A639" s="1"/>
      <c r="B639" s="1"/>
      <c r="C639" s="1"/>
      <c r="D639" s="1"/>
      <c r="E639" s="1"/>
      <c r="F639" s="1"/>
      <c r="G639" s="1"/>
      <c r="H639" s="49"/>
      <c r="I639" s="49"/>
      <c r="J639" s="1"/>
      <c r="K639" s="1"/>
      <c r="L639" s="1"/>
      <c r="M639" s="1"/>
      <c r="N639" s="319"/>
      <c r="O639" s="1"/>
      <c r="P639" s="1"/>
      <c r="Q639" s="1"/>
      <c r="R639" s="1"/>
      <c r="S639" s="320"/>
      <c r="T639" s="1"/>
      <c r="U639" s="1"/>
      <c r="V639" s="1"/>
      <c r="W639" s="135"/>
      <c r="X639" s="1"/>
      <c r="Y639" s="1"/>
      <c r="Z639" s="1"/>
      <c r="AA639" s="32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4.4">
      <c r="A640" s="1"/>
      <c r="B640" s="1"/>
      <c r="C640" s="1"/>
      <c r="D640" s="1"/>
      <c r="E640" s="1"/>
      <c r="F640" s="1"/>
      <c r="G640" s="1"/>
      <c r="H640" s="49"/>
      <c r="I640" s="49"/>
      <c r="J640" s="1"/>
      <c r="K640" s="1"/>
      <c r="L640" s="1"/>
      <c r="M640" s="1"/>
      <c r="N640" s="319"/>
      <c r="O640" s="1"/>
      <c r="P640" s="1"/>
      <c r="Q640" s="1"/>
      <c r="R640" s="1"/>
      <c r="S640" s="320"/>
      <c r="T640" s="1"/>
      <c r="U640" s="1"/>
      <c r="V640" s="1"/>
      <c r="W640" s="135"/>
      <c r="X640" s="1"/>
      <c r="Y640" s="1"/>
      <c r="Z640" s="1"/>
      <c r="AA640" s="32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4.4">
      <c r="A641" s="1"/>
      <c r="B641" s="1"/>
      <c r="C641" s="1"/>
      <c r="D641" s="1"/>
      <c r="E641" s="1"/>
      <c r="F641" s="1"/>
      <c r="G641" s="1"/>
      <c r="H641" s="49"/>
      <c r="I641" s="49"/>
      <c r="J641" s="1"/>
      <c r="K641" s="1"/>
      <c r="L641" s="1"/>
      <c r="M641" s="1"/>
      <c r="N641" s="319"/>
      <c r="O641" s="1"/>
      <c r="P641" s="1"/>
      <c r="Q641" s="1"/>
      <c r="R641" s="1"/>
      <c r="S641" s="320"/>
      <c r="T641" s="1"/>
      <c r="U641" s="1"/>
      <c r="V641" s="1"/>
      <c r="W641" s="135"/>
      <c r="X641" s="1"/>
      <c r="Y641" s="1"/>
      <c r="Z641" s="1"/>
      <c r="AA641" s="32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4.4">
      <c r="A642" s="1"/>
      <c r="B642" s="1"/>
      <c r="C642" s="1"/>
      <c r="D642" s="1"/>
      <c r="E642" s="1"/>
      <c r="F642" s="1"/>
      <c r="G642" s="1"/>
      <c r="H642" s="49"/>
      <c r="I642" s="49"/>
      <c r="J642" s="1"/>
      <c r="K642" s="1"/>
      <c r="L642" s="1"/>
      <c r="M642" s="1"/>
      <c r="N642" s="319"/>
      <c r="O642" s="1"/>
      <c r="P642" s="1"/>
      <c r="Q642" s="1"/>
      <c r="R642" s="1"/>
      <c r="S642" s="320"/>
      <c r="T642" s="1"/>
      <c r="U642" s="1"/>
      <c r="V642" s="1"/>
      <c r="W642" s="135"/>
      <c r="X642" s="1"/>
      <c r="Y642" s="1"/>
      <c r="Z642" s="1"/>
      <c r="AA642" s="32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4.4">
      <c r="A643" s="1"/>
      <c r="B643" s="1"/>
      <c r="C643" s="1"/>
      <c r="D643" s="1"/>
      <c r="E643" s="1"/>
      <c r="F643" s="1"/>
      <c r="G643" s="1"/>
      <c r="H643" s="49"/>
      <c r="I643" s="49"/>
      <c r="J643" s="1"/>
      <c r="K643" s="1"/>
      <c r="L643" s="1"/>
      <c r="M643" s="1"/>
      <c r="N643" s="319"/>
      <c r="O643" s="1"/>
      <c r="P643" s="1"/>
      <c r="Q643" s="1"/>
      <c r="R643" s="1"/>
      <c r="S643" s="320"/>
      <c r="T643" s="1"/>
      <c r="U643" s="1"/>
      <c r="V643" s="1"/>
      <c r="W643" s="135"/>
      <c r="X643" s="1"/>
      <c r="Y643" s="1"/>
      <c r="Z643" s="1"/>
      <c r="AA643" s="32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4.4">
      <c r="A644" s="1"/>
      <c r="B644" s="1"/>
      <c r="C644" s="1"/>
      <c r="D644" s="1"/>
      <c r="E644" s="1"/>
      <c r="F644" s="1"/>
      <c r="G644" s="1"/>
      <c r="H644" s="49"/>
      <c r="I644" s="49"/>
      <c r="J644" s="1"/>
      <c r="K644" s="1"/>
      <c r="L644" s="1"/>
      <c r="M644" s="1"/>
      <c r="N644" s="319"/>
      <c r="O644" s="1"/>
      <c r="P644" s="1"/>
      <c r="Q644" s="1"/>
      <c r="R644" s="1"/>
      <c r="S644" s="320"/>
      <c r="T644" s="1"/>
      <c r="U644" s="1"/>
      <c r="V644" s="1"/>
      <c r="W644" s="135"/>
      <c r="X644" s="1"/>
      <c r="Y644" s="1"/>
      <c r="Z644" s="1"/>
      <c r="AA644" s="32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4.4">
      <c r="A645" s="1"/>
      <c r="B645" s="1"/>
      <c r="C645" s="1"/>
      <c r="D645" s="1"/>
      <c r="E645" s="1"/>
      <c r="F645" s="1"/>
      <c r="G645" s="1"/>
      <c r="H645" s="49"/>
      <c r="I645" s="49"/>
      <c r="J645" s="1"/>
      <c r="K645" s="1"/>
      <c r="L645" s="1"/>
      <c r="M645" s="1"/>
      <c r="N645" s="319"/>
      <c r="O645" s="1"/>
      <c r="P645" s="1"/>
      <c r="Q645" s="1"/>
      <c r="R645" s="1"/>
      <c r="S645" s="320"/>
      <c r="T645" s="1"/>
      <c r="U645" s="1"/>
      <c r="V645" s="1"/>
      <c r="W645" s="135"/>
      <c r="X645" s="1"/>
      <c r="Y645" s="1"/>
      <c r="Z645" s="1"/>
      <c r="AA645" s="32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4.4">
      <c r="A646" s="1"/>
      <c r="B646" s="1"/>
      <c r="C646" s="1"/>
      <c r="D646" s="1"/>
      <c r="E646" s="1"/>
      <c r="F646" s="1"/>
      <c r="G646" s="1"/>
      <c r="H646" s="49"/>
      <c r="I646" s="49"/>
      <c r="J646" s="1"/>
      <c r="K646" s="1"/>
      <c r="L646" s="1"/>
      <c r="M646" s="1"/>
      <c r="N646" s="319"/>
      <c r="O646" s="1"/>
      <c r="P646" s="1"/>
      <c r="Q646" s="1"/>
      <c r="R646" s="1"/>
      <c r="S646" s="320"/>
      <c r="T646" s="1"/>
      <c r="U646" s="1"/>
      <c r="V646" s="1"/>
      <c r="W646" s="135"/>
      <c r="X646" s="1"/>
      <c r="Y646" s="1"/>
      <c r="Z646" s="1"/>
      <c r="AA646" s="32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4.4">
      <c r="A647" s="1"/>
      <c r="B647" s="1"/>
      <c r="C647" s="1"/>
      <c r="D647" s="1"/>
      <c r="E647" s="1"/>
      <c r="F647" s="1"/>
      <c r="G647" s="1"/>
      <c r="H647" s="49"/>
      <c r="I647" s="49"/>
      <c r="J647" s="1"/>
      <c r="K647" s="1"/>
      <c r="L647" s="1"/>
      <c r="M647" s="1"/>
      <c r="N647" s="319"/>
      <c r="O647" s="1"/>
      <c r="P647" s="1"/>
      <c r="Q647" s="1"/>
      <c r="R647" s="1"/>
      <c r="S647" s="320"/>
      <c r="T647" s="1"/>
      <c r="U647" s="1"/>
      <c r="V647" s="1"/>
      <c r="W647" s="135"/>
      <c r="X647" s="1"/>
      <c r="Y647" s="1"/>
      <c r="Z647" s="1"/>
      <c r="AA647" s="32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4.4">
      <c r="A648" s="1"/>
      <c r="B648" s="1"/>
      <c r="C648" s="1"/>
      <c r="D648" s="1"/>
      <c r="E648" s="1"/>
      <c r="F648" s="1"/>
      <c r="G648" s="1"/>
      <c r="H648" s="49"/>
      <c r="I648" s="49"/>
      <c r="J648" s="1"/>
      <c r="K648" s="1"/>
      <c r="L648" s="1"/>
      <c r="M648" s="1"/>
      <c r="N648" s="319"/>
      <c r="O648" s="1"/>
      <c r="P648" s="1"/>
      <c r="Q648" s="1"/>
      <c r="R648" s="1"/>
      <c r="S648" s="320"/>
      <c r="T648" s="1"/>
      <c r="U648" s="1"/>
      <c r="V648" s="1"/>
      <c r="W648" s="135"/>
      <c r="X648" s="1"/>
      <c r="Y648" s="1"/>
      <c r="Z648" s="1"/>
      <c r="AA648" s="32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4.4">
      <c r="A649" s="1"/>
      <c r="B649" s="1"/>
      <c r="C649" s="1"/>
      <c r="D649" s="1"/>
      <c r="E649" s="1"/>
      <c r="F649" s="1"/>
      <c r="G649" s="1"/>
      <c r="H649" s="49"/>
      <c r="I649" s="49"/>
      <c r="J649" s="1"/>
      <c r="K649" s="1"/>
      <c r="L649" s="1"/>
      <c r="M649" s="1"/>
      <c r="N649" s="319"/>
      <c r="O649" s="1"/>
      <c r="P649" s="1"/>
      <c r="Q649" s="1"/>
      <c r="R649" s="1"/>
      <c r="S649" s="320"/>
      <c r="T649" s="1"/>
      <c r="U649" s="1"/>
      <c r="V649" s="1"/>
      <c r="W649" s="135"/>
      <c r="X649" s="1"/>
      <c r="Y649" s="1"/>
      <c r="Z649" s="1"/>
      <c r="AA649" s="32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4.4">
      <c r="A650" s="1"/>
      <c r="B650" s="1"/>
      <c r="C650" s="1"/>
      <c r="D650" s="1"/>
      <c r="E650" s="1"/>
      <c r="F650" s="1"/>
      <c r="G650" s="1"/>
      <c r="H650" s="49"/>
      <c r="I650" s="49"/>
      <c r="J650" s="1"/>
      <c r="K650" s="1"/>
      <c r="L650" s="1"/>
      <c r="M650" s="1"/>
      <c r="N650" s="319"/>
      <c r="O650" s="1"/>
      <c r="P650" s="1"/>
      <c r="Q650" s="1"/>
      <c r="R650" s="1"/>
      <c r="S650" s="320"/>
      <c r="T650" s="1"/>
      <c r="U650" s="1"/>
      <c r="V650" s="1"/>
      <c r="W650" s="135"/>
      <c r="X650" s="1"/>
      <c r="Y650" s="1"/>
      <c r="Z650" s="1"/>
      <c r="AA650" s="32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4.4">
      <c r="A651" s="1"/>
      <c r="B651" s="1"/>
      <c r="C651" s="1"/>
      <c r="D651" s="1"/>
      <c r="E651" s="1"/>
      <c r="F651" s="1"/>
      <c r="G651" s="1"/>
      <c r="H651" s="49"/>
      <c r="I651" s="49"/>
      <c r="J651" s="1"/>
      <c r="K651" s="1"/>
      <c r="L651" s="1"/>
      <c r="M651" s="1"/>
      <c r="N651" s="319"/>
      <c r="O651" s="1"/>
      <c r="P651" s="1"/>
      <c r="Q651" s="1"/>
      <c r="R651" s="1"/>
      <c r="S651" s="320"/>
      <c r="T651" s="1"/>
      <c r="U651" s="1"/>
      <c r="V651" s="1"/>
      <c r="W651" s="135"/>
      <c r="X651" s="1"/>
      <c r="Y651" s="1"/>
      <c r="Z651" s="1"/>
      <c r="AA651" s="32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4.4">
      <c r="A652" s="1"/>
      <c r="B652" s="1"/>
      <c r="C652" s="1"/>
      <c r="D652" s="1"/>
      <c r="E652" s="1"/>
      <c r="F652" s="1"/>
      <c r="G652" s="1"/>
      <c r="H652" s="49"/>
      <c r="I652" s="49"/>
      <c r="J652" s="1"/>
      <c r="K652" s="1"/>
      <c r="L652" s="1"/>
      <c r="M652" s="1"/>
      <c r="N652" s="319"/>
      <c r="O652" s="1"/>
      <c r="P652" s="1"/>
      <c r="Q652" s="1"/>
      <c r="R652" s="1"/>
      <c r="S652" s="320"/>
      <c r="T652" s="1"/>
      <c r="U652" s="1"/>
      <c r="V652" s="1"/>
      <c r="W652" s="135"/>
      <c r="X652" s="1"/>
      <c r="Y652" s="1"/>
      <c r="Z652" s="1"/>
      <c r="AA652" s="32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4.4">
      <c r="A653" s="1"/>
      <c r="B653" s="1"/>
      <c r="C653" s="1"/>
      <c r="D653" s="1"/>
      <c r="E653" s="1"/>
      <c r="F653" s="1"/>
      <c r="G653" s="1"/>
      <c r="H653" s="49"/>
      <c r="I653" s="49"/>
      <c r="J653" s="1"/>
      <c r="K653" s="1"/>
      <c r="L653" s="1"/>
      <c r="M653" s="1"/>
      <c r="N653" s="319"/>
      <c r="O653" s="1"/>
      <c r="P653" s="1"/>
      <c r="Q653" s="1"/>
      <c r="R653" s="1"/>
      <c r="S653" s="320"/>
      <c r="T653" s="1"/>
      <c r="U653" s="1"/>
      <c r="V653" s="1"/>
      <c r="W653" s="135"/>
      <c r="X653" s="1"/>
      <c r="Y653" s="1"/>
      <c r="Z653" s="1"/>
      <c r="AA653" s="32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4.4">
      <c r="A654" s="1"/>
      <c r="B654" s="1"/>
      <c r="C654" s="1"/>
      <c r="D654" s="1"/>
      <c r="E654" s="1"/>
      <c r="F654" s="1"/>
      <c r="G654" s="1"/>
      <c r="H654" s="49"/>
      <c r="I654" s="49"/>
      <c r="J654" s="1"/>
      <c r="K654" s="1"/>
      <c r="L654" s="1"/>
      <c r="M654" s="1"/>
      <c r="N654" s="319"/>
      <c r="O654" s="1"/>
      <c r="P654" s="1"/>
      <c r="Q654" s="1"/>
      <c r="R654" s="1"/>
      <c r="S654" s="320"/>
      <c r="T654" s="1"/>
      <c r="U654" s="1"/>
      <c r="V654" s="1"/>
      <c r="W654" s="135"/>
      <c r="X654" s="1"/>
      <c r="Y654" s="1"/>
      <c r="Z654" s="1"/>
      <c r="AA654" s="32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4.4">
      <c r="A655" s="1"/>
      <c r="B655" s="1"/>
      <c r="C655" s="1"/>
      <c r="D655" s="1"/>
      <c r="E655" s="1"/>
      <c r="F655" s="1"/>
      <c r="G655" s="1"/>
      <c r="H655" s="49"/>
      <c r="I655" s="49"/>
      <c r="J655" s="1"/>
      <c r="K655" s="1"/>
      <c r="L655" s="1"/>
      <c r="M655" s="1"/>
      <c r="N655" s="319"/>
      <c r="O655" s="1"/>
      <c r="P655" s="1"/>
      <c r="Q655" s="1"/>
      <c r="R655" s="1"/>
      <c r="S655" s="320"/>
      <c r="T655" s="1"/>
      <c r="U655" s="1"/>
      <c r="V655" s="1"/>
      <c r="W655" s="135"/>
      <c r="X655" s="1"/>
      <c r="Y655" s="1"/>
      <c r="Z655" s="1"/>
      <c r="AA655" s="32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4.4">
      <c r="A656" s="1"/>
      <c r="B656" s="1"/>
      <c r="C656" s="1"/>
      <c r="D656" s="1"/>
      <c r="E656" s="1"/>
      <c r="F656" s="1"/>
      <c r="G656" s="1"/>
      <c r="H656" s="49"/>
      <c r="I656" s="49"/>
      <c r="J656" s="1"/>
      <c r="K656" s="1"/>
      <c r="L656" s="1"/>
      <c r="M656" s="1"/>
      <c r="N656" s="319"/>
      <c r="O656" s="1"/>
      <c r="P656" s="1"/>
      <c r="Q656" s="1"/>
      <c r="R656" s="1"/>
      <c r="S656" s="320"/>
      <c r="T656" s="1"/>
      <c r="U656" s="1"/>
      <c r="V656" s="1"/>
      <c r="W656" s="135"/>
      <c r="X656" s="1"/>
      <c r="Y656" s="1"/>
      <c r="Z656" s="1"/>
      <c r="AA656" s="32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4.4">
      <c r="A657" s="1"/>
      <c r="B657" s="1"/>
      <c r="C657" s="1"/>
      <c r="D657" s="1"/>
      <c r="E657" s="1"/>
      <c r="F657" s="1"/>
      <c r="G657" s="1"/>
      <c r="H657" s="49"/>
      <c r="I657" s="49"/>
      <c r="J657" s="1"/>
      <c r="K657" s="1"/>
      <c r="L657" s="1"/>
      <c r="M657" s="1"/>
      <c r="N657" s="319"/>
      <c r="O657" s="1"/>
      <c r="P657" s="1"/>
      <c r="Q657" s="1"/>
      <c r="R657" s="1"/>
      <c r="S657" s="320"/>
      <c r="T657" s="1"/>
      <c r="U657" s="1"/>
      <c r="V657" s="1"/>
      <c r="W657" s="135"/>
      <c r="X657" s="1"/>
      <c r="Y657" s="1"/>
      <c r="Z657" s="1"/>
      <c r="AA657" s="32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4.4">
      <c r="A658" s="1"/>
      <c r="B658" s="1"/>
      <c r="C658" s="1"/>
      <c r="D658" s="1"/>
      <c r="E658" s="1"/>
      <c r="F658" s="1"/>
      <c r="G658" s="1"/>
      <c r="H658" s="49"/>
      <c r="I658" s="49"/>
      <c r="J658" s="1"/>
      <c r="K658" s="1"/>
      <c r="L658" s="1"/>
      <c r="M658" s="1"/>
      <c r="N658" s="319"/>
      <c r="O658" s="1"/>
      <c r="P658" s="1"/>
      <c r="Q658" s="1"/>
      <c r="R658" s="1"/>
      <c r="S658" s="320"/>
      <c r="T658" s="1"/>
      <c r="U658" s="1"/>
      <c r="V658" s="1"/>
      <c r="W658" s="135"/>
      <c r="X658" s="1"/>
      <c r="Y658" s="1"/>
      <c r="Z658" s="1"/>
      <c r="AA658" s="32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4.4">
      <c r="A659" s="1"/>
      <c r="B659" s="1"/>
      <c r="C659" s="1"/>
      <c r="D659" s="1"/>
      <c r="E659" s="1"/>
      <c r="F659" s="1"/>
      <c r="G659" s="1"/>
      <c r="H659" s="49"/>
      <c r="I659" s="49"/>
      <c r="J659" s="1"/>
      <c r="K659" s="1"/>
      <c r="L659" s="1"/>
      <c r="M659" s="1"/>
      <c r="N659" s="319"/>
      <c r="O659" s="1"/>
      <c r="P659" s="1"/>
      <c r="Q659" s="1"/>
      <c r="R659" s="1"/>
      <c r="S659" s="320"/>
      <c r="T659" s="1"/>
      <c r="U659" s="1"/>
      <c r="V659" s="1"/>
      <c r="W659" s="135"/>
      <c r="X659" s="1"/>
      <c r="Y659" s="1"/>
      <c r="Z659" s="1"/>
      <c r="AA659" s="32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4.4">
      <c r="A660" s="1"/>
      <c r="B660" s="1"/>
      <c r="C660" s="1"/>
      <c r="D660" s="1"/>
      <c r="E660" s="1"/>
      <c r="F660" s="1"/>
      <c r="G660" s="1"/>
      <c r="H660" s="49"/>
      <c r="I660" s="49"/>
      <c r="J660" s="1"/>
      <c r="K660" s="1"/>
      <c r="L660" s="1"/>
      <c r="M660" s="1"/>
      <c r="N660" s="319"/>
      <c r="O660" s="1"/>
      <c r="P660" s="1"/>
      <c r="Q660" s="1"/>
      <c r="R660" s="1"/>
      <c r="S660" s="320"/>
      <c r="T660" s="1"/>
      <c r="U660" s="1"/>
      <c r="V660" s="1"/>
      <c r="W660" s="135"/>
      <c r="X660" s="1"/>
      <c r="Y660" s="1"/>
      <c r="Z660" s="1"/>
      <c r="AA660" s="32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4.4">
      <c r="A661" s="1"/>
      <c r="B661" s="1"/>
      <c r="C661" s="1"/>
      <c r="D661" s="1"/>
      <c r="E661" s="1"/>
      <c r="F661" s="1"/>
      <c r="G661" s="1"/>
      <c r="H661" s="49"/>
      <c r="I661" s="49"/>
      <c r="J661" s="1"/>
      <c r="K661" s="1"/>
      <c r="L661" s="1"/>
      <c r="M661" s="1"/>
      <c r="N661" s="319"/>
      <c r="O661" s="1"/>
      <c r="P661" s="1"/>
      <c r="Q661" s="1"/>
      <c r="R661" s="1"/>
      <c r="S661" s="320"/>
      <c r="T661" s="1"/>
      <c r="U661" s="1"/>
      <c r="V661" s="1"/>
      <c r="W661" s="135"/>
      <c r="X661" s="1"/>
      <c r="Y661" s="1"/>
      <c r="Z661" s="1"/>
      <c r="AA661" s="32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4.4">
      <c r="A662" s="1"/>
      <c r="B662" s="1"/>
      <c r="C662" s="1"/>
      <c r="D662" s="1"/>
      <c r="E662" s="1"/>
      <c r="F662" s="1"/>
      <c r="G662" s="1"/>
      <c r="H662" s="49"/>
      <c r="I662" s="49"/>
      <c r="J662" s="1"/>
      <c r="K662" s="1"/>
      <c r="L662" s="1"/>
      <c r="M662" s="1"/>
      <c r="N662" s="319"/>
      <c r="O662" s="1"/>
      <c r="P662" s="1"/>
      <c r="Q662" s="1"/>
      <c r="R662" s="1"/>
      <c r="S662" s="320"/>
      <c r="T662" s="1"/>
      <c r="U662" s="1"/>
      <c r="V662" s="1"/>
      <c r="W662" s="135"/>
      <c r="X662" s="1"/>
      <c r="Y662" s="1"/>
      <c r="Z662" s="1"/>
      <c r="AA662" s="32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4.4">
      <c r="A663" s="1"/>
      <c r="B663" s="1"/>
      <c r="C663" s="1"/>
      <c r="D663" s="1"/>
      <c r="E663" s="1"/>
      <c r="F663" s="1"/>
      <c r="G663" s="1"/>
      <c r="H663" s="49"/>
      <c r="I663" s="49"/>
      <c r="J663" s="1"/>
      <c r="K663" s="1"/>
      <c r="L663" s="1"/>
      <c r="M663" s="1"/>
      <c r="N663" s="319"/>
      <c r="O663" s="1"/>
      <c r="P663" s="1"/>
      <c r="Q663" s="1"/>
      <c r="R663" s="1"/>
      <c r="S663" s="320"/>
      <c r="T663" s="1"/>
      <c r="U663" s="1"/>
      <c r="V663" s="1"/>
      <c r="W663" s="135"/>
      <c r="X663" s="1"/>
      <c r="Y663" s="1"/>
      <c r="Z663" s="1"/>
      <c r="AA663" s="32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4.4">
      <c r="A664" s="1"/>
      <c r="B664" s="1"/>
      <c r="C664" s="1"/>
      <c r="D664" s="1"/>
      <c r="E664" s="1"/>
      <c r="F664" s="1"/>
      <c r="G664" s="1"/>
      <c r="H664" s="49"/>
      <c r="I664" s="49"/>
      <c r="J664" s="1"/>
      <c r="K664" s="1"/>
      <c r="L664" s="1"/>
      <c r="M664" s="1"/>
      <c r="N664" s="319"/>
      <c r="O664" s="1"/>
      <c r="P664" s="1"/>
      <c r="Q664" s="1"/>
      <c r="R664" s="1"/>
      <c r="S664" s="320"/>
      <c r="T664" s="1"/>
      <c r="U664" s="1"/>
      <c r="V664" s="1"/>
      <c r="W664" s="135"/>
      <c r="X664" s="1"/>
      <c r="Y664" s="1"/>
      <c r="Z664" s="1"/>
      <c r="AA664" s="32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4.4">
      <c r="A665" s="1"/>
      <c r="B665" s="1"/>
      <c r="C665" s="1"/>
      <c r="D665" s="1"/>
      <c r="E665" s="1"/>
      <c r="F665" s="1"/>
      <c r="G665" s="1"/>
      <c r="H665" s="49"/>
      <c r="I665" s="49"/>
      <c r="J665" s="1"/>
      <c r="K665" s="1"/>
      <c r="L665" s="1"/>
      <c r="M665" s="1"/>
      <c r="N665" s="319"/>
      <c r="O665" s="1"/>
      <c r="P665" s="1"/>
      <c r="Q665" s="1"/>
      <c r="R665" s="1"/>
      <c r="S665" s="320"/>
      <c r="T665" s="1"/>
      <c r="U665" s="1"/>
      <c r="V665" s="1"/>
      <c r="W665" s="135"/>
      <c r="X665" s="1"/>
      <c r="Y665" s="1"/>
      <c r="Z665" s="1"/>
      <c r="AA665" s="32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4.4">
      <c r="A666" s="1"/>
      <c r="B666" s="1"/>
      <c r="C666" s="1"/>
      <c r="D666" s="1"/>
      <c r="E666" s="1"/>
      <c r="F666" s="1"/>
      <c r="G666" s="1"/>
      <c r="H666" s="49"/>
      <c r="I666" s="49"/>
      <c r="J666" s="1"/>
      <c r="K666" s="1"/>
      <c r="L666" s="1"/>
      <c r="M666" s="1"/>
      <c r="N666" s="319"/>
      <c r="O666" s="1"/>
      <c r="P666" s="1"/>
      <c r="Q666" s="1"/>
      <c r="R666" s="1"/>
      <c r="S666" s="320"/>
      <c r="T666" s="1"/>
      <c r="U666" s="1"/>
      <c r="V666" s="1"/>
      <c r="W666" s="135"/>
      <c r="X666" s="1"/>
      <c r="Y666" s="1"/>
      <c r="Z666" s="1"/>
      <c r="AA666" s="32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4.4">
      <c r="A667" s="1"/>
      <c r="B667" s="1"/>
      <c r="C667" s="1"/>
      <c r="D667" s="1"/>
      <c r="E667" s="1"/>
      <c r="F667" s="1"/>
      <c r="G667" s="1"/>
      <c r="H667" s="49"/>
      <c r="I667" s="49"/>
      <c r="J667" s="1"/>
      <c r="K667" s="1"/>
      <c r="L667" s="1"/>
      <c r="M667" s="1"/>
      <c r="N667" s="319"/>
      <c r="O667" s="1"/>
      <c r="P667" s="1"/>
      <c r="Q667" s="1"/>
      <c r="R667" s="1"/>
      <c r="S667" s="320"/>
      <c r="T667" s="1"/>
      <c r="U667" s="1"/>
      <c r="V667" s="1"/>
      <c r="W667" s="135"/>
      <c r="X667" s="1"/>
      <c r="Y667" s="1"/>
      <c r="Z667" s="1"/>
      <c r="AA667" s="32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4.4">
      <c r="A668" s="1"/>
      <c r="B668" s="1"/>
      <c r="C668" s="1"/>
      <c r="D668" s="1"/>
      <c r="E668" s="1"/>
      <c r="F668" s="1"/>
      <c r="G668" s="1"/>
      <c r="H668" s="49"/>
      <c r="I668" s="49"/>
      <c r="J668" s="1"/>
      <c r="K668" s="1"/>
      <c r="L668" s="1"/>
      <c r="M668" s="1"/>
      <c r="N668" s="319"/>
      <c r="O668" s="1"/>
      <c r="P668" s="1"/>
      <c r="Q668" s="1"/>
      <c r="R668" s="1"/>
      <c r="S668" s="320"/>
      <c r="T668" s="1"/>
      <c r="U668" s="1"/>
      <c r="V668" s="1"/>
      <c r="W668" s="135"/>
      <c r="X668" s="1"/>
      <c r="Y668" s="1"/>
      <c r="Z668" s="1"/>
      <c r="AA668" s="32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4.4">
      <c r="A669" s="1"/>
      <c r="B669" s="1"/>
      <c r="C669" s="1"/>
      <c r="D669" s="1"/>
      <c r="E669" s="1"/>
      <c r="F669" s="1"/>
      <c r="G669" s="1"/>
      <c r="H669" s="49"/>
      <c r="I669" s="49"/>
      <c r="J669" s="1"/>
      <c r="K669" s="1"/>
      <c r="L669" s="1"/>
      <c r="M669" s="1"/>
      <c r="N669" s="319"/>
      <c r="O669" s="1"/>
      <c r="P669" s="1"/>
      <c r="Q669" s="1"/>
      <c r="R669" s="1"/>
      <c r="S669" s="320"/>
      <c r="T669" s="1"/>
      <c r="U669" s="1"/>
      <c r="V669" s="1"/>
      <c r="W669" s="135"/>
      <c r="X669" s="1"/>
      <c r="Y669" s="1"/>
      <c r="Z669" s="1"/>
      <c r="AA669" s="32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4.4">
      <c r="A670" s="1"/>
      <c r="B670" s="1"/>
      <c r="C670" s="1"/>
      <c r="D670" s="1"/>
      <c r="E670" s="1"/>
      <c r="F670" s="1"/>
      <c r="G670" s="1"/>
      <c r="H670" s="49"/>
      <c r="I670" s="49"/>
      <c r="J670" s="1"/>
      <c r="K670" s="1"/>
      <c r="L670" s="1"/>
      <c r="M670" s="1"/>
      <c r="N670" s="319"/>
      <c r="O670" s="1"/>
      <c r="P670" s="1"/>
      <c r="Q670" s="1"/>
      <c r="R670" s="1"/>
      <c r="S670" s="320"/>
      <c r="T670" s="1"/>
      <c r="U670" s="1"/>
      <c r="V670" s="1"/>
      <c r="W670" s="135"/>
      <c r="X670" s="1"/>
      <c r="Y670" s="1"/>
      <c r="Z670" s="1"/>
      <c r="AA670" s="32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4.4">
      <c r="A671" s="1"/>
      <c r="B671" s="1"/>
      <c r="C671" s="1"/>
      <c r="D671" s="1"/>
      <c r="E671" s="1"/>
      <c r="F671" s="1"/>
      <c r="G671" s="1"/>
      <c r="H671" s="49"/>
      <c r="I671" s="49"/>
      <c r="J671" s="1"/>
      <c r="K671" s="1"/>
      <c r="L671" s="1"/>
      <c r="M671" s="1"/>
      <c r="N671" s="319"/>
      <c r="O671" s="1"/>
      <c r="P671" s="1"/>
      <c r="Q671" s="1"/>
      <c r="R671" s="1"/>
      <c r="S671" s="320"/>
      <c r="T671" s="1"/>
      <c r="U671" s="1"/>
      <c r="V671" s="1"/>
      <c r="W671" s="135"/>
      <c r="X671" s="1"/>
      <c r="Y671" s="1"/>
      <c r="Z671" s="1"/>
      <c r="AA671" s="32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4.4">
      <c r="A672" s="1"/>
      <c r="B672" s="1"/>
      <c r="C672" s="1"/>
      <c r="D672" s="1"/>
      <c r="E672" s="1"/>
      <c r="F672" s="1"/>
      <c r="G672" s="1"/>
      <c r="H672" s="49"/>
      <c r="I672" s="49"/>
      <c r="J672" s="1"/>
      <c r="K672" s="1"/>
      <c r="L672" s="1"/>
      <c r="M672" s="1"/>
      <c r="N672" s="319"/>
      <c r="O672" s="1"/>
      <c r="P672" s="1"/>
      <c r="Q672" s="1"/>
      <c r="R672" s="1"/>
      <c r="S672" s="320"/>
      <c r="T672" s="1"/>
      <c r="U672" s="1"/>
      <c r="V672" s="1"/>
      <c r="W672" s="135"/>
      <c r="X672" s="1"/>
      <c r="Y672" s="1"/>
      <c r="Z672" s="1"/>
      <c r="AA672" s="32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4.4">
      <c r="A673" s="1"/>
      <c r="B673" s="1"/>
      <c r="C673" s="1"/>
      <c r="D673" s="1"/>
      <c r="E673" s="1"/>
      <c r="F673" s="1"/>
      <c r="G673" s="1"/>
      <c r="H673" s="49"/>
      <c r="I673" s="49"/>
      <c r="J673" s="1"/>
      <c r="K673" s="1"/>
      <c r="L673" s="1"/>
      <c r="M673" s="1"/>
      <c r="N673" s="319"/>
      <c r="O673" s="1"/>
      <c r="P673" s="1"/>
      <c r="Q673" s="1"/>
      <c r="R673" s="1"/>
      <c r="S673" s="320"/>
      <c r="T673" s="1"/>
      <c r="U673" s="1"/>
      <c r="V673" s="1"/>
      <c r="W673" s="135"/>
      <c r="X673" s="1"/>
      <c r="Y673" s="1"/>
      <c r="Z673" s="1"/>
      <c r="AA673" s="32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4.4">
      <c r="A674" s="1"/>
      <c r="B674" s="1"/>
      <c r="C674" s="1"/>
      <c r="D674" s="1"/>
      <c r="E674" s="1"/>
      <c r="F674" s="1"/>
      <c r="G674" s="1"/>
      <c r="H674" s="49"/>
      <c r="I674" s="49"/>
      <c r="J674" s="1"/>
      <c r="K674" s="1"/>
      <c r="L674" s="1"/>
      <c r="M674" s="1"/>
      <c r="N674" s="319"/>
      <c r="O674" s="1"/>
      <c r="P674" s="1"/>
      <c r="Q674" s="1"/>
      <c r="R674" s="1"/>
      <c r="S674" s="320"/>
      <c r="T674" s="1"/>
      <c r="U674" s="1"/>
      <c r="V674" s="1"/>
      <c r="W674" s="135"/>
      <c r="X674" s="1"/>
      <c r="Y674" s="1"/>
      <c r="Z674" s="1"/>
      <c r="AA674" s="32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4.4">
      <c r="A675" s="1"/>
      <c r="B675" s="1"/>
      <c r="C675" s="1"/>
      <c r="D675" s="1"/>
      <c r="E675" s="1"/>
      <c r="F675" s="1"/>
      <c r="G675" s="1"/>
      <c r="H675" s="49"/>
      <c r="I675" s="49"/>
      <c r="J675" s="1"/>
      <c r="K675" s="1"/>
      <c r="L675" s="1"/>
      <c r="M675" s="1"/>
      <c r="N675" s="319"/>
      <c r="O675" s="1"/>
      <c r="P675" s="1"/>
      <c r="Q675" s="1"/>
      <c r="R675" s="1"/>
      <c r="S675" s="320"/>
      <c r="T675" s="1"/>
      <c r="U675" s="1"/>
      <c r="V675" s="1"/>
      <c r="W675" s="135"/>
      <c r="X675" s="1"/>
      <c r="Y675" s="1"/>
      <c r="Z675" s="1"/>
      <c r="AA675" s="32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4.4">
      <c r="A676" s="1"/>
      <c r="B676" s="1"/>
      <c r="C676" s="1"/>
      <c r="D676" s="1"/>
      <c r="E676" s="1"/>
      <c r="F676" s="1"/>
      <c r="G676" s="1"/>
      <c r="H676" s="49"/>
      <c r="I676" s="49"/>
      <c r="J676" s="1"/>
      <c r="K676" s="1"/>
      <c r="L676" s="1"/>
      <c r="M676" s="1"/>
      <c r="N676" s="319"/>
      <c r="O676" s="1"/>
      <c r="P676" s="1"/>
      <c r="Q676" s="1"/>
      <c r="R676" s="1"/>
      <c r="S676" s="320"/>
      <c r="T676" s="1"/>
      <c r="U676" s="1"/>
      <c r="V676" s="1"/>
      <c r="W676" s="135"/>
      <c r="X676" s="1"/>
      <c r="Y676" s="1"/>
      <c r="Z676" s="1"/>
      <c r="AA676" s="32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4.4">
      <c r="A677" s="1"/>
      <c r="B677" s="1"/>
      <c r="C677" s="1"/>
      <c r="D677" s="1"/>
      <c r="E677" s="1"/>
      <c r="F677" s="1"/>
      <c r="G677" s="1"/>
      <c r="H677" s="49"/>
      <c r="I677" s="49"/>
      <c r="J677" s="1"/>
      <c r="K677" s="1"/>
      <c r="L677" s="1"/>
      <c r="M677" s="1"/>
      <c r="N677" s="319"/>
      <c r="O677" s="1"/>
      <c r="P677" s="1"/>
      <c r="Q677" s="1"/>
      <c r="R677" s="1"/>
      <c r="S677" s="320"/>
      <c r="T677" s="1"/>
      <c r="U677" s="1"/>
      <c r="V677" s="1"/>
      <c r="W677" s="135"/>
      <c r="X677" s="1"/>
      <c r="Y677" s="1"/>
      <c r="Z677" s="1"/>
      <c r="AA677" s="32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4.4">
      <c r="A678" s="1"/>
      <c r="B678" s="1"/>
      <c r="C678" s="1"/>
      <c r="D678" s="1"/>
      <c r="E678" s="1"/>
      <c r="F678" s="1"/>
      <c r="G678" s="1"/>
      <c r="H678" s="49"/>
      <c r="I678" s="49"/>
      <c r="J678" s="1"/>
      <c r="K678" s="1"/>
      <c r="L678" s="1"/>
      <c r="M678" s="1"/>
      <c r="N678" s="319"/>
      <c r="O678" s="1"/>
      <c r="P678" s="1"/>
      <c r="Q678" s="1"/>
      <c r="R678" s="1"/>
      <c r="S678" s="320"/>
      <c r="T678" s="1"/>
      <c r="U678" s="1"/>
      <c r="V678" s="1"/>
      <c r="W678" s="135"/>
      <c r="X678" s="1"/>
      <c r="Y678" s="1"/>
      <c r="Z678" s="1"/>
      <c r="AA678" s="32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4.4">
      <c r="A679" s="1"/>
      <c r="B679" s="1"/>
      <c r="C679" s="1"/>
      <c r="D679" s="1"/>
      <c r="E679" s="1"/>
      <c r="F679" s="1"/>
      <c r="G679" s="1"/>
      <c r="H679" s="49"/>
      <c r="I679" s="49"/>
      <c r="J679" s="1"/>
      <c r="K679" s="1"/>
      <c r="L679" s="1"/>
      <c r="M679" s="1"/>
      <c r="N679" s="319"/>
      <c r="O679" s="1"/>
      <c r="P679" s="1"/>
      <c r="Q679" s="1"/>
      <c r="R679" s="1"/>
      <c r="S679" s="320"/>
      <c r="T679" s="1"/>
      <c r="U679" s="1"/>
      <c r="V679" s="1"/>
      <c r="W679" s="135"/>
      <c r="X679" s="1"/>
      <c r="Y679" s="1"/>
      <c r="Z679" s="1"/>
      <c r="AA679" s="32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4.4">
      <c r="A680" s="1"/>
      <c r="B680" s="1"/>
      <c r="C680" s="1"/>
      <c r="D680" s="1"/>
      <c r="E680" s="1"/>
      <c r="F680" s="1"/>
      <c r="G680" s="1"/>
      <c r="H680" s="49"/>
      <c r="I680" s="49"/>
      <c r="J680" s="1"/>
      <c r="K680" s="1"/>
      <c r="L680" s="1"/>
      <c r="M680" s="1"/>
      <c r="N680" s="319"/>
      <c r="O680" s="1"/>
      <c r="P680" s="1"/>
      <c r="Q680" s="1"/>
      <c r="R680" s="1"/>
      <c r="S680" s="320"/>
      <c r="T680" s="1"/>
      <c r="U680" s="1"/>
      <c r="V680" s="1"/>
      <c r="W680" s="135"/>
      <c r="X680" s="1"/>
      <c r="Y680" s="1"/>
      <c r="Z680" s="1"/>
      <c r="AA680" s="32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4.4">
      <c r="A681" s="1"/>
      <c r="B681" s="1"/>
      <c r="C681" s="1"/>
      <c r="D681" s="1"/>
      <c r="E681" s="1"/>
      <c r="F681" s="1"/>
      <c r="G681" s="1"/>
      <c r="H681" s="49"/>
      <c r="I681" s="49"/>
      <c r="J681" s="1"/>
      <c r="K681" s="1"/>
      <c r="L681" s="1"/>
      <c r="M681" s="1"/>
      <c r="N681" s="319"/>
      <c r="O681" s="1"/>
      <c r="P681" s="1"/>
      <c r="Q681" s="1"/>
      <c r="R681" s="1"/>
      <c r="S681" s="320"/>
      <c r="T681" s="1"/>
      <c r="U681" s="1"/>
      <c r="V681" s="1"/>
      <c r="W681" s="135"/>
      <c r="X681" s="1"/>
      <c r="Y681" s="1"/>
      <c r="Z681" s="1"/>
      <c r="AA681" s="32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4.4">
      <c r="A682" s="1"/>
      <c r="B682" s="1"/>
      <c r="C682" s="1"/>
      <c r="D682" s="1"/>
      <c r="E682" s="1"/>
      <c r="F682" s="1"/>
      <c r="G682" s="1"/>
      <c r="H682" s="49"/>
      <c r="I682" s="49"/>
      <c r="J682" s="1"/>
      <c r="K682" s="1"/>
      <c r="L682" s="1"/>
      <c r="M682" s="1"/>
      <c r="N682" s="319"/>
      <c r="O682" s="1"/>
      <c r="P682" s="1"/>
      <c r="Q682" s="1"/>
      <c r="R682" s="1"/>
      <c r="S682" s="320"/>
      <c r="T682" s="1"/>
      <c r="U682" s="1"/>
      <c r="V682" s="1"/>
      <c r="W682" s="135"/>
      <c r="X682" s="1"/>
      <c r="Y682" s="1"/>
      <c r="Z682" s="1"/>
      <c r="AA682" s="32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4.4">
      <c r="A683" s="1"/>
      <c r="B683" s="1"/>
      <c r="C683" s="1"/>
      <c r="D683" s="1"/>
      <c r="E683" s="1"/>
      <c r="F683" s="1"/>
      <c r="G683" s="1"/>
      <c r="H683" s="49"/>
      <c r="I683" s="49"/>
      <c r="J683" s="1"/>
      <c r="K683" s="1"/>
      <c r="L683" s="1"/>
      <c r="M683" s="1"/>
      <c r="N683" s="319"/>
      <c r="O683" s="1"/>
      <c r="P683" s="1"/>
      <c r="Q683" s="1"/>
      <c r="R683" s="1"/>
      <c r="S683" s="320"/>
      <c r="T683" s="1"/>
      <c r="U683" s="1"/>
      <c r="V683" s="1"/>
      <c r="W683" s="135"/>
      <c r="X683" s="1"/>
      <c r="Y683" s="1"/>
      <c r="Z683" s="1"/>
      <c r="AA683" s="32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4.4">
      <c r="A684" s="1"/>
      <c r="B684" s="1"/>
      <c r="C684" s="1"/>
      <c r="D684" s="1"/>
      <c r="E684" s="1"/>
      <c r="F684" s="1"/>
      <c r="G684" s="1"/>
      <c r="H684" s="49"/>
      <c r="I684" s="49"/>
      <c r="J684" s="1"/>
      <c r="K684" s="1"/>
      <c r="L684" s="1"/>
      <c r="M684" s="1"/>
      <c r="N684" s="319"/>
      <c r="O684" s="1"/>
      <c r="P684" s="1"/>
      <c r="Q684" s="1"/>
      <c r="R684" s="1"/>
      <c r="S684" s="320"/>
      <c r="T684" s="1"/>
      <c r="U684" s="1"/>
      <c r="V684" s="1"/>
      <c r="W684" s="135"/>
      <c r="X684" s="1"/>
      <c r="Y684" s="1"/>
      <c r="Z684" s="1"/>
      <c r="AA684" s="32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4.4">
      <c r="A685" s="1"/>
      <c r="B685" s="1"/>
      <c r="C685" s="1"/>
      <c r="D685" s="1"/>
      <c r="E685" s="1"/>
      <c r="F685" s="1"/>
      <c r="G685" s="1"/>
      <c r="H685" s="49"/>
      <c r="I685" s="49"/>
      <c r="J685" s="1"/>
      <c r="K685" s="1"/>
      <c r="L685" s="1"/>
      <c r="M685" s="1"/>
      <c r="N685" s="319"/>
      <c r="O685" s="1"/>
      <c r="P685" s="1"/>
      <c r="Q685" s="1"/>
      <c r="R685" s="1"/>
      <c r="S685" s="320"/>
      <c r="T685" s="1"/>
      <c r="U685" s="1"/>
      <c r="V685" s="1"/>
      <c r="W685" s="135"/>
      <c r="X685" s="1"/>
      <c r="Y685" s="1"/>
      <c r="Z685" s="1"/>
      <c r="AA685" s="32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4.4">
      <c r="A686" s="1"/>
      <c r="B686" s="1"/>
      <c r="C686" s="1"/>
      <c r="D686" s="1"/>
      <c r="E686" s="1"/>
      <c r="F686" s="1"/>
      <c r="G686" s="1"/>
      <c r="H686" s="49"/>
      <c r="I686" s="49"/>
      <c r="J686" s="1"/>
      <c r="K686" s="1"/>
      <c r="L686" s="1"/>
      <c r="M686" s="1"/>
      <c r="N686" s="319"/>
      <c r="O686" s="1"/>
      <c r="P686" s="1"/>
      <c r="Q686" s="1"/>
      <c r="R686" s="1"/>
      <c r="S686" s="320"/>
      <c r="T686" s="1"/>
      <c r="U686" s="1"/>
      <c r="V686" s="1"/>
      <c r="W686" s="135"/>
      <c r="X686" s="1"/>
      <c r="Y686" s="1"/>
      <c r="Z686" s="1"/>
      <c r="AA686" s="32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4.4">
      <c r="A687" s="1"/>
      <c r="B687" s="1"/>
      <c r="C687" s="1"/>
      <c r="D687" s="1"/>
      <c r="E687" s="1"/>
      <c r="F687" s="1"/>
      <c r="G687" s="1"/>
      <c r="H687" s="49"/>
      <c r="I687" s="49"/>
      <c r="J687" s="1"/>
      <c r="K687" s="1"/>
      <c r="L687" s="1"/>
      <c r="M687" s="1"/>
      <c r="N687" s="319"/>
      <c r="O687" s="1"/>
      <c r="P687" s="1"/>
      <c r="Q687" s="1"/>
      <c r="R687" s="1"/>
      <c r="S687" s="320"/>
      <c r="T687" s="1"/>
      <c r="U687" s="1"/>
      <c r="V687" s="1"/>
      <c r="W687" s="135"/>
      <c r="X687" s="1"/>
      <c r="Y687" s="1"/>
      <c r="Z687" s="1"/>
      <c r="AA687" s="32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4.4">
      <c r="A688" s="1"/>
      <c r="B688" s="1"/>
      <c r="C688" s="1"/>
      <c r="D688" s="1"/>
      <c r="E688" s="1"/>
      <c r="F688" s="1"/>
      <c r="G688" s="1"/>
      <c r="H688" s="49"/>
      <c r="I688" s="49"/>
      <c r="J688" s="1"/>
      <c r="K688" s="1"/>
      <c r="L688" s="1"/>
      <c r="M688" s="1"/>
      <c r="N688" s="319"/>
      <c r="O688" s="1"/>
      <c r="P688" s="1"/>
      <c r="Q688" s="1"/>
      <c r="R688" s="1"/>
      <c r="S688" s="320"/>
      <c r="T688" s="1"/>
      <c r="U688" s="1"/>
      <c r="V688" s="1"/>
      <c r="W688" s="135"/>
      <c r="X688" s="1"/>
      <c r="Y688" s="1"/>
      <c r="Z688" s="1"/>
      <c r="AA688" s="32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4.4">
      <c r="A689" s="1"/>
      <c r="B689" s="1"/>
      <c r="C689" s="1"/>
      <c r="D689" s="1"/>
      <c r="E689" s="1"/>
      <c r="F689" s="1"/>
      <c r="G689" s="1"/>
      <c r="H689" s="49"/>
      <c r="I689" s="49"/>
      <c r="J689" s="1"/>
      <c r="K689" s="1"/>
      <c r="L689" s="1"/>
      <c r="M689" s="1"/>
      <c r="N689" s="319"/>
      <c r="O689" s="1"/>
      <c r="P689" s="1"/>
      <c r="Q689" s="1"/>
      <c r="R689" s="1"/>
      <c r="S689" s="320"/>
      <c r="T689" s="1"/>
      <c r="U689" s="1"/>
      <c r="V689" s="1"/>
      <c r="W689" s="135"/>
      <c r="X689" s="1"/>
      <c r="Y689" s="1"/>
      <c r="Z689" s="1"/>
      <c r="AA689" s="32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4.4">
      <c r="A690" s="1"/>
      <c r="B690" s="1"/>
      <c r="C690" s="1"/>
      <c r="D690" s="1"/>
      <c r="E690" s="1"/>
      <c r="F690" s="1"/>
      <c r="G690" s="1"/>
      <c r="H690" s="49"/>
      <c r="I690" s="49"/>
      <c r="J690" s="1"/>
      <c r="K690" s="1"/>
      <c r="L690" s="1"/>
      <c r="M690" s="1"/>
      <c r="N690" s="319"/>
      <c r="O690" s="1"/>
      <c r="P690" s="1"/>
      <c r="Q690" s="1"/>
      <c r="R690" s="1"/>
      <c r="S690" s="320"/>
      <c r="T690" s="1"/>
      <c r="U690" s="1"/>
      <c r="V690" s="1"/>
      <c r="W690" s="135"/>
      <c r="X690" s="1"/>
      <c r="Y690" s="1"/>
      <c r="Z690" s="1"/>
      <c r="AA690" s="32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4.4">
      <c r="A691" s="1"/>
      <c r="B691" s="1"/>
      <c r="C691" s="1"/>
      <c r="D691" s="1"/>
      <c r="E691" s="1"/>
      <c r="F691" s="1"/>
      <c r="G691" s="1"/>
      <c r="H691" s="49"/>
      <c r="I691" s="49"/>
      <c r="J691" s="1"/>
      <c r="K691" s="1"/>
      <c r="L691" s="1"/>
      <c r="M691" s="1"/>
      <c r="N691" s="319"/>
      <c r="O691" s="1"/>
      <c r="P691" s="1"/>
      <c r="Q691" s="1"/>
      <c r="R691" s="1"/>
      <c r="S691" s="320"/>
      <c r="T691" s="1"/>
      <c r="U691" s="1"/>
      <c r="V691" s="1"/>
      <c r="W691" s="135"/>
      <c r="X691" s="1"/>
      <c r="Y691" s="1"/>
      <c r="Z691" s="1"/>
      <c r="AA691" s="32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4.4">
      <c r="A692" s="1"/>
      <c r="B692" s="1"/>
      <c r="C692" s="1"/>
      <c r="D692" s="1"/>
      <c r="E692" s="1"/>
      <c r="F692" s="1"/>
      <c r="G692" s="1"/>
      <c r="H692" s="49"/>
      <c r="I692" s="49"/>
      <c r="J692" s="1"/>
      <c r="K692" s="1"/>
      <c r="L692" s="1"/>
      <c r="M692" s="1"/>
      <c r="N692" s="319"/>
      <c r="O692" s="1"/>
      <c r="P692" s="1"/>
      <c r="Q692" s="1"/>
      <c r="R692" s="1"/>
      <c r="S692" s="320"/>
      <c r="T692" s="1"/>
      <c r="U692" s="1"/>
      <c r="V692" s="1"/>
      <c r="W692" s="135"/>
      <c r="X692" s="1"/>
      <c r="Y692" s="1"/>
      <c r="Z692" s="1"/>
      <c r="AA692" s="32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4.4">
      <c r="A693" s="1"/>
      <c r="B693" s="1"/>
      <c r="C693" s="1"/>
      <c r="D693" s="1"/>
      <c r="E693" s="1"/>
      <c r="F693" s="1"/>
      <c r="G693" s="1"/>
      <c r="H693" s="49"/>
      <c r="I693" s="49"/>
      <c r="J693" s="1"/>
      <c r="K693" s="1"/>
      <c r="L693" s="1"/>
      <c r="M693" s="1"/>
      <c r="N693" s="319"/>
      <c r="O693" s="1"/>
      <c r="P693" s="1"/>
      <c r="Q693" s="1"/>
      <c r="R693" s="1"/>
      <c r="S693" s="320"/>
      <c r="T693" s="1"/>
      <c r="U693" s="1"/>
      <c r="V693" s="1"/>
      <c r="W693" s="135"/>
      <c r="X693" s="1"/>
      <c r="Y693" s="1"/>
      <c r="Z693" s="1"/>
      <c r="AA693" s="32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4.4">
      <c r="A694" s="1"/>
      <c r="B694" s="1"/>
      <c r="C694" s="1"/>
      <c r="D694" s="1"/>
      <c r="E694" s="1"/>
      <c r="F694" s="1"/>
      <c r="G694" s="1"/>
      <c r="H694" s="49"/>
      <c r="I694" s="49"/>
      <c r="J694" s="1"/>
      <c r="K694" s="1"/>
      <c r="L694" s="1"/>
      <c r="M694" s="1"/>
      <c r="N694" s="319"/>
      <c r="O694" s="1"/>
      <c r="P694" s="1"/>
      <c r="Q694" s="1"/>
      <c r="R694" s="1"/>
      <c r="S694" s="320"/>
      <c r="T694" s="1"/>
      <c r="U694" s="1"/>
      <c r="V694" s="1"/>
      <c r="W694" s="135"/>
      <c r="X694" s="1"/>
      <c r="Y694" s="1"/>
      <c r="Z694" s="1"/>
      <c r="AA694" s="32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4.4">
      <c r="A695" s="1"/>
      <c r="B695" s="1"/>
      <c r="C695" s="1"/>
      <c r="D695" s="1"/>
      <c r="E695" s="1"/>
      <c r="F695" s="1"/>
      <c r="G695" s="1"/>
      <c r="H695" s="49"/>
      <c r="I695" s="49"/>
      <c r="J695" s="1"/>
      <c r="K695" s="1"/>
      <c r="L695" s="1"/>
      <c r="M695" s="1"/>
      <c r="N695" s="319"/>
      <c r="O695" s="1"/>
      <c r="P695" s="1"/>
      <c r="Q695" s="1"/>
      <c r="R695" s="1"/>
      <c r="S695" s="320"/>
      <c r="T695" s="1"/>
      <c r="U695" s="1"/>
      <c r="V695" s="1"/>
      <c r="W695" s="135"/>
      <c r="X695" s="1"/>
      <c r="Y695" s="1"/>
      <c r="Z695" s="1"/>
      <c r="AA695" s="32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4.4">
      <c r="A696" s="1"/>
      <c r="B696" s="1"/>
      <c r="C696" s="1"/>
      <c r="D696" s="1"/>
      <c r="E696" s="1"/>
      <c r="F696" s="1"/>
      <c r="G696" s="1"/>
      <c r="H696" s="49"/>
      <c r="I696" s="49"/>
      <c r="J696" s="1"/>
      <c r="K696" s="1"/>
      <c r="L696" s="1"/>
      <c r="M696" s="1"/>
      <c r="N696" s="319"/>
      <c r="O696" s="1"/>
      <c r="P696" s="1"/>
      <c r="Q696" s="1"/>
      <c r="R696" s="1"/>
      <c r="S696" s="320"/>
      <c r="T696" s="1"/>
      <c r="U696" s="1"/>
      <c r="V696" s="1"/>
      <c r="W696" s="135"/>
      <c r="X696" s="1"/>
      <c r="Y696" s="1"/>
      <c r="Z696" s="1"/>
      <c r="AA696" s="32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4.4">
      <c r="A697" s="1"/>
      <c r="B697" s="1"/>
      <c r="C697" s="1"/>
      <c r="D697" s="1"/>
      <c r="E697" s="1"/>
      <c r="F697" s="1"/>
      <c r="G697" s="1"/>
      <c r="H697" s="49"/>
      <c r="I697" s="49"/>
      <c r="J697" s="1"/>
      <c r="K697" s="1"/>
      <c r="L697" s="1"/>
      <c r="M697" s="1"/>
      <c r="N697" s="319"/>
      <c r="O697" s="1"/>
      <c r="P697" s="1"/>
      <c r="Q697" s="1"/>
      <c r="R697" s="1"/>
      <c r="S697" s="320"/>
      <c r="T697" s="1"/>
      <c r="U697" s="1"/>
      <c r="V697" s="1"/>
      <c r="W697" s="135"/>
      <c r="X697" s="1"/>
      <c r="Y697" s="1"/>
      <c r="Z697" s="1"/>
      <c r="AA697" s="32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4.4">
      <c r="A698" s="1"/>
      <c r="B698" s="1"/>
      <c r="C698" s="1"/>
      <c r="D698" s="1"/>
      <c r="E698" s="1"/>
      <c r="F698" s="1"/>
      <c r="G698" s="1"/>
      <c r="H698" s="49"/>
      <c r="I698" s="49"/>
      <c r="J698" s="1"/>
      <c r="K698" s="1"/>
      <c r="L698" s="1"/>
      <c r="M698" s="1"/>
      <c r="N698" s="319"/>
      <c r="O698" s="1"/>
      <c r="P698" s="1"/>
      <c r="Q698" s="1"/>
      <c r="R698" s="1"/>
      <c r="S698" s="320"/>
      <c r="T698" s="1"/>
      <c r="U698" s="1"/>
      <c r="V698" s="1"/>
      <c r="W698" s="135"/>
      <c r="X698" s="1"/>
      <c r="Y698" s="1"/>
      <c r="Z698" s="1"/>
      <c r="AA698" s="32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4.4">
      <c r="A699" s="1"/>
      <c r="B699" s="1"/>
      <c r="C699" s="1"/>
      <c r="D699" s="1"/>
      <c r="E699" s="1"/>
      <c r="F699" s="1"/>
      <c r="G699" s="1"/>
      <c r="H699" s="49"/>
      <c r="I699" s="49"/>
      <c r="J699" s="1"/>
      <c r="K699" s="1"/>
      <c r="L699" s="1"/>
      <c r="M699" s="1"/>
      <c r="N699" s="319"/>
      <c r="O699" s="1"/>
      <c r="P699" s="1"/>
      <c r="Q699" s="1"/>
      <c r="R699" s="1"/>
      <c r="S699" s="320"/>
      <c r="T699" s="1"/>
      <c r="U699" s="1"/>
      <c r="V699" s="1"/>
      <c r="W699" s="135"/>
      <c r="X699" s="1"/>
      <c r="Y699" s="1"/>
      <c r="Z699" s="1"/>
      <c r="AA699" s="32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4.4">
      <c r="A700" s="1"/>
      <c r="B700" s="1"/>
      <c r="C700" s="1"/>
      <c r="D700" s="1"/>
      <c r="E700" s="1"/>
      <c r="F700" s="1"/>
      <c r="G700" s="1"/>
      <c r="H700" s="49"/>
      <c r="I700" s="49"/>
      <c r="J700" s="1"/>
      <c r="K700" s="1"/>
      <c r="L700" s="1"/>
      <c r="M700" s="1"/>
      <c r="N700" s="319"/>
      <c r="O700" s="1"/>
      <c r="P700" s="1"/>
      <c r="Q700" s="1"/>
      <c r="R700" s="1"/>
      <c r="S700" s="320"/>
      <c r="T700" s="1"/>
      <c r="U700" s="1"/>
      <c r="V700" s="1"/>
      <c r="W700" s="135"/>
      <c r="X700" s="1"/>
      <c r="Y700" s="1"/>
      <c r="Z700" s="1"/>
      <c r="AA700" s="32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4.4">
      <c r="A701" s="1"/>
      <c r="B701" s="1"/>
      <c r="C701" s="1"/>
      <c r="D701" s="1"/>
      <c r="E701" s="1"/>
      <c r="F701" s="1"/>
      <c r="G701" s="1"/>
      <c r="H701" s="49"/>
      <c r="I701" s="49"/>
      <c r="J701" s="1"/>
      <c r="K701" s="1"/>
      <c r="L701" s="1"/>
      <c r="M701" s="1"/>
      <c r="N701" s="319"/>
      <c r="O701" s="1"/>
      <c r="P701" s="1"/>
      <c r="Q701" s="1"/>
      <c r="R701" s="1"/>
      <c r="S701" s="320"/>
      <c r="T701" s="1"/>
      <c r="U701" s="1"/>
      <c r="V701" s="1"/>
      <c r="W701" s="135"/>
      <c r="X701" s="1"/>
      <c r="Y701" s="1"/>
      <c r="Z701" s="1"/>
      <c r="AA701" s="32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4.4">
      <c r="A702" s="1"/>
      <c r="B702" s="1"/>
      <c r="C702" s="1"/>
      <c r="D702" s="1"/>
      <c r="E702" s="1"/>
      <c r="F702" s="1"/>
      <c r="G702" s="1"/>
      <c r="H702" s="49"/>
      <c r="I702" s="49"/>
      <c r="J702" s="1"/>
      <c r="K702" s="1"/>
      <c r="L702" s="1"/>
      <c r="M702" s="1"/>
      <c r="N702" s="319"/>
      <c r="O702" s="1"/>
      <c r="P702" s="1"/>
      <c r="Q702" s="1"/>
      <c r="R702" s="1"/>
      <c r="S702" s="320"/>
      <c r="T702" s="1"/>
      <c r="U702" s="1"/>
      <c r="V702" s="1"/>
      <c r="W702" s="135"/>
      <c r="X702" s="1"/>
      <c r="Y702" s="1"/>
      <c r="Z702" s="1"/>
      <c r="AA702" s="32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4.4">
      <c r="A703" s="1"/>
      <c r="B703" s="1"/>
      <c r="C703" s="1"/>
      <c r="D703" s="1"/>
      <c r="E703" s="1"/>
      <c r="F703" s="1"/>
      <c r="G703" s="1"/>
      <c r="H703" s="49"/>
      <c r="I703" s="49"/>
      <c r="J703" s="1"/>
      <c r="K703" s="1"/>
      <c r="L703" s="1"/>
      <c r="M703" s="1"/>
      <c r="N703" s="319"/>
      <c r="O703" s="1"/>
      <c r="P703" s="1"/>
      <c r="Q703" s="1"/>
      <c r="R703" s="1"/>
      <c r="S703" s="320"/>
      <c r="T703" s="1"/>
      <c r="U703" s="1"/>
      <c r="V703" s="1"/>
      <c r="W703" s="135"/>
      <c r="X703" s="1"/>
      <c r="Y703" s="1"/>
      <c r="Z703" s="1"/>
      <c r="AA703" s="32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4.4">
      <c r="A704" s="1"/>
      <c r="B704" s="1"/>
      <c r="C704" s="1"/>
      <c r="D704" s="1"/>
      <c r="E704" s="1"/>
      <c r="F704" s="1"/>
      <c r="G704" s="1"/>
      <c r="H704" s="49"/>
      <c r="I704" s="49"/>
      <c r="J704" s="1"/>
      <c r="K704" s="1"/>
      <c r="L704" s="1"/>
      <c r="M704" s="1"/>
      <c r="N704" s="319"/>
      <c r="O704" s="1"/>
      <c r="P704" s="1"/>
      <c r="Q704" s="1"/>
      <c r="R704" s="1"/>
      <c r="S704" s="320"/>
      <c r="T704" s="1"/>
      <c r="U704" s="1"/>
      <c r="V704" s="1"/>
      <c r="W704" s="135"/>
      <c r="X704" s="1"/>
      <c r="Y704" s="1"/>
      <c r="Z704" s="1"/>
      <c r="AA704" s="32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4.4">
      <c r="A705" s="1"/>
      <c r="B705" s="1"/>
      <c r="C705" s="1"/>
      <c r="D705" s="1"/>
      <c r="E705" s="1"/>
      <c r="F705" s="1"/>
      <c r="G705" s="1"/>
      <c r="H705" s="49"/>
      <c r="I705" s="49"/>
      <c r="J705" s="1"/>
      <c r="K705" s="1"/>
      <c r="L705" s="1"/>
      <c r="M705" s="1"/>
      <c r="N705" s="319"/>
      <c r="O705" s="1"/>
      <c r="P705" s="1"/>
      <c r="Q705" s="1"/>
      <c r="R705" s="1"/>
      <c r="S705" s="320"/>
      <c r="T705" s="1"/>
      <c r="U705" s="1"/>
      <c r="V705" s="1"/>
      <c r="W705" s="135"/>
      <c r="X705" s="1"/>
      <c r="Y705" s="1"/>
      <c r="Z705" s="1"/>
      <c r="AA705" s="32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4.4">
      <c r="A706" s="1"/>
      <c r="B706" s="1"/>
      <c r="C706" s="1"/>
      <c r="D706" s="1"/>
      <c r="E706" s="1"/>
      <c r="F706" s="1"/>
      <c r="G706" s="1"/>
      <c r="H706" s="49"/>
      <c r="I706" s="49"/>
      <c r="J706" s="1"/>
      <c r="K706" s="1"/>
      <c r="L706" s="1"/>
      <c r="M706" s="1"/>
      <c r="N706" s="319"/>
      <c r="O706" s="1"/>
      <c r="P706" s="1"/>
      <c r="Q706" s="1"/>
      <c r="R706" s="1"/>
      <c r="S706" s="320"/>
      <c r="T706" s="1"/>
      <c r="U706" s="1"/>
      <c r="V706" s="1"/>
      <c r="W706" s="135"/>
      <c r="X706" s="1"/>
      <c r="Y706" s="1"/>
      <c r="Z706" s="1"/>
      <c r="AA706" s="32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4.4">
      <c r="A707" s="1"/>
      <c r="B707" s="1"/>
      <c r="C707" s="1"/>
      <c r="D707" s="1"/>
      <c r="E707" s="1"/>
      <c r="F707" s="1"/>
      <c r="G707" s="1"/>
      <c r="H707" s="49"/>
      <c r="I707" s="49"/>
      <c r="J707" s="1"/>
      <c r="K707" s="1"/>
      <c r="L707" s="1"/>
      <c r="M707" s="1"/>
      <c r="N707" s="319"/>
      <c r="O707" s="1"/>
      <c r="P707" s="1"/>
      <c r="Q707" s="1"/>
      <c r="R707" s="1"/>
      <c r="S707" s="320"/>
      <c r="T707" s="1"/>
      <c r="U707" s="1"/>
      <c r="V707" s="1"/>
      <c r="W707" s="135"/>
      <c r="X707" s="1"/>
      <c r="Y707" s="1"/>
      <c r="Z707" s="1"/>
      <c r="AA707" s="32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4.4">
      <c r="A708" s="1"/>
      <c r="B708" s="1"/>
      <c r="C708" s="1"/>
      <c r="D708" s="1"/>
      <c r="E708" s="1"/>
      <c r="F708" s="1"/>
      <c r="G708" s="1"/>
      <c r="H708" s="49"/>
      <c r="I708" s="49"/>
      <c r="J708" s="1"/>
      <c r="K708" s="1"/>
      <c r="L708" s="1"/>
      <c r="M708" s="1"/>
      <c r="N708" s="319"/>
      <c r="O708" s="1"/>
      <c r="P708" s="1"/>
      <c r="Q708" s="1"/>
      <c r="R708" s="1"/>
      <c r="S708" s="320"/>
      <c r="T708" s="1"/>
      <c r="U708" s="1"/>
      <c r="V708" s="1"/>
      <c r="W708" s="135"/>
      <c r="X708" s="1"/>
      <c r="Y708" s="1"/>
      <c r="Z708" s="1"/>
      <c r="AA708" s="32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4.4">
      <c r="A709" s="1"/>
      <c r="B709" s="1"/>
      <c r="C709" s="1"/>
      <c r="D709" s="1"/>
      <c r="E709" s="1"/>
      <c r="F709" s="1"/>
      <c r="G709" s="1"/>
      <c r="H709" s="49"/>
      <c r="I709" s="49"/>
      <c r="J709" s="1"/>
      <c r="K709" s="1"/>
      <c r="L709" s="1"/>
      <c r="M709" s="1"/>
      <c r="N709" s="319"/>
      <c r="O709" s="1"/>
      <c r="P709" s="1"/>
      <c r="Q709" s="1"/>
      <c r="R709" s="1"/>
      <c r="S709" s="320"/>
      <c r="T709" s="1"/>
      <c r="U709" s="1"/>
      <c r="V709" s="1"/>
      <c r="W709" s="135"/>
      <c r="X709" s="1"/>
      <c r="Y709" s="1"/>
      <c r="Z709" s="1"/>
      <c r="AA709" s="32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4.4">
      <c r="A710" s="1"/>
      <c r="B710" s="1"/>
      <c r="C710" s="1"/>
      <c r="D710" s="1"/>
      <c r="E710" s="1"/>
      <c r="F710" s="1"/>
      <c r="G710" s="1"/>
      <c r="H710" s="49"/>
      <c r="I710" s="49"/>
      <c r="J710" s="1"/>
      <c r="K710" s="1"/>
      <c r="L710" s="1"/>
      <c r="M710" s="1"/>
      <c r="N710" s="319"/>
      <c r="O710" s="1"/>
      <c r="P710" s="1"/>
      <c r="Q710" s="1"/>
      <c r="R710" s="1"/>
      <c r="S710" s="320"/>
      <c r="T710" s="1"/>
      <c r="U710" s="1"/>
      <c r="V710" s="1"/>
      <c r="W710" s="135"/>
      <c r="X710" s="1"/>
      <c r="Y710" s="1"/>
      <c r="Z710" s="1"/>
      <c r="AA710" s="32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4.4">
      <c r="A711" s="1"/>
      <c r="B711" s="1"/>
      <c r="C711" s="1"/>
      <c r="D711" s="1"/>
      <c r="E711" s="1"/>
      <c r="F711" s="1"/>
      <c r="G711" s="1"/>
      <c r="H711" s="49"/>
      <c r="I711" s="49"/>
      <c r="J711" s="1"/>
      <c r="K711" s="1"/>
      <c r="L711" s="1"/>
      <c r="M711" s="1"/>
      <c r="N711" s="319"/>
      <c r="O711" s="1"/>
      <c r="P711" s="1"/>
      <c r="Q711" s="1"/>
      <c r="R711" s="1"/>
      <c r="S711" s="320"/>
      <c r="T711" s="1"/>
      <c r="U711" s="1"/>
      <c r="V711" s="1"/>
      <c r="W711" s="135"/>
      <c r="X711" s="1"/>
      <c r="Y711" s="1"/>
      <c r="Z711" s="1"/>
      <c r="AA711" s="32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4.4">
      <c r="A712" s="1"/>
      <c r="B712" s="1"/>
      <c r="C712" s="1"/>
      <c r="D712" s="1"/>
      <c r="E712" s="1"/>
      <c r="F712" s="1"/>
      <c r="G712" s="1"/>
      <c r="H712" s="49"/>
      <c r="I712" s="49"/>
      <c r="J712" s="1"/>
      <c r="K712" s="1"/>
      <c r="L712" s="1"/>
      <c r="M712" s="1"/>
      <c r="N712" s="319"/>
      <c r="O712" s="1"/>
      <c r="P712" s="1"/>
      <c r="Q712" s="1"/>
      <c r="R712" s="1"/>
      <c r="S712" s="320"/>
      <c r="T712" s="1"/>
      <c r="U712" s="1"/>
      <c r="V712" s="1"/>
      <c r="W712" s="135"/>
      <c r="X712" s="1"/>
      <c r="Y712" s="1"/>
      <c r="Z712" s="1"/>
      <c r="AA712" s="32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4.4">
      <c r="A713" s="1"/>
      <c r="B713" s="1"/>
      <c r="C713" s="1"/>
      <c r="D713" s="1"/>
      <c r="E713" s="1"/>
      <c r="F713" s="1"/>
      <c r="G713" s="1"/>
      <c r="H713" s="49"/>
      <c r="I713" s="49"/>
      <c r="J713" s="1"/>
      <c r="K713" s="1"/>
      <c r="L713" s="1"/>
      <c r="M713" s="1"/>
      <c r="N713" s="319"/>
      <c r="O713" s="1"/>
      <c r="P713" s="1"/>
      <c r="Q713" s="1"/>
      <c r="R713" s="1"/>
      <c r="S713" s="320"/>
      <c r="T713" s="1"/>
      <c r="U713" s="1"/>
      <c r="V713" s="1"/>
      <c r="W713" s="135"/>
      <c r="X713" s="1"/>
      <c r="Y713" s="1"/>
      <c r="Z713" s="1"/>
      <c r="AA713" s="32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4.4">
      <c r="A714" s="1"/>
      <c r="B714" s="1"/>
      <c r="C714" s="1"/>
      <c r="D714" s="1"/>
      <c r="E714" s="1"/>
      <c r="F714" s="1"/>
      <c r="G714" s="1"/>
      <c r="H714" s="49"/>
      <c r="I714" s="49"/>
      <c r="J714" s="1"/>
      <c r="K714" s="1"/>
      <c r="L714" s="1"/>
      <c r="M714" s="1"/>
      <c r="N714" s="319"/>
      <c r="O714" s="1"/>
      <c r="P714" s="1"/>
      <c r="Q714" s="1"/>
      <c r="R714" s="1"/>
      <c r="S714" s="320"/>
      <c r="T714" s="1"/>
      <c r="U714" s="1"/>
      <c r="V714" s="1"/>
      <c r="W714" s="135"/>
      <c r="X714" s="1"/>
      <c r="Y714" s="1"/>
      <c r="Z714" s="1"/>
      <c r="AA714" s="32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4.4">
      <c r="A715" s="1"/>
      <c r="B715" s="1"/>
      <c r="C715" s="1"/>
      <c r="D715" s="1"/>
      <c r="E715" s="1"/>
      <c r="F715" s="1"/>
      <c r="G715" s="1"/>
      <c r="H715" s="49"/>
      <c r="I715" s="49"/>
      <c r="J715" s="1"/>
      <c r="K715" s="1"/>
      <c r="L715" s="1"/>
      <c r="M715" s="1"/>
      <c r="N715" s="319"/>
      <c r="O715" s="1"/>
      <c r="P715" s="1"/>
      <c r="Q715" s="1"/>
      <c r="R715" s="1"/>
      <c r="S715" s="320"/>
      <c r="T715" s="1"/>
      <c r="U715" s="1"/>
      <c r="V715" s="1"/>
      <c r="W715" s="135"/>
      <c r="X715" s="1"/>
      <c r="Y715" s="1"/>
      <c r="Z715" s="1"/>
      <c r="AA715" s="32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4.4">
      <c r="A716" s="1"/>
      <c r="B716" s="1"/>
      <c r="C716" s="1"/>
      <c r="D716" s="1"/>
      <c r="E716" s="1"/>
      <c r="F716" s="1"/>
      <c r="G716" s="1"/>
      <c r="H716" s="49"/>
      <c r="I716" s="49"/>
      <c r="J716" s="1"/>
      <c r="K716" s="1"/>
      <c r="L716" s="1"/>
      <c r="M716" s="1"/>
      <c r="N716" s="319"/>
      <c r="O716" s="1"/>
      <c r="P716" s="1"/>
      <c r="Q716" s="1"/>
      <c r="R716" s="1"/>
      <c r="S716" s="320"/>
      <c r="T716" s="1"/>
      <c r="U716" s="1"/>
      <c r="V716" s="1"/>
      <c r="W716" s="135"/>
      <c r="X716" s="1"/>
      <c r="Y716" s="1"/>
      <c r="Z716" s="1"/>
      <c r="AA716" s="32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4.4">
      <c r="A717" s="1"/>
      <c r="B717" s="1"/>
      <c r="C717" s="1"/>
      <c r="D717" s="1"/>
      <c r="E717" s="1"/>
      <c r="F717" s="1"/>
      <c r="G717" s="1"/>
      <c r="H717" s="49"/>
      <c r="I717" s="49"/>
      <c r="J717" s="1"/>
      <c r="K717" s="1"/>
      <c r="L717" s="1"/>
      <c r="M717" s="1"/>
      <c r="N717" s="319"/>
      <c r="O717" s="1"/>
      <c r="P717" s="1"/>
      <c r="Q717" s="1"/>
      <c r="R717" s="1"/>
      <c r="S717" s="320"/>
      <c r="T717" s="1"/>
      <c r="U717" s="1"/>
      <c r="V717" s="1"/>
      <c r="W717" s="135"/>
      <c r="X717" s="1"/>
      <c r="Y717" s="1"/>
      <c r="Z717" s="1"/>
      <c r="AA717" s="32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4.4">
      <c r="A718" s="1"/>
      <c r="B718" s="1"/>
      <c r="C718" s="1"/>
      <c r="D718" s="1"/>
      <c r="E718" s="1"/>
      <c r="F718" s="1"/>
      <c r="G718" s="1"/>
      <c r="H718" s="49"/>
      <c r="I718" s="49"/>
      <c r="J718" s="1"/>
      <c r="K718" s="1"/>
      <c r="L718" s="1"/>
      <c r="M718" s="1"/>
      <c r="N718" s="319"/>
      <c r="O718" s="1"/>
      <c r="P718" s="1"/>
      <c r="Q718" s="1"/>
      <c r="R718" s="1"/>
      <c r="S718" s="320"/>
      <c r="T718" s="1"/>
      <c r="U718" s="1"/>
      <c r="V718" s="1"/>
      <c r="W718" s="135"/>
      <c r="X718" s="1"/>
      <c r="Y718" s="1"/>
      <c r="Z718" s="1"/>
      <c r="AA718" s="32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4.4">
      <c r="A719" s="1"/>
      <c r="B719" s="1"/>
      <c r="C719" s="1"/>
      <c r="D719" s="1"/>
      <c r="E719" s="1"/>
      <c r="F719" s="1"/>
      <c r="G719" s="1"/>
      <c r="H719" s="49"/>
      <c r="I719" s="49"/>
      <c r="J719" s="1"/>
      <c r="K719" s="1"/>
      <c r="L719" s="1"/>
      <c r="M719" s="1"/>
      <c r="N719" s="319"/>
      <c r="O719" s="1"/>
      <c r="P719" s="1"/>
      <c r="Q719" s="1"/>
      <c r="R719" s="1"/>
      <c r="S719" s="320"/>
      <c r="T719" s="1"/>
      <c r="U719" s="1"/>
      <c r="V719" s="1"/>
      <c r="W719" s="135"/>
      <c r="X719" s="1"/>
      <c r="Y719" s="1"/>
      <c r="Z719" s="1"/>
      <c r="AA719" s="32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4.4">
      <c r="A720" s="1"/>
      <c r="B720" s="1"/>
      <c r="C720" s="1"/>
      <c r="D720" s="1"/>
      <c r="E720" s="1"/>
      <c r="F720" s="1"/>
      <c r="G720" s="1"/>
      <c r="H720" s="49"/>
      <c r="I720" s="49"/>
      <c r="J720" s="1"/>
      <c r="K720" s="1"/>
      <c r="L720" s="1"/>
      <c r="M720" s="1"/>
      <c r="N720" s="319"/>
      <c r="O720" s="1"/>
      <c r="P720" s="1"/>
      <c r="Q720" s="1"/>
      <c r="R720" s="1"/>
      <c r="S720" s="320"/>
      <c r="T720" s="1"/>
      <c r="U720" s="1"/>
      <c r="V720" s="1"/>
      <c r="W720" s="135"/>
      <c r="X720" s="1"/>
      <c r="Y720" s="1"/>
      <c r="Z720" s="1"/>
      <c r="AA720" s="32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4.4">
      <c r="A721" s="1"/>
      <c r="B721" s="1"/>
      <c r="C721" s="1"/>
      <c r="D721" s="1"/>
      <c r="E721" s="1"/>
      <c r="F721" s="1"/>
      <c r="G721" s="1"/>
      <c r="H721" s="49"/>
      <c r="I721" s="49"/>
      <c r="J721" s="1"/>
      <c r="K721" s="1"/>
      <c r="L721" s="1"/>
      <c r="M721" s="1"/>
      <c r="N721" s="319"/>
      <c r="O721" s="1"/>
      <c r="P721" s="1"/>
      <c r="Q721" s="1"/>
      <c r="R721" s="1"/>
      <c r="S721" s="320"/>
      <c r="T721" s="1"/>
      <c r="U721" s="1"/>
      <c r="V721" s="1"/>
      <c r="W721" s="135"/>
      <c r="X721" s="1"/>
      <c r="Y721" s="1"/>
      <c r="Z721" s="1"/>
      <c r="AA721" s="32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4.4">
      <c r="A722" s="1"/>
      <c r="B722" s="1"/>
      <c r="C722" s="1"/>
      <c r="D722" s="1"/>
      <c r="E722" s="1"/>
      <c r="F722" s="1"/>
      <c r="G722" s="1"/>
      <c r="H722" s="49"/>
      <c r="I722" s="49"/>
      <c r="J722" s="1"/>
      <c r="K722" s="1"/>
      <c r="L722" s="1"/>
      <c r="M722" s="1"/>
      <c r="N722" s="319"/>
      <c r="O722" s="1"/>
      <c r="P722" s="1"/>
      <c r="Q722" s="1"/>
      <c r="R722" s="1"/>
      <c r="S722" s="320"/>
      <c r="T722" s="1"/>
      <c r="U722" s="1"/>
      <c r="V722" s="1"/>
      <c r="W722" s="135"/>
      <c r="X722" s="1"/>
      <c r="Y722" s="1"/>
      <c r="Z722" s="1"/>
      <c r="AA722" s="32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4.4">
      <c r="A723" s="1"/>
      <c r="B723" s="1"/>
      <c r="C723" s="1"/>
      <c r="D723" s="1"/>
      <c r="E723" s="1"/>
      <c r="F723" s="1"/>
      <c r="G723" s="1"/>
      <c r="H723" s="49"/>
      <c r="I723" s="49"/>
      <c r="J723" s="1"/>
      <c r="K723" s="1"/>
      <c r="L723" s="1"/>
      <c r="M723" s="1"/>
      <c r="N723" s="319"/>
      <c r="O723" s="1"/>
      <c r="P723" s="1"/>
      <c r="Q723" s="1"/>
      <c r="R723" s="1"/>
      <c r="S723" s="320"/>
      <c r="T723" s="1"/>
      <c r="U723" s="1"/>
      <c r="V723" s="1"/>
      <c r="W723" s="135"/>
      <c r="X723" s="1"/>
      <c r="Y723" s="1"/>
      <c r="Z723" s="1"/>
      <c r="AA723" s="32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4.4">
      <c r="A724" s="1"/>
      <c r="B724" s="1"/>
      <c r="C724" s="1"/>
      <c r="D724" s="1"/>
      <c r="E724" s="1"/>
      <c r="F724" s="1"/>
      <c r="G724" s="1"/>
      <c r="H724" s="49"/>
      <c r="I724" s="49"/>
      <c r="J724" s="1"/>
      <c r="K724" s="1"/>
      <c r="L724" s="1"/>
      <c r="M724" s="1"/>
      <c r="N724" s="319"/>
      <c r="O724" s="1"/>
      <c r="P724" s="1"/>
      <c r="Q724" s="1"/>
      <c r="R724" s="1"/>
      <c r="S724" s="320"/>
      <c r="T724" s="1"/>
      <c r="U724" s="1"/>
      <c r="V724" s="1"/>
      <c r="W724" s="135"/>
      <c r="X724" s="1"/>
      <c r="Y724" s="1"/>
      <c r="Z724" s="1"/>
      <c r="AA724" s="32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4.4">
      <c r="A725" s="1"/>
      <c r="B725" s="1"/>
      <c r="C725" s="1"/>
      <c r="D725" s="1"/>
      <c r="E725" s="1"/>
      <c r="F725" s="1"/>
      <c r="G725" s="1"/>
      <c r="H725" s="49"/>
      <c r="I725" s="49"/>
      <c r="J725" s="1"/>
      <c r="K725" s="1"/>
      <c r="L725" s="1"/>
      <c r="M725" s="1"/>
      <c r="N725" s="319"/>
      <c r="O725" s="1"/>
      <c r="P725" s="1"/>
      <c r="Q725" s="1"/>
      <c r="R725" s="1"/>
      <c r="S725" s="320"/>
      <c r="T725" s="1"/>
      <c r="U725" s="1"/>
      <c r="V725" s="1"/>
      <c r="W725" s="135"/>
      <c r="X725" s="1"/>
      <c r="Y725" s="1"/>
      <c r="Z725" s="1"/>
      <c r="AA725" s="32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4.4">
      <c r="A726" s="1"/>
      <c r="B726" s="1"/>
      <c r="C726" s="1"/>
      <c r="D726" s="1"/>
      <c r="E726" s="1"/>
      <c r="F726" s="1"/>
      <c r="G726" s="1"/>
      <c r="H726" s="49"/>
      <c r="I726" s="49"/>
      <c r="J726" s="1"/>
      <c r="K726" s="1"/>
      <c r="L726" s="1"/>
      <c r="M726" s="1"/>
      <c r="N726" s="319"/>
      <c r="O726" s="1"/>
      <c r="P726" s="1"/>
      <c r="Q726" s="1"/>
      <c r="R726" s="1"/>
      <c r="S726" s="320"/>
      <c r="T726" s="1"/>
      <c r="U726" s="1"/>
      <c r="V726" s="1"/>
      <c r="W726" s="135"/>
      <c r="X726" s="1"/>
      <c r="Y726" s="1"/>
      <c r="Z726" s="1"/>
      <c r="AA726" s="32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4.4">
      <c r="A727" s="1"/>
      <c r="B727" s="1"/>
      <c r="C727" s="1"/>
      <c r="D727" s="1"/>
      <c r="E727" s="1"/>
      <c r="F727" s="1"/>
      <c r="G727" s="1"/>
      <c r="H727" s="49"/>
      <c r="I727" s="49"/>
      <c r="J727" s="1"/>
      <c r="K727" s="1"/>
      <c r="L727" s="1"/>
      <c r="M727" s="1"/>
      <c r="N727" s="319"/>
      <c r="O727" s="1"/>
      <c r="P727" s="1"/>
      <c r="Q727" s="1"/>
      <c r="R727" s="1"/>
      <c r="S727" s="320"/>
      <c r="T727" s="1"/>
      <c r="U727" s="1"/>
      <c r="V727" s="1"/>
      <c r="W727" s="135"/>
      <c r="X727" s="1"/>
      <c r="Y727" s="1"/>
      <c r="Z727" s="1"/>
      <c r="AA727" s="32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4.4">
      <c r="A728" s="1"/>
      <c r="B728" s="1"/>
      <c r="C728" s="1"/>
      <c r="D728" s="1"/>
      <c r="E728" s="1"/>
      <c r="F728" s="1"/>
      <c r="G728" s="1"/>
      <c r="H728" s="49"/>
      <c r="I728" s="49"/>
      <c r="J728" s="1"/>
      <c r="K728" s="1"/>
      <c r="L728" s="1"/>
      <c r="M728" s="1"/>
      <c r="N728" s="319"/>
      <c r="O728" s="1"/>
      <c r="P728" s="1"/>
      <c r="Q728" s="1"/>
      <c r="R728" s="1"/>
      <c r="S728" s="320"/>
      <c r="T728" s="1"/>
      <c r="U728" s="1"/>
      <c r="V728" s="1"/>
      <c r="W728" s="135"/>
      <c r="X728" s="1"/>
      <c r="Y728" s="1"/>
      <c r="Z728" s="1"/>
      <c r="AA728" s="32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4.4">
      <c r="A729" s="1"/>
      <c r="B729" s="1"/>
      <c r="C729" s="1"/>
      <c r="D729" s="1"/>
      <c r="E729" s="1"/>
      <c r="F729" s="1"/>
      <c r="G729" s="1"/>
      <c r="H729" s="49"/>
      <c r="I729" s="49"/>
      <c r="J729" s="1"/>
      <c r="K729" s="1"/>
      <c r="L729" s="1"/>
      <c r="M729" s="1"/>
      <c r="N729" s="319"/>
      <c r="O729" s="1"/>
      <c r="P729" s="1"/>
      <c r="Q729" s="1"/>
      <c r="R729" s="1"/>
      <c r="S729" s="320"/>
      <c r="T729" s="1"/>
      <c r="U729" s="1"/>
      <c r="V729" s="1"/>
      <c r="W729" s="135"/>
      <c r="X729" s="1"/>
      <c r="Y729" s="1"/>
      <c r="Z729" s="1"/>
      <c r="AA729" s="32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4.4">
      <c r="A730" s="1"/>
      <c r="B730" s="1"/>
      <c r="C730" s="1"/>
      <c r="D730" s="1"/>
      <c r="E730" s="1"/>
      <c r="F730" s="1"/>
      <c r="G730" s="1"/>
      <c r="H730" s="49"/>
      <c r="I730" s="49"/>
      <c r="J730" s="1"/>
      <c r="K730" s="1"/>
      <c r="L730" s="1"/>
      <c r="M730" s="1"/>
      <c r="N730" s="319"/>
      <c r="O730" s="1"/>
      <c r="P730" s="1"/>
      <c r="Q730" s="1"/>
      <c r="R730" s="1"/>
      <c r="S730" s="320"/>
      <c r="T730" s="1"/>
      <c r="U730" s="1"/>
      <c r="V730" s="1"/>
      <c r="W730" s="135"/>
      <c r="X730" s="1"/>
      <c r="Y730" s="1"/>
      <c r="Z730" s="1"/>
      <c r="AA730" s="32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4.4">
      <c r="A731" s="1"/>
      <c r="B731" s="1"/>
      <c r="C731" s="1"/>
      <c r="D731" s="1"/>
      <c r="E731" s="1"/>
      <c r="F731" s="1"/>
      <c r="G731" s="1"/>
      <c r="H731" s="49"/>
      <c r="I731" s="49"/>
      <c r="J731" s="1"/>
      <c r="K731" s="1"/>
      <c r="L731" s="1"/>
      <c r="M731" s="1"/>
      <c r="N731" s="319"/>
      <c r="O731" s="1"/>
      <c r="P731" s="1"/>
      <c r="Q731" s="1"/>
      <c r="R731" s="1"/>
      <c r="S731" s="320"/>
      <c r="T731" s="1"/>
      <c r="U731" s="1"/>
      <c r="V731" s="1"/>
      <c r="W731" s="135"/>
      <c r="X731" s="1"/>
      <c r="Y731" s="1"/>
      <c r="Z731" s="1"/>
      <c r="AA731" s="32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4.4">
      <c r="A732" s="1"/>
      <c r="B732" s="1"/>
      <c r="C732" s="1"/>
      <c r="D732" s="1"/>
      <c r="E732" s="1"/>
      <c r="F732" s="1"/>
      <c r="G732" s="1"/>
      <c r="H732" s="49"/>
      <c r="I732" s="49"/>
      <c r="J732" s="1"/>
      <c r="K732" s="1"/>
      <c r="L732" s="1"/>
      <c r="M732" s="1"/>
      <c r="N732" s="319"/>
      <c r="O732" s="1"/>
      <c r="P732" s="1"/>
      <c r="Q732" s="1"/>
      <c r="R732" s="1"/>
      <c r="S732" s="320"/>
      <c r="T732" s="1"/>
      <c r="U732" s="1"/>
      <c r="V732" s="1"/>
      <c r="W732" s="135"/>
      <c r="X732" s="1"/>
      <c r="Y732" s="1"/>
      <c r="Z732" s="1"/>
      <c r="AA732" s="32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4.4">
      <c r="A733" s="1"/>
      <c r="B733" s="1"/>
      <c r="C733" s="1"/>
      <c r="D733" s="1"/>
      <c r="E733" s="1"/>
      <c r="F733" s="1"/>
      <c r="G733" s="1"/>
      <c r="H733" s="49"/>
      <c r="I733" s="49"/>
      <c r="J733" s="1"/>
      <c r="K733" s="1"/>
      <c r="L733" s="1"/>
      <c r="M733" s="1"/>
      <c r="N733" s="319"/>
      <c r="O733" s="1"/>
      <c r="P733" s="1"/>
      <c r="Q733" s="1"/>
      <c r="R733" s="1"/>
      <c r="S733" s="320"/>
      <c r="T733" s="1"/>
      <c r="U733" s="1"/>
      <c r="V733" s="1"/>
      <c r="W733" s="135"/>
      <c r="X733" s="1"/>
      <c r="Y733" s="1"/>
      <c r="Z733" s="1"/>
      <c r="AA733" s="32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4.4">
      <c r="A734" s="1"/>
      <c r="B734" s="1"/>
      <c r="C734" s="1"/>
      <c r="D734" s="1"/>
      <c r="E734" s="1"/>
      <c r="F734" s="1"/>
      <c r="G734" s="1"/>
      <c r="H734" s="49"/>
      <c r="I734" s="49"/>
      <c r="J734" s="1"/>
      <c r="K734" s="1"/>
      <c r="L734" s="1"/>
      <c r="M734" s="1"/>
      <c r="N734" s="319"/>
      <c r="O734" s="1"/>
      <c r="P734" s="1"/>
      <c r="Q734" s="1"/>
      <c r="R734" s="1"/>
      <c r="S734" s="320"/>
      <c r="T734" s="1"/>
      <c r="U734" s="1"/>
      <c r="V734" s="1"/>
      <c r="W734" s="135"/>
      <c r="X734" s="1"/>
      <c r="Y734" s="1"/>
      <c r="Z734" s="1"/>
      <c r="AA734" s="32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4.4">
      <c r="A735" s="1"/>
      <c r="B735" s="1"/>
      <c r="C735" s="1"/>
      <c r="D735" s="1"/>
      <c r="E735" s="1"/>
      <c r="F735" s="1"/>
      <c r="G735" s="1"/>
      <c r="H735" s="49"/>
      <c r="I735" s="49"/>
      <c r="J735" s="1"/>
      <c r="K735" s="1"/>
      <c r="L735" s="1"/>
      <c r="M735" s="1"/>
      <c r="N735" s="319"/>
      <c r="O735" s="1"/>
      <c r="P735" s="1"/>
      <c r="Q735" s="1"/>
      <c r="R735" s="1"/>
      <c r="S735" s="320"/>
      <c r="T735" s="1"/>
      <c r="U735" s="1"/>
      <c r="V735" s="1"/>
      <c r="W735" s="135"/>
      <c r="X735" s="1"/>
      <c r="Y735" s="1"/>
      <c r="Z735" s="1"/>
      <c r="AA735" s="32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4.4">
      <c r="A736" s="1"/>
      <c r="B736" s="1"/>
      <c r="C736" s="1"/>
      <c r="D736" s="1"/>
      <c r="E736" s="1"/>
      <c r="F736" s="1"/>
      <c r="G736" s="1"/>
      <c r="H736" s="49"/>
      <c r="I736" s="49"/>
      <c r="J736" s="1"/>
      <c r="K736" s="1"/>
      <c r="L736" s="1"/>
      <c r="M736" s="1"/>
      <c r="N736" s="319"/>
      <c r="O736" s="1"/>
      <c r="P736" s="1"/>
      <c r="Q736" s="1"/>
      <c r="R736" s="1"/>
      <c r="S736" s="320"/>
      <c r="T736" s="1"/>
      <c r="U736" s="1"/>
      <c r="V736" s="1"/>
      <c r="W736" s="135"/>
      <c r="X736" s="1"/>
      <c r="Y736" s="1"/>
      <c r="Z736" s="1"/>
      <c r="AA736" s="32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4.4">
      <c r="A737" s="1"/>
      <c r="B737" s="1"/>
      <c r="C737" s="1"/>
      <c r="D737" s="1"/>
      <c r="E737" s="1"/>
      <c r="F737" s="1"/>
      <c r="G737" s="1"/>
      <c r="H737" s="49"/>
      <c r="I737" s="49"/>
      <c r="J737" s="1"/>
      <c r="K737" s="1"/>
      <c r="L737" s="1"/>
      <c r="M737" s="1"/>
      <c r="N737" s="319"/>
      <c r="O737" s="1"/>
      <c r="P737" s="1"/>
      <c r="Q737" s="1"/>
      <c r="R737" s="1"/>
      <c r="S737" s="320"/>
      <c r="T737" s="1"/>
      <c r="U737" s="1"/>
      <c r="V737" s="1"/>
      <c r="W737" s="135"/>
      <c r="X737" s="1"/>
      <c r="Y737" s="1"/>
      <c r="Z737" s="1"/>
      <c r="AA737" s="32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4.4">
      <c r="A738" s="1"/>
      <c r="B738" s="1"/>
      <c r="C738" s="1"/>
      <c r="D738" s="1"/>
      <c r="E738" s="1"/>
      <c r="F738" s="1"/>
      <c r="G738" s="1"/>
      <c r="H738" s="49"/>
      <c r="I738" s="49"/>
      <c r="J738" s="1"/>
      <c r="K738" s="1"/>
      <c r="L738" s="1"/>
      <c r="M738" s="1"/>
      <c r="N738" s="319"/>
      <c r="O738" s="1"/>
      <c r="P738" s="1"/>
      <c r="Q738" s="1"/>
      <c r="R738" s="1"/>
      <c r="S738" s="320"/>
      <c r="T738" s="1"/>
      <c r="U738" s="1"/>
      <c r="V738" s="1"/>
      <c r="W738" s="135"/>
      <c r="X738" s="1"/>
      <c r="Y738" s="1"/>
      <c r="Z738" s="1"/>
      <c r="AA738" s="32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4.4">
      <c r="A739" s="1"/>
      <c r="B739" s="1"/>
      <c r="C739" s="1"/>
      <c r="D739" s="1"/>
      <c r="E739" s="1"/>
      <c r="F739" s="1"/>
      <c r="G739" s="1"/>
      <c r="H739" s="49"/>
      <c r="I739" s="49"/>
      <c r="J739" s="1"/>
      <c r="K739" s="1"/>
      <c r="L739" s="1"/>
      <c r="M739" s="1"/>
      <c r="N739" s="319"/>
      <c r="O739" s="1"/>
      <c r="P739" s="1"/>
      <c r="Q739" s="1"/>
      <c r="R739" s="1"/>
      <c r="S739" s="320"/>
      <c r="T739" s="1"/>
      <c r="U739" s="1"/>
      <c r="V739" s="1"/>
      <c r="W739" s="135"/>
      <c r="X739" s="1"/>
      <c r="Y739" s="1"/>
      <c r="Z739" s="1"/>
      <c r="AA739" s="32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4.4">
      <c r="A740" s="1"/>
      <c r="B740" s="1"/>
      <c r="C740" s="1"/>
      <c r="D740" s="1"/>
      <c r="E740" s="1"/>
      <c r="F740" s="1"/>
      <c r="G740" s="1"/>
      <c r="H740" s="49"/>
      <c r="I740" s="49"/>
      <c r="J740" s="1"/>
      <c r="K740" s="1"/>
      <c r="L740" s="1"/>
      <c r="M740" s="1"/>
      <c r="N740" s="319"/>
      <c r="O740" s="1"/>
      <c r="P740" s="1"/>
      <c r="Q740" s="1"/>
      <c r="R740" s="1"/>
      <c r="S740" s="320"/>
      <c r="T740" s="1"/>
      <c r="U740" s="1"/>
      <c r="V740" s="1"/>
      <c r="W740" s="135"/>
      <c r="X740" s="1"/>
      <c r="Y740" s="1"/>
      <c r="Z740" s="1"/>
      <c r="AA740" s="32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4.4">
      <c r="A741" s="1"/>
      <c r="B741" s="1"/>
      <c r="C741" s="1"/>
      <c r="D741" s="1"/>
      <c r="E741" s="1"/>
      <c r="F741" s="1"/>
      <c r="G741" s="1"/>
      <c r="H741" s="49"/>
      <c r="I741" s="49"/>
      <c r="J741" s="1"/>
      <c r="K741" s="1"/>
      <c r="L741" s="1"/>
      <c r="M741" s="1"/>
      <c r="N741" s="319"/>
      <c r="O741" s="1"/>
      <c r="P741" s="1"/>
      <c r="Q741" s="1"/>
      <c r="R741" s="1"/>
      <c r="S741" s="320"/>
      <c r="T741" s="1"/>
      <c r="U741" s="1"/>
      <c r="V741" s="1"/>
      <c r="W741" s="135"/>
      <c r="X741" s="1"/>
      <c r="Y741" s="1"/>
      <c r="Z741" s="1"/>
      <c r="AA741" s="32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4.4">
      <c r="A742" s="1"/>
      <c r="B742" s="1"/>
      <c r="C742" s="1"/>
      <c r="D742" s="1"/>
      <c r="E742" s="1"/>
      <c r="F742" s="1"/>
      <c r="G742" s="1"/>
      <c r="H742" s="49"/>
      <c r="I742" s="49"/>
      <c r="J742" s="1"/>
      <c r="K742" s="1"/>
      <c r="L742" s="1"/>
      <c r="M742" s="1"/>
      <c r="N742" s="319"/>
      <c r="O742" s="1"/>
      <c r="P742" s="1"/>
      <c r="Q742" s="1"/>
      <c r="R742" s="1"/>
      <c r="S742" s="320"/>
      <c r="T742" s="1"/>
      <c r="U742" s="1"/>
      <c r="V742" s="1"/>
      <c r="W742" s="135"/>
      <c r="X742" s="1"/>
      <c r="Y742" s="1"/>
      <c r="Z742" s="1"/>
      <c r="AA742" s="32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4.4">
      <c r="A743" s="1"/>
      <c r="B743" s="1"/>
      <c r="C743" s="1"/>
      <c r="D743" s="1"/>
      <c r="E743" s="1"/>
      <c r="F743" s="1"/>
      <c r="G743" s="1"/>
      <c r="H743" s="49"/>
      <c r="I743" s="49"/>
      <c r="J743" s="1"/>
      <c r="K743" s="1"/>
      <c r="L743" s="1"/>
      <c r="M743" s="1"/>
      <c r="N743" s="319"/>
      <c r="O743" s="1"/>
      <c r="P743" s="1"/>
      <c r="Q743" s="1"/>
      <c r="R743" s="1"/>
      <c r="S743" s="320"/>
      <c r="T743" s="1"/>
      <c r="U743" s="1"/>
      <c r="V743" s="1"/>
      <c r="W743" s="135"/>
      <c r="X743" s="1"/>
      <c r="Y743" s="1"/>
      <c r="Z743" s="1"/>
      <c r="AA743" s="32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4.4">
      <c r="A744" s="1"/>
      <c r="B744" s="1"/>
      <c r="C744" s="1"/>
      <c r="D744" s="1"/>
      <c r="E744" s="1"/>
      <c r="F744" s="1"/>
      <c r="G744" s="1"/>
      <c r="H744" s="49"/>
      <c r="I744" s="49"/>
      <c r="J744" s="1"/>
      <c r="K744" s="1"/>
      <c r="L744" s="1"/>
      <c r="M744" s="1"/>
      <c r="N744" s="319"/>
      <c r="O744" s="1"/>
      <c r="P744" s="1"/>
      <c r="Q744" s="1"/>
      <c r="R744" s="1"/>
      <c r="S744" s="320"/>
      <c r="T744" s="1"/>
      <c r="U744" s="1"/>
      <c r="V744" s="1"/>
      <c r="W744" s="135"/>
      <c r="X744" s="1"/>
      <c r="Y744" s="1"/>
      <c r="Z744" s="1"/>
      <c r="AA744" s="32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4.4">
      <c r="A745" s="1"/>
      <c r="B745" s="1"/>
      <c r="C745" s="1"/>
      <c r="D745" s="1"/>
      <c r="E745" s="1"/>
      <c r="F745" s="1"/>
      <c r="G745" s="1"/>
      <c r="H745" s="49"/>
      <c r="I745" s="49"/>
      <c r="J745" s="1"/>
      <c r="K745" s="1"/>
      <c r="L745" s="1"/>
      <c r="M745" s="1"/>
      <c r="N745" s="319"/>
      <c r="O745" s="1"/>
      <c r="P745" s="1"/>
      <c r="Q745" s="1"/>
      <c r="R745" s="1"/>
      <c r="S745" s="320"/>
      <c r="T745" s="1"/>
      <c r="U745" s="1"/>
      <c r="V745" s="1"/>
      <c r="W745" s="135"/>
      <c r="X745" s="1"/>
      <c r="Y745" s="1"/>
      <c r="Z745" s="1"/>
      <c r="AA745" s="32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4.4">
      <c r="A746" s="1"/>
      <c r="B746" s="1"/>
      <c r="C746" s="1"/>
      <c r="D746" s="1"/>
      <c r="E746" s="1"/>
      <c r="F746" s="1"/>
      <c r="G746" s="1"/>
      <c r="H746" s="49"/>
      <c r="I746" s="49"/>
      <c r="J746" s="1"/>
      <c r="K746" s="1"/>
      <c r="L746" s="1"/>
      <c r="M746" s="1"/>
      <c r="N746" s="319"/>
      <c r="O746" s="1"/>
      <c r="P746" s="1"/>
      <c r="Q746" s="1"/>
      <c r="R746" s="1"/>
      <c r="S746" s="320"/>
      <c r="T746" s="1"/>
      <c r="U746" s="1"/>
      <c r="V746" s="1"/>
      <c r="W746" s="135"/>
      <c r="X746" s="1"/>
      <c r="Y746" s="1"/>
      <c r="Z746" s="1"/>
      <c r="AA746" s="32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4.4">
      <c r="A747" s="1"/>
      <c r="B747" s="1"/>
      <c r="C747" s="1"/>
      <c r="D747" s="1"/>
      <c r="E747" s="1"/>
      <c r="F747" s="1"/>
      <c r="G747" s="1"/>
      <c r="H747" s="49"/>
      <c r="I747" s="49"/>
      <c r="J747" s="1"/>
      <c r="K747" s="1"/>
      <c r="L747" s="1"/>
      <c r="M747" s="1"/>
      <c r="N747" s="319"/>
      <c r="O747" s="1"/>
      <c r="P747" s="1"/>
      <c r="Q747" s="1"/>
      <c r="R747" s="1"/>
      <c r="S747" s="320"/>
      <c r="T747" s="1"/>
      <c r="U747" s="1"/>
      <c r="V747" s="1"/>
      <c r="W747" s="135"/>
      <c r="X747" s="1"/>
      <c r="Y747" s="1"/>
      <c r="Z747" s="1"/>
      <c r="AA747" s="32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4.4">
      <c r="A748" s="1"/>
      <c r="B748" s="1"/>
      <c r="C748" s="1"/>
      <c r="D748" s="1"/>
      <c r="E748" s="1"/>
      <c r="F748" s="1"/>
      <c r="G748" s="1"/>
      <c r="H748" s="49"/>
      <c r="I748" s="49"/>
      <c r="J748" s="1"/>
      <c r="K748" s="1"/>
      <c r="L748" s="1"/>
      <c r="M748" s="1"/>
      <c r="N748" s="319"/>
      <c r="O748" s="1"/>
      <c r="P748" s="1"/>
      <c r="Q748" s="1"/>
      <c r="R748" s="1"/>
      <c r="S748" s="320"/>
      <c r="T748" s="1"/>
      <c r="U748" s="1"/>
      <c r="V748" s="1"/>
      <c r="W748" s="135"/>
      <c r="X748" s="1"/>
      <c r="Y748" s="1"/>
      <c r="Z748" s="1"/>
      <c r="AA748" s="32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4.4">
      <c r="A749" s="1"/>
      <c r="B749" s="1"/>
      <c r="C749" s="1"/>
      <c r="D749" s="1"/>
      <c r="E749" s="1"/>
      <c r="F749" s="1"/>
      <c r="G749" s="1"/>
      <c r="H749" s="49"/>
      <c r="I749" s="49"/>
      <c r="J749" s="1"/>
      <c r="K749" s="1"/>
      <c r="L749" s="1"/>
      <c r="M749" s="1"/>
      <c r="N749" s="319"/>
      <c r="O749" s="1"/>
      <c r="P749" s="1"/>
      <c r="Q749" s="1"/>
      <c r="R749" s="1"/>
      <c r="S749" s="320"/>
      <c r="T749" s="1"/>
      <c r="U749" s="1"/>
      <c r="V749" s="1"/>
      <c r="W749" s="135"/>
      <c r="X749" s="1"/>
      <c r="Y749" s="1"/>
      <c r="Z749" s="1"/>
      <c r="AA749" s="32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4.4">
      <c r="A750" s="1"/>
      <c r="B750" s="1"/>
      <c r="C750" s="1"/>
      <c r="D750" s="1"/>
      <c r="E750" s="1"/>
      <c r="F750" s="1"/>
      <c r="G750" s="1"/>
      <c r="H750" s="49"/>
      <c r="I750" s="49"/>
      <c r="J750" s="1"/>
      <c r="K750" s="1"/>
      <c r="L750" s="1"/>
      <c r="M750" s="1"/>
      <c r="N750" s="319"/>
      <c r="O750" s="1"/>
      <c r="P750" s="1"/>
      <c r="Q750" s="1"/>
      <c r="R750" s="1"/>
      <c r="S750" s="320"/>
      <c r="T750" s="1"/>
      <c r="U750" s="1"/>
      <c r="V750" s="1"/>
      <c r="W750" s="135"/>
      <c r="X750" s="1"/>
      <c r="Y750" s="1"/>
      <c r="Z750" s="1"/>
      <c r="AA750" s="32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4.4">
      <c r="A751" s="1"/>
      <c r="B751" s="1"/>
      <c r="C751" s="1"/>
      <c r="D751" s="1"/>
      <c r="E751" s="1"/>
      <c r="F751" s="1"/>
      <c r="G751" s="1"/>
      <c r="H751" s="49"/>
      <c r="I751" s="49"/>
      <c r="J751" s="1"/>
      <c r="K751" s="1"/>
      <c r="L751" s="1"/>
      <c r="M751" s="1"/>
      <c r="N751" s="319"/>
      <c r="O751" s="1"/>
      <c r="P751" s="1"/>
      <c r="Q751" s="1"/>
      <c r="R751" s="1"/>
      <c r="S751" s="320"/>
      <c r="T751" s="1"/>
      <c r="U751" s="1"/>
      <c r="V751" s="1"/>
      <c r="W751" s="135"/>
      <c r="X751" s="1"/>
      <c r="Y751" s="1"/>
      <c r="Z751" s="1"/>
      <c r="AA751" s="32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4.4">
      <c r="A752" s="1"/>
      <c r="B752" s="1"/>
      <c r="C752" s="1"/>
      <c r="D752" s="1"/>
      <c r="E752" s="1"/>
      <c r="F752" s="1"/>
      <c r="G752" s="1"/>
      <c r="H752" s="49"/>
      <c r="I752" s="49"/>
      <c r="J752" s="1"/>
      <c r="K752" s="1"/>
      <c r="L752" s="1"/>
      <c r="M752" s="1"/>
      <c r="N752" s="319"/>
      <c r="O752" s="1"/>
      <c r="P752" s="1"/>
      <c r="Q752" s="1"/>
      <c r="R752" s="1"/>
      <c r="S752" s="320"/>
      <c r="T752" s="1"/>
      <c r="U752" s="1"/>
      <c r="V752" s="1"/>
      <c r="W752" s="135"/>
      <c r="X752" s="1"/>
      <c r="Y752" s="1"/>
      <c r="Z752" s="1"/>
      <c r="AA752" s="32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4.4">
      <c r="A753" s="1"/>
      <c r="B753" s="1"/>
      <c r="C753" s="1"/>
      <c r="D753" s="1"/>
      <c r="E753" s="1"/>
      <c r="F753" s="1"/>
      <c r="G753" s="1"/>
      <c r="H753" s="49"/>
      <c r="I753" s="49"/>
      <c r="J753" s="1"/>
      <c r="K753" s="1"/>
      <c r="L753" s="1"/>
      <c r="M753" s="1"/>
      <c r="N753" s="319"/>
      <c r="O753" s="1"/>
      <c r="P753" s="1"/>
      <c r="Q753" s="1"/>
      <c r="R753" s="1"/>
      <c r="S753" s="320"/>
      <c r="T753" s="1"/>
      <c r="U753" s="1"/>
      <c r="V753" s="1"/>
      <c r="W753" s="135"/>
      <c r="X753" s="1"/>
      <c r="Y753" s="1"/>
      <c r="Z753" s="1"/>
      <c r="AA753" s="32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4.4">
      <c r="A754" s="1"/>
      <c r="B754" s="1"/>
      <c r="C754" s="1"/>
      <c r="D754" s="1"/>
      <c r="E754" s="1"/>
      <c r="F754" s="1"/>
      <c r="G754" s="1"/>
      <c r="H754" s="49"/>
      <c r="I754" s="49"/>
      <c r="J754" s="1"/>
      <c r="K754" s="1"/>
      <c r="L754" s="1"/>
      <c r="M754" s="1"/>
      <c r="N754" s="319"/>
      <c r="O754" s="1"/>
      <c r="P754" s="1"/>
      <c r="Q754" s="1"/>
      <c r="R754" s="1"/>
      <c r="S754" s="320"/>
      <c r="T754" s="1"/>
      <c r="U754" s="1"/>
      <c r="V754" s="1"/>
      <c r="W754" s="135"/>
      <c r="X754" s="1"/>
      <c r="Y754" s="1"/>
      <c r="Z754" s="1"/>
      <c r="AA754" s="32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4.4">
      <c r="A755" s="1"/>
      <c r="B755" s="1"/>
      <c r="C755" s="1"/>
      <c r="D755" s="1"/>
      <c r="E755" s="1"/>
      <c r="F755" s="1"/>
      <c r="G755" s="1"/>
      <c r="H755" s="49"/>
      <c r="I755" s="49"/>
      <c r="J755" s="1"/>
      <c r="K755" s="1"/>
      <c r="L755" s="1"/>
      <c r="M755" s="1"/>
      <c r="N755" s="319"/>
      <c r="O755" s="1"/>
      <c r="P755" s="1"/>
      <c r="Q755" s="1"/>
      <c r="R755" s="1"/>
      <c r="S755" s="320"/>
      <c r="T755" s="1"/>
      <c r="U755" s="1"/>
      <c r="V755" s="1"/>
      <c r="W755" s="135"/>
      <c r="X755" s="1"/>
      <c r="Y755" s="1"/>
      <c r="Z755" s="1"/>
      <c r="AA755" s="32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4.4">
      <c r="A756" s="1"/>
      <c r="B756" s="1"/>
      <c r="C756" s="1"/>
      <c r="D756" s="1"/>
      <c r="E756" s="1"/>
      <c r="F756" s="1"/>
      <c r="G756" s="1"/>
      <c r="H756" s="49"/>
      <c r="I756" s="49"/>
      <c r="J756" s="1"/>
      <c r="K756" s="1"/>
      <c r="L756" s="1"/>
      <c r="M756" s="1"/>
      <c r="N756" s="319"/>
      <c r="O756" s="1"/>
      <c r="P756" s="1"/>
      <c r="Q756" s="1"/>
      <c r="R756" s="1"/>
      <c r="S756" s="320"/>
      <c r="T756" s="1"/>
      <c r="U756" s="1"/>
      <c r="V756" s="1"/>
      <c r="W756" s="135"/>
      <c r="X756" s="1"/>
      <c r="Y756" s="1"/>
      <c r="Z756" s="1"/>
      <c r="AA756" s="32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4.4">
      <c r="A757" s="1"/>
      <c r="B757" s="1"/>
      <c r="C757" s="1"/>
      <c r="D757" s="1"/>
      <c r="E757" s="1"/>
      <c r="F757" s="1"/>
      <c r="G757" s="1"/>
      <c r="H757" s="49"/>
      <c r="I757" s="49"/>
      <c r="J757" s="1"/>
      <c r="K757" s="1"/>
      <c r="L757" s="1"/>
      <c r="M757" s="1"/>
      <c r="N757" s="319"/>
      <c r="O757" s="1"/>
      <c r="P757" s="1"/>
      <c r="Q757" s="1"/>
      <c r="R757" s="1"/>
      <c r="S757" s="320"/>
      <c r="T757" s="1"/>
      <c r="U757" s="1"/>
      <c r="V757" s="1"/>
      <c r="W757" s="135"/>
      <c r="X757" s="1"/>
      <c r="Y757" s="1"/>
      <c r="Z757" s="1"/>
      <c r="AA757" s="32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4.4">
      <c r="A758" s="1"/>
      <c r="B758" s="1"/>
      <c r="C758" s="1"/>
      <c r="D758" s="1"/>
      <c r="E758" s="1"/>
      <c r="F758" s="1"/>
      <c r="G758" s="1"/>
      <c r="H758" s="49"/>
      <c r="I758" s="49"/>
      <c r="J758" s="1"/>
      <c r="K758" s="1"/>
      <c r="L758" s="1"/>
      <c r="M758" s="1"/>
      <c r="N758" s="319"/>
      <c r="O758" s="1"/>
      <c r="P758" s="1"/>
      <c r="Q758" s="1"/>
      <c r="R758" s="1"/>
      <c r="S758" s="320"/>
      <c r="T758" s="1"/>
      <c r="U758" s="1"/>
      <c r="V758" s="1"/>
      <c r="W758" s="135"/>
      <c r="X758" s="1"/>
      <c r="Y758" s="1"/>
      <c r="Z758" s="1"/>
      <c r="AA758" s="32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4.4">
      <c r="A759" s="1"/>
      <c r="B759" s="1"/>
      <c r="C759" s="1"/>
      <c r="D759" s="1"/>
      <c r="E759" s="1"/>
      <c r="F759" s="1"/>
      <c r="G759" s="1"/>
      <c r="H759" s="49"/>
      <c r="I759" s="49"/>
      <c r="J759" s="1"/>
      <c r="K759" s="1"/>
      <c r="L759" s="1"/>
      <c r="M759" s="1"/>
      <c r="N759" s="319"/>
      <c r="O759" s="1"/>
      <c r="P759" s="1"/>
      <c r="Q759" s="1"/>
      <c r="R759" s="1"/>
      <c r="S759" s="320"/>
      <c r="T759" s="1"/>
      <c r="U759" s="1"/>
      <c r="V759" s="1"/>
      <c r="W759" s="135"/>
      <c r="X759" s="1"/>
      <c r="Y759" s="1"/>
      <c r="Z759" s="1"/>
      <c r="AA759" s="32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4.4">
      <c r="A760" s="1"/>
      <c r="B760" s="1"/>
      <c r="C760" s="1"/>
      <c r="D760" s="1"/>
      <c r="E760" s="1"/>
      <c r="F760" s="1"/>
      <c r="G760" s="1"/>
      <c r="H760" s="49"/>
      <c r="I760" s="49"/>
      <c r="J760" s="1"/>
      <c r="K760" s="1"/>
      <c r="L760" s="1"/>
      <c r="M760" s="1"/>
      <c r="N760" s="319"/>
      <c r="O760" s="1"/>
      <c r="P760" s="1"/>
      <c r="Q760" s="1"/>
      <c r="R760" s="1"/>
      <c r="S760" s="320"/>
      <c r="T760" s="1"/>
      <c r="U760" s="1"/>
      <c r="V760" s="1"/>
      <c r="W760" s="135"/>
      <c r="X760" s="1"/>
      <c r="Y760" s="1"/>
      <c r="Z760" s="1"/>
      <c r="AA760" s="32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4.4">
      <c r="A761" s="1"/>
      <c r="B761" s="1"/>
      <c r="C761" s="1"/>
      <c r="D761" s="1"/>
      <c r="E761" s="1"/>
      <c r="F761" s="1"/>
      <c r="G761" s="1"/>
      <c r="H761" s="49"/>
      <c r="I761" s="49"/>
      <c r="J761" s="1"/>
      <c r="K761" s="1"/>
      <c r="L761" s="1"/>
      <c r="M761" s="1"/>
      <c r="N761" s="319"/>
      <c r="O761" s="1"/>
      <c r="P761" s="1"/>
      <c r="Q761" s="1"/>
      <c r="R761" s="1"/>
      <c r="S761" s="320"/>
      <c r="T761" s="1"/>
      <c r="U761" s="1"/>
      <c r="V761" s="1"/>
      <c r="W761" s="135"/>
      <c r="X761" s="1"/>
      <c r="Y761" s="1"/>
      <c r="Z761" s="1"/>
      <c r="AA761" s="32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4.4">
      <c r="A762" s="1"/>
      <c r="B762" s="1"/>
      <c r="C762" s="1"/>
      <c r="D762" s="1"/>
      <c r="E762" s="1"/>
      <c r="F762" s="1"/>
      <c r="G762" s="1"/>
      <c r="H762" s="49"/>
      <c r="I762" s="49"/>
      <c r="J762" s="1"/>
      <c r="K762" s="1"/>
      <c r="L762" s="1"/>
      <c r="M762" s="1"/>
      <c r="N762" s="319"/>
      <c r="O762" s="1"/>
      <c r="P762" s="1"/>
      <c r="Q762" s="1"/>
      <c r="R762" s="1"/>
      <c r="S762" s="320"/>
      <c r="T762" s="1"/>
      <c r="U762" s="1"/>
      <c r="V762" s="1"/>
      <c r="W762" s="135"/>
      <c r="X762" s="1"/>
      <c r="Y762" s="1"/>
      <c r="Z762" s="1"/>
      <c r="AA762" s="32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4.4">
      <c r="A763" s="1"/>
      <c r="B763" s="1"/>
      <c r="C763" s="1"/>
      <c r="D763" s="1"/>
      <c r="E763" s="1"/>
      <c r="F763" s="1"/>
      <c r="G763" s="1"/>
      <c r="H763" s="49"/>
      <c r="I763" s="49"/>
      <c r="J763" s="1"/>
      <c r="K763" s="1"/>
      <c r="L763" s="1"/>
      <c r="M763" s="1"/>
      <c r="N763" s="319"/>
      <c r="O763" s="1"/>
      <c r="P763" s="1"/>
      <c r="Q763" s="1"/>
      <c r="R763" s="1"/>
      <c r="S763" s="320"/>
      <c r="T763" s="1"/>
      <c r="U763" s="1"/>
      <c r="V763" s="1"/>
      <c r="W763" s="135"/>
      <c r="X763" s="1"/>
      <c r="Y763" s="1"/>
      <c r="Z763" s="1"/>
      <c r="AA763" s="32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4.4">
      <c r="A764" s="1"/>
      <c r="B764" s="1"/>
      <c r="C764" s="1"/>
      <c r="D764" s="1"/>
      <c r="E764" s="1"/>
      <c r="F764" s="1"/>
      <c r="G764" s="1"/>
      <c r="H764" s="49"/>
      <c r="I764" s="49"/>
      <c r="J764" s="1"/>
      <c r="K764" s="1"/>
      <c r="L764" s="1"/>
      <c r="M764" s="1"/>
      <c r="N764" s="319"/>
      <c r="O764" s="1"/>
      <c r="P764" s="1"/>
      <c r="Q764" s="1"/>
      <c r="R764" s="1"/>
      <c r="S764" s="320"/>
      <c r="T764" s="1"/>
      <c r="U764" s="1"/>
      <c r="V764" s="1"/>
      <c r="W764" s="135"/>
      <c r="X764" s="1"/>
      <c r="Y764" s="1"/>
      <c r="Z764" s="1"/>
      <c r="AA764" s="32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4.4">
      <c r="A765" s="1"/>
      <c r="B765" s="1"/>
      <c r="C765" s="1"/>
      <c r="D765" s="1"/>
      <c r="E765" s="1"/>
      <c r="F765" s="1"/>
      <c r="G765" s="1"/>
      <c r="H765" s="49"/>
      <c r="I765" s="49"/>
      <c r="J765" s="1"/>
      <c r="K765" s="1"/>
      <c r="L765" s="1"/>
      <c r="M765" s="1"/>
      <c r="N765" s="319"/>
      <c r="O765" s="1"/>
      <c r="P765" s="1"/>
      <c r="Q765" s="1"/>
      <c r="R765" s="1"/>
      <c r="S765" s="320"/>
      <c r="T765" s="1"/>
      <c r="U765" s="1"/>
      <c r="V765" s="1"/>
      <c r="W765" s="135"/>
      <c r="X765" s="1"/>
      <c r="Y765" s="1"/>
      <c r="Z765" s="1"/>
      <c r="AA765" s="32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4.4">
      <c r="A766" s="1"/>
      <c r="B766" s="1"/>
      <c r="C766" s="1"/>
      <c r="D766" s="1"/>
      <c r="E766" s="1"/>
      <c r="F766" s="1"/>
      <c r="G766" s="1"/>
      <c r="H766" s="49"/>
      <c r="I766" s="49"/>
      <c r="J766" s="1"/>
      <c r="K766" s="1"/>
      <c r="L766" s="1"/>
      <c r="M766" s="1"/>
      <c r="N766" s="319"/>
      <c r="O766" s="1"/>
      <c r="P766" s="1"/>
      <c r="Q766" s="1"/>
      <c r="R766" s="1"/>
      <c r="S766" s="320"/>
      <c r="T766" s="1"/>
      <c r="U766" s="1"/>
      <c r="V766" s="1"/>
      <c r="W766" s="135"/>
      <c r="X766" s="1"/>
      <c r="Y766" s="1"/>
      <c r="Z766" s="1"/>
      <c r="AA766" s="32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4.4">
      <c r="A767" s="1"/>
      <c r="B767" s="1"/>
      <c r="C767" s="1"/>
      <c r="D767" s="1"/>
      <c r="E767" s="1"/>
      <c r="F767" s="1"/>
      <c r="G767" s="1"/>
      <c r="H767" s="49"/>
      <c r="I767" s="49"/>
      <c r="J767" s="1"/>
      <c r="K767" s="1"/>
      <c r="L767" s="1"/>
      <c r="M767" s="1"/>
      <c r="N767" s="319"/>
      <c r="O767" s="1"/>
      <c r="P767" s="1"/>
      <c r="Q767" s="1"/>
      <c r="R767" s="1"/>
      <c r="S767" s="320"/>
      <c r="T767" s="1"/>
      <c r="U767" s="1"/>
      <c r="V767" s="1"/>
      <c r="W767" s="135"/>
      <c r="X767" s="1"/>
      <c r="Y767" s="1"/>
      <c r="Z767" s="1"/>
      <c r="AA767" s="32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4.4">
      <c r="A768" s="1"/>
      <c r="B768" s="1"/>
      <c r="C768" s="1"/>
      <c r="D768" s="1"/>
      <c r="E768" s="1"/>
      <c r="F768" s="1"/>
      <c r="G768" s="1"/>
      <c r="H768" s="49"/>
      <c r="I768" s="49"/>
      <c r="J768" s="1"/>
      <c r="K768" s="1"/>
      <c r="L768" s="1"/>
      <c r="M768" s="1"/>
      <c r="N768" s="319"/>
      <c r="O768" s="1"/>
      <c r="P768" s="1"/>
      <c r="Q768" s="1"/>
      <c r="R768" s="1"/>
      <c r="S768" s="320"/>
      <c r="T768" s="1"/>
      <c r="U768" s="1"/>
      <c r="V768" s="1"/>
      <c r="W768" s="135"/>
      <c r="X768" s="1"/>
      <c r="Y768" s="1"/>
      <c r="Z768" s="1"/>
      <c r="AA768" s="32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4.4">
      <c r="A769" s="1"/>
      <c r="B769" s="1"/>
      <c r="C769" s="1"/>
      <c r="D769" s="1"/>
      <c r="E769" s="1"/>
      <c r="F769" s="1"/>
      <c r="G769" s="1"/>
      <c r="H769" s="49"/>
      <c r="I769" s="49"/>
      <c r="J769" s="1"/>
      <c r="K769" s="1"/>
      <c r="L769" s="1"/>
      <c r="M769" s="1"/>
      <c r="N769" s="319"/>
      <c r="O769" s="1"/>
      <c r="P769" s="1"/>
      <c r="Q769" s="1"/>
      <c r="R769" s="1"/>
      <c r="S769" s="320"/>
      <c r="T769" s="1"/>
      <c r="U769" s="1"/>
      <c r="V769" s="1"/>
      <c r="W769" s="135"/>
      <c r="X769" s="1"/>
      <c r="Y769" s="1"/>
      <c r="Z769" s="1"/>
      <c r="AA769" s="32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4.4">
      <c r="A770" s="1"/>
      <c r="B770" s="1"/>
      <c r="C770" s="1"/>
      <c r="D770" s="1"/>
      <c r="E770" s="1"/>
      <c r="F770" s="1"/>
      <c r="G770" s="1"/>
      <c r="H770" s="49"/>
      <c r="I770" s="49"/>
      <c r="J770" s="1"/>
      <c r="K770" s="1"/>
      <c r="L770" s="1"/>
      <c r="M770" s="1"/>
      <c r="N770" s="319"/>
      <c r="O770" s="1"/>
      <c r="P770" s="1"/>
      <c r="Q770" s="1"/>
      <c r="R770" s="1"/>
      <c r="S770" s="320"/>
      <c r="T770" s="1"/>
      <c r="U770" s="1"/>
      <c r="V770" s="1"/>
      <c r="W770" s="135"/>
      <c r="X770" s="1"/>
      <c r="Y770" s="1"/>
      <c r="Z770" s="1"/>
      <c r="AA770" s="32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4.4">
      <c r="A771" s="1"/>
      <c r="B771" s="1"/>
      <c r="C771" s="1"/>
      <c r="D771" s="1"/>
      <c r="E771" s="1"/>
      <c r="F771" s="1"/>
      <c r="G771" s="1"/>
      <c r="H771" s="49"/>
      <c r="I771" s="49"/>
      <c r="J771" s="1"/>
      <c r="K771" s="1"/>
      <c r="L771" s="1"/>
      <c r="M771" s="1"/>
      <c r="N771" s="319"/>
      <c r="O771" s="1"/>
      <c r="P771" s="1"/>
      <c r="Q771" s="1"/>
      <c r="R771" s="1"/>
      <c r="S771" s="320"/>
      <c r="T771" s="1"/>
      <c r="U771" s="1"/>
      <c r="V771" s="1"/>
      <c r="W771" s="135"/>
      <c r="X771" s="1"/>
      <c r="Y771" s="1"/>
      <c r="Z771" s="1"/>
      <c r="AA771" s="32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4.4">
      <c r="A772" s="1"/>
      <c r="B772" s="1"/>
      <c r="C772" s="1"/>
      <c r="D772" s="1"/>
      <c r="E772" s="1"/>
      <c r="F772" s="1"/>
      <c r="G772" s="1"/>
      <c r="H772" s="49"/>
      <c r="I772" s="49"/>
      <c r="J772" s="1"/>
      <c r="K772" s="1"/>
      <c r="L772" s="1"/>
      <c r="M772" s="1"/>
      <c r="N772" s="319"/>
      <c r="O772" s="1"/>
      <c r="P772" s="1"/>
      <c r="Q772" s="1"/>
      <c r="R772" s="1"/>
      <c r="S772" s="320"/>
      <c r="T772" s="1"/>
      <c r="U772" s="1"/>
      <c r="V772" s="1"/>
      <c r="W772" s="135"/>
      <c r="X772" s="1"/>
      <c r="Y772" s="1"/>
      <c r="Z772" s="1"/>
      <c r="AA772" s="32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4.4">
      <c r="A773" s="1"/>
      <c r="B773" s="1"/>
      <c r="C773" s="1"/>
      <c r="D773" s="1"/>
      <c r="E773" s="1"/>
      <c r="F773" s="1"/>
      <c r="G773" s="1"/>
      <c r="H773" s="49"/>
      <c r="I773" s="49"/>
      <c r="J773" s="1"/>
      <c r="K773" s="1"/>
      <c r="L773" s="1"/>
      <c r="M773" s="1"/>
      <c r="N773" s="319"/>
      <c r="O773" s="1"/>
      <c r="P773" s="1"/>
      <c r="Q773" s="1"/>
      <c r="R773" s="1"/>
      <c r="S773" s="320"/>
      <c r="T773" s="1"/>
      <c r="U773" s="1"/>
      <c r="V773" s="1"/>
      <c r="W773" s="135"/>
      <c r="X773" s="1"/>
      <c r="Y773" s="1"/>
      <c r="Z773" s="1"/>
      <c r="AA773" s="32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4.4">
      <c r="A774" s="1"/>
      <c r="B774" s="1"/>
      <c r="C774" s="1"/>
      <c r="D774" s="1"/>
      <c r="E774" s="1"/>
      <c r="F774" s="1"/>
      <c r="G774" s="1"/>
      <c r="H774" s="49"/>
      <c r="I774" s="49"/>
      <c r="J774" s="1"/>
      <c r="K774" s="1"/>
      <c r="L774" s="1"/>
      <c r="M774" s="1"/>
      <c r="N774" s="319"/>
      <c r="O774" s="1"/>
      <c r="P774" s="1"/>
      <c r="Q774" s="1"/>
      <c r="R774" s="1"/>
      <c r="S774" s="320"/>
      <c r="T774" s="1"/>
      <c r="U774" s="1"/>
      <c r="V774" s="1"/>
      <c r="W774" s="135"/>
      <c r="X774" s="1"/>
      <c r="Y774" s="1"/>
      <c r="Z774" s="1"/>
      <c r="AA774" s="32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4.4">
      <c r="A775" s="1"/>
      <c r="B775" s="1"/>
      <c r="C775" s="1"/>
      <c r="D775" s="1"/>
      <c r="E775" s="1"/>
      <c r="F775" s="1"/>
      <c r="G775" s="1"/>
      <c r="H775" s="49"/>
      <c r="I775" s="49"/>
      <c r="J775" s="1"/>
      <c r="K775" s="1"/>
      <c r="L775" s="1"/>
      <c r="M775" s="1"/>
      <c r="N775" s="319"/>
      <c r="O775" s="1"/>
      <c r="P775" s="1"/>
      <c r="Q775" s="1"/>
      <c r="R775" s="1"/>
      <c r="S775" s="320"/>
      <c r="T775" s="1"/>
      <c r="U775" s="1"/>
      <c r="V775" s="1"/>
      <c r="W775" s="135"/>
      <c r="X775" s="1"/>
      <c r="Y775" s="1"/>
      <c r="Z775" s="1"/>
      <c r="AA775" s="32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4.4">
      <c r="A776" s="1"/>
      <c r="B776" s="1"/>
      <c r="C776" s="1"/>
      <c r="D776" s="1"/>
      <c r="E776" s="1"/>
      <c r="F776" s="1"/>
      <c r="G776" s="1"/>
      <c r="H776" s="49"/>
      <c r="I776" s="49"/>
      <c r="J776" s="1"/>
      <c r="K776" s="1"/>
      <c r="L776" s="1"/>
      <c r="M776" s="1"/>
      <c r="N776" s="319"/>
      <c r="O776" s="1"/>
      <c r="P776" s="1"/>
      <c r="Q776" s="1"/>
      <c r="R776" s="1"/>
      <c r="S776" s="320"/>
      <c r="T776" s="1"/>
      <c r="U776" s="1"/>
      <c r="V776" s="1"/>
      <c r="W776" s="135"/>
      <c r="X776" s="1"/>
      <c r="Y776" s="1"/>
      <c r="Z776" s="1"/>
      <c r="AA776" s="32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4.4">
      <c r="A777" s="1"/>
      <c r="B777" s="1"/>
      <c r="C777" s="1"/>
      <c r="D777" s="1"/>
      <c r="E777" s="1"/>
      <c r="F777" s="1"/>
      <c r="G777" s="1"/>
      <c r="H777" s="49"/>
      <c r="I777" s="49"/>
      <c r="J777" s="1"/>
      <c r="K777" s="1"/>
      <c r="L777" s="1"/>
      <c r="M777" s="1"/>
      <c r="N777" s="319"/>
      <c r="O777" s="1"/>
      <c r="P777" s="1"/>
      <c r="Q777" s="1"/>
      <c r="R777" s="1"/>
      <c r="S777" s="320"/>
      <c r="T777" s="1"/>
      <c r="U777" s="1"/>
      <c r="V777" s="1"/>
      <c r="W777" s="135"/>
      <c r="X777" s="1"/>
      <c r="Y777" s="1"/>
      <c r="Z777" s="1"/>
      <c r="AA777" s="32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4.4">
      <c r="A778" s="1"/>
      <c r="B778" s="1"/>
      <c r="C778" s="1"/>
      <c r="D778" s="1"/>
      <c r="E778" s="1"/>
      <c r="F778" s="1"/>
      <c r="G778" s="1"/>
      <c r="H778" s="49"/>
      <c r="I778" s="49"/>
      <c r="J778" s="1"/>
      <c r="K778" s="1"/>
      <c r="L778" s="1"/>
      <c r="M778" s="1"/>
      <c r="N778" s="319"/>
      <c r="O778" s="1"/>
      <c r="P778" s="1"/>
      <c r="Q778" s="1"/>
      <c r="R778" s="1"/>
      <c r="S778" s="320"/>
      <c r="T778" s="1"/>
      <c r="U778" s="1"/>
      <c r="V778" s="1"/>
      <c r="W778" s="135"/>
      <c r="X778" s="1"/>
      <c r="Y778" s="1"/>
      <c r="Z778" s="1"/>
      <c r="AA778" s="32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4.4">
      <c r="A779" s="1"/>
      <c r="B779" s="1"/>
      <c r="C779" s="1"/>
      <c r="D779" s="1"/>
      <c r="E779" s="1"/>
      <c r="F779" s="1"/>
      <c r="G779" s="1"/>
      <c r="H779" s="49"/>
      <c r="I779" s="49"/>
      <c r="J779" s="1"/>
      <c r="K779" s="1"/>
      <c r="L779" s="1"/>
      <c r="M779" s="1"/>
      <c r="N779" s="319"/>
      <c r="O779" s="1"/>
      <c r="P779" s="1"/>
      <c r="Q779" s="1"/>
      <c r="R779" s="1"/>
      <c r="S779" s="320"/>
      <c r="T779" s="1"/>
      <c r="U779" s="1"/>
      <c r="V779" s="1"/>
      <c r="W779" s="135"/>
      <c r="X779" s="1"/>
      <c r="Y779" s="1"/>
      <c r="Z779" s="1"/>
      <c r="AA779" s="32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4.4">
      <c r="A780" s="1"/>
      <c r="B780" s="1"/>
      <c r="C780" s="1"/>
      <c r="D780" s="1"/>
      <c r="E780" s="1"/>
      <c r="F780" s="1"/>
      <c r="G780" s="1"/>
      <c r="H780" s="49"/>
      <c r="I780" s="49"/>
      <c r="J780" s="1"/>
      <c r="K780" s="1"/>
      <c r="L780" s="1"/>
      <c r="M780" s="1"/>
      <c r="N780" s="319"/>
      <c r="O780" s="1"/>
      <c r="P780" s="1"/>
      <c r="Q780" s="1"/>
      <c r="R780" s="1"/>
      <c r="S780" s="320"/>
      <c r="T780" s="1"/>
      <c r="U780" s="1"/>
      <c r="V780" s="1"/>
      <c r="W780" s="135"/>
      <c r="X780" s="1"/>
      <c r="Y780" s="1"/>
      <c r="Z780" s="1"/>
      <c r="AA780" s="32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4.4">
      <c r="A781" s="1"/>
      <c r="B781" s="1"/>
      <c r="C781" s="1"/>
      <c r="D781" s="1"/>
      <c r="E781" s="1"/>
      <c r="F781" s="1"/>
      <c r="G781" s="1"/>
      <c r="H781" s="49"/>
      <c r="I781" s="49"/>
      <c r="J781" s="1"/>
      <c r="K781" s="1"/>
      <c r="L781" s="1"/>
      <c r="M781" s="1"/>
      <c r="N781" s="319"/>
      <c r="O781" s="1"/>
      <c r="P781" s="1"/>
      <c r="Q781" s="1"/>
      <c r="R781" s="1"/>
      <c r="S781" s="320"/>
      <c r="T781" s="1"/>
      <c r="U781" s="1"/>
      <c r="V781" s="1"/>
      <c r="W781" s="135"/>
      <c r="X781" s="1"/>
      <c r="Y781" s="1"/>
      <c r="Z781" s="1"/>
      <c r="AA781" s="32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4.4">
      <c r="A782" s="1"/>
      <c r="B782" s="1"/>
      <c r="C782" s="1"/>
      <c r="D782" s="1"/>
      <c r="E782" s="1"/>
      <c r="F782" s="1"/>
      <c r="G782" s="1"/>
      <c r="H782" s="49"/>
      <c r="I782" s="49"/>
      <c r="J782" s="1"/>
      <c r="K782" s="1"/>
      <c r="L782" s="1"/>
      <c r="M782" s="1"/>
      <c r="N782" s="319"/>
      <c r="O782" s="1"/>
      <c r="P782" s="1"/>
      <c r="Q782" s="1"/>
      <c r="R782" s="1"/>
      <c r="S782" s="320"/>
      <c r="T782" s="1"/>
      <c r="U782" s="1"/>
      <c r="V782" s="1"/>
      <c r="W782" s="135"/>
      <c r="X782" s="1"/>
      <c r="Y782" s="1"/>
      <c r="Z782" s="1"/>
      <c r="AA782" s="32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4.4">
      <c r="A783" s="1"/>
      <c r="B783" s="1"/>
      <c r="C783" s="1"/>
      <c r="D783" s="1"/>
      <c r="E783" s="1"/>
      <c r="F783" s="1"/>
      <c r="G783" s="1"/>
      <c r="H783" s="49"/>
      <c r="I783" s="49"/>
      <c r="J783" s="1"/>
      <c r="K783" s="1"/>
      <c r="L783" s="1"/>
      <c r="M783" s="1"/>
      <c r="N783" s="319"/>
      <c r="O783" s="1"/>
      <c r="P783" s="1"/>
      <c r="Q783" s="1"/>
      <c r="R783" s="1"/>
      <c r="S783" s="320"/>
      <c r="T783" s="1"/>
      <c r="U783" s="1"/>
      <c r="V783" s="1"/>
      <c r="W783" s="135"/>
      <c r="X783" s="1"/>
      <c r="Y783" s="1"/>
      <c r="Z783" s="1"/>
      <c r="AA783" s="32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4.4">
      <c r="A784" s="1"/>
      <c r="B784" s="1"/>
      <c r="C784" s="1"/>
      <c r="D784" s="1"/>
      <c r="E784" s="1"/>
      <c r="F784" s="1"/>
      <c r="G784" s="1"/>
      <c r="H784" s="49"/>
      <c r="I784" s="49"/>
      <c r="J784" s="1"/>
      <c r="K784" s="1"/>
      <c r="L784" s="1"/>
      <c r="M784" s="1"/>
      <c r="N784" s="319"/>
      <c r="O784" s="1"/>
      <c r="P784" s="1"/>
      <c r="Q784" s="1"/>
      <c r="R784" s="1"/>
      <c r="S784" s="320"/>
      <c r="T784" s="1"/>
      <c r="U784" s="1"/>
      <c r="V784" s="1"/>
      <c r="W784" s="135"/>
      <c r="X784" s="1"/>
      <c r="Y784" s="1"/>
      <c r="Z784" s="1"/>
      <c r="AA784" s="32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4.4">
      <c r="A785" s="1"/>
      <c r="B785" s="1"/>
      <c r="C785" s="1"/>
      <c r="D785" s="1"/>
      <c r="E785" s="1"/>
      <c r="F785" s="1"/>
      <c r="G785" s="1"/>
      <c r="H785" s="49"/>
      <c r="I785" s="49"/>
      <c r="J785" s="1"/>
      <c r="K785" s="1"/>
      <c r="L785" s="1"/>
      <c r="M785" s="1"/>
      <c r="N785" s="319"/>
      <c r="O785" s="1"/>
      <c r="P785" s="1"/>
      <c r="Q785" s="1"/>
      <c r="R785" s="1"/>
      <c r="S785" s="320"/>
      <c r="T785" s="1"/>
      <c r="U785" s="1"/>
      <c r="V785" s="1"/>
      <c r="W785" s="135"/>
      <c r="X785" s="1"/>
      <c r="Y785" s="1"/>
      <c r="Z785" s="1"/>
      <c r="AA785" s="32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4.4">
      <c r="A786" s="1"/>
      <c r="B786" s="1"/>
      <c r="C786" s="1"/>
      <c r="D786" s="1"/>
      <c r="E786" s="1"/>
      <c r="F786" s="1"/>
      <c r="G786" s="1"/>
      <c r="H786" s="49"/>
      <c r="I786" s="49"/>
      <c r="J786" s="1"/>
      <c r="K786" s="1"/>
      <c r="L786" s="1"/>
      <c r="M786" s="1"/>
      <c r="N786" s="319"/>
      <c r="O786" s="1"/>
      <c r="P786" s="1"/>
      <c r="Q786" s="1"/>
      <c r="R786" s="1"/>
      <c r="S786" s="320"/>
      <c r="T786" s="1"/>
      <c r="U786" s="1"/>
      <c r="V786" s="1"/>
      <c r="W786" s="135"/>
      <c r="X786" s="1"/>
      <c r="Y786" s="1"/>
      <c r="Z786" s="1"/>
      <c r="AA786" s="32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4.4">
      <c r="A787" s="1"/>
      <c r="B787" s="1"/>
      <c r="C787" s="1"/>
      <c r="D787" s="1"/>
      <c r="E787" s="1"/>
      <c r="F787" s="1"/>
      <c r="G787" s="1"/>
      <c r="H787" s="49"/>
      <c r="I787" s="49"/>
      <c r="J787" s="1"/>
      <c r="K787" s="1"/>
      <c r="L787" s="1"/>
      <c r="M787" s="1"/>
      <c r="N787" s="319"/>
      <c r="O787" s="1"/>
      <c r="P787" s="1"/>
      <c r="Q787" s="1"/>
      <c r="R787" s="1"/>
      <c r="S787" s="320"/>
      <c r="T787" s="1"/>
      <c r="U787" s="1"/>
      <c r="V787" s="1"/>
      <c r="W787" s="135"/>
      <c r="X787" s="1"/>
      <c r="Y787" s="1"/>
      <c r="Z787" s="1"/>
      <c r="AA787" s="32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4.4">
      <c r="A788" s="1"/>
      <c r="B788" s="1"/>
      <c r="C788" s="1"/>
      <c r="D788" s="1"/>
      <c r="E788" s="1"/>
      <c r="F788" s="1"/>
      <c r="G788" s="1"/>
      <c r="H788" s="49"/>
      <c r="I788" s="49"/>
      <c r="J788" s="1"/>
      <c r="K788" s="1"/>
      <c r="L788" s="1"/>
      <c r="M788" s="1"/>
      <c r="N788" s="319"/>
      <c r="O788" s="1"/>
      <c r="P788" s="1"/>
      <c r="Q788" s="1"/>
      <c r="R788" s="1"/>
      <c r="S788" s="320"/>
      <c r="T788" s="1"/>
      <c r="U788" s="1"/>
      <c r="V788" s="1"/>
      <c r="W788" s="135"/>
      <c r="X788" s="1"/>
      <c r="Y788" s="1"/>
      <c r="Z788" s="1"/>
      <c r="AA788" s="32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4.4">
      <c r="A789" s="1"/>
      <c r="B789" s="1"/>
      <c r="C789" s="1"/>
      <c r="D789" s="1"/>
      <c r="E789" s="1"/>
      <c r="F789" s="1"/>
      <c r="G789" s="1"/>
      <c r="H789" s="49"/>
      <c r="I789" s="49"/>
      <c r="J789" s="1"/>
      <c r="K789" s="1"/>
      <c r="L789" s="1"/>
      <c r="M789" s="1"/>
      <c r="N789" s="319"/>
      <c r="O789" s="1"/>
      <c r="P789" s="1"/>
      <c r="Q789" s="1"/>
      <c r="R789" s="1"/>
      <c r="S789" s="320"/>
      <c r="T789" s="1"/>
      <c r="U789" s="1"/>
      <c r="V789" s="1"/>
      <c r="W789" s="135"/>
      <c r="X789" s="1"/>
      <c r="Y789" s="1"/>
      <c r="Z789" s="1"/>
      <c r="AA789" s="32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4.4">
      <c r="A790" s="1"/>
      <c r="B790" s="1"/>
      <c r="C790" s="1"/>
      <c r="D790" s="1"/>
      <c r="E790" s="1"/>
      <c r="F790" s="1"/>
      <c r="G790" s="1"/>
      <c r="H790" s="49"/>
      <c r="I790" s="49"/>
      <c r="J790" s="1"/>
      <c r="K790" s="1"/>
      <c r="L790" s="1"/>
      <c r="M790" s="1"/>
      <c r="N790" s="319"/>
      <c r="O790" s="1"/>
      <c r="P790" s="1"/>
      <c r="Q790" s="1"/>
      <c r="R790" s="1"/>
      <c r="S790" s="320"/>
      <c r="T790" s="1"/>
      <c r="U790" s="1"/>
      <c r="V790" s="1"/>
      <c r="W790" s="135"/>
      <c r="X790" s="1"/>
      <c r="Y790" s="1"/>
      <c r="Z790" s="1"/>
      <c r="AA790" s="32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4.4">
      <c r="A791" s="1"/>
      <c r="B791" s="1"/>
      <c r="C791" s="1"/>
      <c r="D791" s="1"/>
      <c r="E791" s="1"/>
      <c r="F791" s="1"/>
      <c r="G791" s="1"/>
      <c r="H791" s="49"/>
      <c r="I791" s="49"/>
      <c r="J791" s="1"/>
      <c r="K791" s="1"/>
      <c r="L791" s="1"/>
      <c r="M791" s="1"/>
      <c r="N791" s="319"/>
      <c r="O791" s="1"/>
      <c r="P791" s="1"/>
      <c r="Q791" s="1"/>
      <c r="R791" s="1"/>
      <c r="S791" s="320"/>
      <c r="T791" s="1"/>
      <c r="U791" s="1"/>
      <c r="V791" s="1"/>
      <c r="W791" s="135"/>
      <c r="X791" s="1"/>
      <c r="Y791" s="1"/>
      <c r="Z791" s="1"/>
      <c r="AA791" s="32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4.4">
      <c r="A792" s="1"/>
      <c r="B792" s="1"/>
      <c r="C792" s="1"/>
      <c r="D792" s="1"/>
      <c r="E792" s="1"/>
      <c r="F792" s="1"/>
      <c r="G792" s="1"/>
      <c r="H792" s="49"/>
      <c r="I792" s="49"/>
      <c r="J792" s="1"/>
      <c r="K792" s="1"/>
      <c r="L792" s="1"/>
      <c r="M792" s="1"/>
      <c r="N792" s="319"/>
      <c r="O792" s="1"/>
      <c r="P792" s="1"/>
      <c r="Q792" s="1"/>
      <c r="R792" s="1"/>
      <c r="S792" s="320"/>
      <c r="T792" s="1"/>
      <c r="U792" s="1"/>
      <c r="V792" s="1"/>
      <c r="W792" s="135"/>
      <c r="X792" s="1"/>
      <c r="Y792" s="1"/>
      <c r="Z792" s="1"/>
      <c r="AA792" s="32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4.4">
      <c r="A793" s="1"/>
      <c r="B793" s="1"/>
      <c r="C793" s="1"/>
      <c r="D793" s="1"/>
      <c r="E793" s="1"/>
      <c r="F793" s="1"/>
      <c r="G793" s="1"/>
      <c r="H793" s="49"/>
      <c r="I793" s="49"/>
      <c r="J793" s="1"/>
      <c r="K793" s="1"/>
      <c r="L793" s="1"/>
      <c r="M793" s="1"/>
      <c r="N793" s="319"/>
      <c r="O793" s="1"/>
      <c r="P793" s="1"/>
      <c r="Q793" s="1"/>
      <c r="R793" s="1"/>
      <c r="S793" s="320"/>
      <c r="T793" s="1"/>
      <c r="U793" s="1"/>
      <c r="V793" s="1"/>
      <c r="W793" s="135"/>
      <c r="X793" s="1"/>
      <c r="Y793" s="1"/>
      <c r="Z793" s="1"/>
      <c r="AA793" s="32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4.4">
      <c r="A794" s="1"/>
      <c r="B794" s="1"/>
      <c r="C794" s="1"/>
      <c r="D794" s="1"/>
      <c r="E794" s="1"/>
      <c r="F794" s="1"/>
      <c r="G794" s="1"/>
      <c r="H794" s="49"/>
      <c r="I794" s="49"/>
      <c r="J794" s="1"/>
      <c r="K794" s="1"/>
      <c r="L794" s="1"/>
      <c r="M794" s="1"/>
      <c r="N794" s="319"/>
      <c r="O794" s="1"/>
      <c r="P794" s="1"/>
      <c r="Q794" s="1"/>
      <c r="R794" s="1"/>
      <c r="S794" s="320"/>
      <c r="T794" s="1"/>
      <c r="U794" s="1"/>
      <c r="V794" s="1"/>
      <c r="W794" s="135"/>
      <c r="X794" s="1"/>
      <c r="Y794" s="1"/>
      <c r="Z794" s="1"/>
      <c r="AA794" s="32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4.4">
      <c r="A795" s="1"/>
      <c r="B795" s="1"/>
      <c r="C795" s="1"/>
      <c r="D795" s="1"/>
      <c r="E795" s="1"/>
      <c r="F795" s="1"/>
      <c r="G795" s="1"/>
      <c r="H795" s="49"/>
      <c r="I795" s="49"/>
      <c r="J795" s="1"/>
      <c r="K795" s="1"/>
      <c r="L795" s="1"/>
      <c r="M795" s="1"/>
      <c r="N795" s="319"/>
      <c r="O795" s="1"/>
      <c r="P795" s="1"/>
      <c r="Q795" s="1"/>
      <c r="R795" s="1"/>
      <c r="S795" s="320"/>
      <c r="T795" s="1"/>
      <c r="U795" s="1"/>
      <c r="V795" s="1"/>
      <c r="W795" s="135"/>
      <c r="X795" s="1"/>
      <c r="Y795" s="1"/>
      <c r="Z795" s="1"/>
      <c r="AA795" s="32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4.4">
      <c r="A796" s="1"/>
      <c r="B796" s="1"/>
      <c r="C796" s="1"/>
      <c r="D796" s="1"/>
      <c r="E796" s="1"/>
      <c r="F796" s="1"/>
      <c r="G796" s="1"/>
      <c r="H796" s="49"/>
      <c r="I796" s="49"/>
      <c r="J796" s="1"/>
      <c r="K796" s="1"/>
      <c r="L796" s="1"/>
      <c r="M796" s="1"/>
      <c r="N796" s="319"/>
      <c r="O796" s="1"/>
      <c r="P796" s="1"/>
      <c r="Q796" s="1"/>
      <c r="R796" s="1"/>
      <c r="S796" s="320"/>
      <c r="T796" s="1"/>
      <c r="U796" s="1"/>
      <c r="V796" s="1"/>
      <c r="W796" s="135"/>
      <c r="X796" s="1"/>
      <c r="Y796" s="1"/>
      <c r="Z796" s="1"/>
      <c r="AA796" s="32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4.4">
      <c r="A797" s="1"/>
      <c r="B797" s="1"/>
      <c r="C797" s="1"/>
      <c r="D797" s="1"/>
      <c r="E797" s="1"/>
      <c r="F797" s="1"/>
      <c r="G797" s="1"/>
      <c r="H797" s="49"/>
      <c r="I797" s="49"/>
      <c r="J797" s="1"/>
      <c r="K797" s="1"/>
      <c r="L797" s="1"/>
      <c r="M797" s="1"/>
      <c r="N797" s="319"/>
      <c r="O797" s="1"/>
      <c r="P797" s="1"/>
      <c r="Q797" s="1"/>
      <c r="R797" s="1"/>
      <c r="S797" s="320"/>
      <c r="T797" s="1"/>
      <c r="U797" s="1"/>
      <c r="V797" s="1"/>
      <c r="W797" s="135"/>
      <c r="X797" s="1"/>
      <c r="Y797" s="1"/>
      <c r="Z797" s="1"/>
      <c r="AA797" s="32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4.4">
      <c r="A798" s="1"/>
      <c r="B798" s="1"/>
      <c r="C798" s="1"/>
      <c r="D798" s="1"/>
      <c r="E798" s="1"/>
      <c r="F798" s="1"/>
      <c r="G798" s="1"/>
      <c r="H798" s="49"/>
      <c r="I798" s="49"/>
      <c r="J798" s="1"/>
      <c r="K798" s="1"/>
      <c r="L798" s="1"/>
      <c r="M798" s="1"/>
      <c r="N798" s="319"/>
      <c r="O798" s="1"/>
      <c r="P798" s="1"/>
      <c r="Q798" s="1"/>
      <c r="R798" s="1"/>
      <c r="S798" s="320"/>
      <c r="T798" s="1"/>
      <c r="U798" s="1"/>
      <c r="V798" s="1"/>
      <c r="W798" s="135"/>
      <c r="X798" s="1"/>
      <c r="Y798" s="1"/>
      <c r="Z798" s="1"/>
      <c r="AA798" s="32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4.4">
      <c r="A799" s="1"/>
      <c r="B799" s="1"/>
      <c r="C799" s="1"/>
      <c r="D799" s="1"/>
      <c r="E799" s="1"/>
      <c r="F799" s="1"/>
      <c r="G799" s="1"/>
      <c r="H799" s="49"/>
      <c r="I799" s="49"/>
      <c r="J799" s="1"/>
      <c r="K799" s="1"/>
      <c r="L799" s="1"/>
      <c r="M799" s="1"/>
      <c r="N799" s="319"/>
      <c r="O799" s="1"/>
      <c r="P799" s="1"/>
      <c r="Q799" s="1"/>
      <c r="R799" s="1"/>
      <c r="S799" s="320"/>
      <c r="T799" s="1"/>
      <c r="U799" s="1"/>
      <c r="V799" s="1"/>
      <c r="W799" s="135"/>
      <c r="X799" s="1"/>
      <c r="Y799" s="1"/>
      <c r="Z799" s="1"/>
      <c r="AA799" s="32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4.4">
      <c r="A800" s="1"/>
      <c r="B800" s="1"/>
      <c r="C800" s="1"/>
      <c r="D800" s="1"/>
      <c r="E800" s="1"/>
      <c r="F800" s="1"/>
      <c r="G800" s="1"/>
      <c r="H800" s="49"/>
      <c r="I800" s="49"/>
      <c r="J800" s="1"/>
      <c r="K800" s="1"/>
      <c r="L800" s="1"/>
      <c r="M800" s="1"/>
      <c r="N800" s="319"/>
      <c r="O800" s="1"/>
      <c r="P800" s="1"/>
      <c r="Q800" s="1"/>
      <c r="R800" s="1"/>
      <c r="S800" s="320"/>
      <c r="T800" s="1"/>
      <c r="U800" s="1"/>
      <c r="V800" s="1"/>
      <c r="W800" s="135"/>
      <c r="X800" s="1"/>
      <c r="Y800" s="1"/>
      <c r="Z800" s="1"/>
      <c r="AA800" s="32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4.4">
      <c r="A801" s="1"/>
      <c r="B801" s="1"/>
      <c r="C801" s="1"/>
      <c r="D801" s="1"/>
      <c r="E801" s="1"/>
      <c r="F801" s="1"/>
      <c r="G801" s="1"/>
      <c r="H801" s="49"/>
      <c r="I801" s="49"/>
      <c r="J801" s="1"/>
      <c r="K801" s="1"/>
      <c r="L801" s="1"/>
      <c r="M801" s="1"/>
      <c r="N801" s="319"/>
      <c r="O801" s="1"/>
      <c r="P801" s="1"/>
      <c r="Q801" s="1"/>
      <c r="R801" s="1"/>
      <c r="S801" s="320"/>
      <c r="T801" s="1"/>
      <c r="U801" s="1"/>
      <c r="V801" s="1"/>
      <c r="W801" s="135"/>
      <c r="X801" s="1"/>
      <c r="Y801" s="1"/>
      <c r="Z801" s="1"/>
      <c r="AA801" s="32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4.4">
      <c r="A802" s="1"/>
      <c r="B802" s="1"/>
      <c r="C802" s="1"/>
      <c r="D802" s="1"/>
      <c r="E802" s="1"/>
      <c r="F802" s="1"/>
      <c r="G802" s="1"/>
      <c r="H802" s="49"/>
      <c r="I802" s="49"/>
      <c r="J802" s="1"/>
      <c r="K802" s="1"/>
      <c r="L802" s="1"/>
      <c r="M802" s="1"/>
      <c r="N802" s="319"/>
      <c r="O802" s="1"/>
      <c r="P802" s="1"/>
      <c r="Q802" s="1"/>
      <c r="R802" s="1"/>
      <c r="S802" s="320"/>
      <c r="T802" s="1"/>
      <c r="U802" s="1"/>
      <c r="V802" s="1"/>
      <c r="W802" s="135"/>
      <c r="X802" s="1"/>
      <c r="Y802" s="1"/>
      <c r="Z802" s="1"/>
      <c r="AA802" s="32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4.4">
      <c r="A803" s="1"/>
      <c r="B803" s="1"/>
      <c r="C803" s="1"/>
      <c r="D803" s="1"/>
      <c r="E803" s="1"/>
      <c r="F803" s="1"/>
      <c r="G803" s="1"/>
      <c r="H803" s="49"/>
      <c r="I803" s="49"/>
      <c r="J803" s="1"/>
      <c r="K803" s="1"/>
      <c r="L803" s="1"/>
      <c r="M803" s="1"/>
      <c r="N803" s="319"/>
      <c r="O803" s="1"/>
      <c r="P803" s="1"/>
      <c r="Q803" s="1"/>
      <c r="R803" s="1"/>
      <c r="S803" s="320"/>
      <c r="T803" s="1"/>
      <c r="U803" s="1"/>
      <c r="V803" s="1"/>
      <c r="W803" s="135"/>
      <c r="X803" s="1"/>
      <c r="Y803" s="1"/>
      <c r="Z803" s="1"/>
      <c r="AA803" s="32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4.4">
      <c r="A804" s="1"/>
      <c r="B804" s="1"/>
      <c r="C804" s="1"/>
      <c r="D804" s="1"/>
      <c r="E804" s="1"/>
      <c r="F804" s="1"/>
      <c r="G804" s="1"/>
      <c r="H804" s="49"/>
      <c r="I804" s="49"/>
      <c r="J804" s="1"/>
      <c r="K804" s="1"/>
      <c r="L804" s="1"/>
      <c r="M804" s="1"/>
      <c r="N804" s="319"/>
      <c r="O804" s="1"/>
      <c r="P804" s="1"/>
      <c r="Q804" s="1"/>
      <c r="R804" s="1"/>
      <c r="S804" s="320"/>
      <c r="T804" s="1"/>
      <c r="U804" s="1"/>
      <c r="V804" s="1"/>
      <c r="W804" s="135"/>
      <c r="X804" s="1"/>
      <c r="Y804" s="1"/>
      <c r="Z804" s="1"/>
      <c r="AA804" s="32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4.4">
      <c r="A805" s="1"/>
      <c r="B805" s="1"/>
      <c r="C805" s="1"/>
      <c r="D805" s="1"/>
      <c r="E805" s="1"/>
      <c r="F805" s="1"/>
      <c r="G805" s="1"/>
      <c r="H805" s="49"/>
      <c r="I805" s="49"/>
      <c r="J805" s="1"/>
      <c r="K805" s="1"/>
      <c r="L805" s="1"/>
      <c r="M805" s="1"/>
      <c r="N805" s="319"/>
      <c r="O805" s="1"/>
      <c r="P805" s="1"/>
      <c r="Q805" s="1"/>
      <c r="R805" s="1"/>
      <c r="S805" s="320"/>
      <c r="T805" s="1"/>
      <c r="U805" s="1"/>
      <c r="V805" s="1"/>
      <c r="W805" s="135"/>
      <c r="X805" s="1"/>
      <c r="Y805" s="1"/>
      <c r="Z805" s="1"/>
      <c r="AA805" s="32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4.4">
      <c r="A806" s="1"/>
      <c r="B806" s="1"/>
      <c r="C806" s="1"/>
      <c r="D806" s="1"/>
      <c r="E806" s="1"/>
      <c r="F806" s="1"/>
      <c r="G806" s="1"/>
      <c r="H806" s="49"/>
      <c r="I806" s="49"/>
      <c r="J806" s="1"/>
      <c r="K806" s="1"/>
      <c r="L806" s="1"/>
      <c r="M806" s="1"/>
      <c r="N806" s="319"/>
      <c r="O806" s="1"/>
      <c r="P806" s="1"/>
      <c r="Q806" s="1"/>
      <c r="R806" s="1"/>
      <c r="S806" s="320"/>
      <c r="T806" s="1"/>
      <c r="U806" s="1"/>
      <c r="V806" s="1"/>
      <c r="W806" s="135"/>
      <c r="X806" s="1"/>
      <c r="Y806" s="1"/>
      <c r="Z806" s="1"/>
      <c r="AA806" s="32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4.4">
      <c r="A807" s="1"/>
      <c r="B807" s="1"/>
      <c r="C807" s="1"/>
      <c r="D807" s="1"/>
      <c r="E807" s="1"/>
      <c r="F807" s="1"/>
      <c r="G807" s="1"/>
      <c r="H807" s="49"/>
      <c r="I807" s="49"/>
      <c r="J807" s="1"/>
      <c r="K807" s="1"/>
      <c r="L807" s="1"/>
      <c r="M807" s="1"/>
      <c r="N807" s="319"/>
      <c r="O807" s="1"/>
      <c r="P807" s="1"/>
      <c r="Q807" s="1"/>
      <c r="R807" s="1"/>
      <c r="S807" s="320"/>
      <c r="T807" s="1"/>
      <c r="U807" s="1"/>
      <c r="V807" s="1"/>
      <c r="W807" s="135"/>
      <c r="X807" s="1"/>
      <c r="Y807" s="1"/>
      <c r="Z807" s="1"/>
      <c r="AA807" s="32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4.4">
      <c r="A808" s="1"/>
      <c r="B808" s="1"/>
      <c r="C808" s="1"/>
      <c r="D808" s="1"/>
      <c r="E808" s="1"/>
      <c r="F808" s="1"/>
      <c r="G808" s="1"/>
      <c r="H808" s="49"/>
      <c r="I808" s="49"/>
      <c r="J808" s="1"/>
      <c r="K808" s="1"/>
      <c r="L808" s="1"/>
      <c r="M808" s="1"/>
      <c r="N808" s="319"/>
      <c r="O808" s="1"/>
      <c r="P808" s="1"/>
      <c r="Q808" s="1"/>
      <c r="R808" s="1"/>
      <c r="S808" s="320"/>
      <c r="T808" s="1"/>
      <c r="U808" s="1"/>
      <c r="V808" s="1"/>
      <c r="W808" s="135"/>
      <c r="X808" s="1"/>
      <c r="Y808" s="1"/>
      <c r="Z808" s="1"/>
      <c r="AA808" s="32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4.4">
      <c r="A809" s="1"/>
      <c r="B809" s="1"/>
      <c r="C809" s="1"/>
      <c r="D809" s="1"/>
      <c r="E809" s="1"/>
      <c r="F809" s="1"/>
      <c r="G809" s="1"/>
      <c r="H809" s="49"/>
      <c r="I809" s="49"/>
      <c r="J809" s="1"/>
      <c r="K809" s="1"/>
      <c r="L809" s="1"/>
      <c r="M809" s="1"/>
      <c r="N809" s="319"/>
      <c r="O809" s="1"/>
      <c r="P809" s="1"/>
      <c r="Q809" s="1"/>
      <c r="R809" s="1"/>
      <c r="S809" s="320"/>
      <c r="T809" s="1"/>
      <c r="U809" s="1"/>
      <c r="V809" s="1"/>
      <c r="W809" s="135"/>
      <c r="X809" s="1"/>
      <c r="Y809" s="1"/>
      <c r="Z809" s="1"/>
      <c r="AA809" s="32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4.4">
      <c r="A810" s="1"/>
      <c r="B810" s="1"/>
      <c r="C810" s="1"/>
      <c r="D810" s="1"/>
      <c r="E810" s="1"/>
      <c r="F810" s="1"/>
      <c r="G810" s="1"/>
      <c r="H810" s="49"/>
      <c r="I810" s="49"/>
      <c r="J810" s="1"/>
      <c r="K810" s="1"/>
      <c r="L810" s="1"/>
      <c r="M810" s="1"/>
      <c r="N810" s="319"/>
      <c r="O810" s="1"/>
      <c r="P810" s="1"/>
      <c r="Q810" s="1"/>
      <c r="R810" s="1"/>
      <c r="S810" s="320"/>
      <c r="T810" s="1"/>
      <c r="U810" s="1"/>
      <c r="V810" s="1"/>
      <c r="W810" s="135"/>
      <c r="X810" s="1"/>
      <c r="Y810" s="1"/>
      <c r="Z810" s="1"/>
      <c r="AA810" s="32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4.4">
      <c r="A811" s="1"/>
      <c r="B811" s="1"/>
      <c r="C811" s="1"/>
      <c r="D811" s="1"/>
      <c r="E811" s="1"/>
      <c r="F811" s="1"/>
      <c r="G811" s="1"/>
      <c r="H811" s="49"/>
      <c r="I811" s="49"/>
      <c r="J811" s="1"/>
      <c r="K811" s="1"/>
      <c r="L811" s="1"/>
      <c r="M811" s="1"/>
      <c r="N811" s="319"/>
      <c r="O811" s="1"/>
      <c r="P811" s="1"/>
      <c r="Q811" s="1"/>
      <c r="R811" s="1"/>
      <c r="S811" s="320"/>
      <c r="T811" s="1"/>
      <c r="U811" s="1"/>
      <c r="V811" s="1"/>
      <c r="W811" s="135"/>
      <c r="X811" s="1"/>
      <c r="Y811" s="1"/>
      <c r="Z811" s="1"/>
      <c r="AA811" s="32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4.4">
      <c r="A812" s="1"/>
      <c r="B812" s="1"/>
      <c r="C812" s="1"/>
      <c r="D812" s="1"/>
      <c r="E812" s="1"/>
      <c r="F812" s="1"/>
      <c r="G812" s="1"/>
      <c r="H812" s="49"/>
      <c r="I812" s="49"/>
      <c r="J812" s="1"/>
      <c r="K812" s="1"/>
      <c r="L812" s="1"/>
      <c r="M812" s="1"/>
      <c r="N812" s="319"/>
      <c r="O812" s="1"/>
      <c r="P812" s="1"/>
      <c r="Q812" s="1"/>
      <c r="R812" s="1"/>
      <c r="S812" s="320"/>
      <c r="T812" s="1"/>
      <c r="U812" s="1"/>
      <c r="V812" s="1"/>
      <c r="W812" s="135"/>
      <c r="X812" s="1"/>
      <c r="Y812" s="1"/>
      <c r="Z812" s="1"/>
      <c r="AA812" s="32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4.4">
      <c r="A813" s="1"/>
      <c r="B813" s="1"/>
      <c r="C813" s="1"/>
      <c r="D813" s="1"/>
      <c r="E813" s="1"/>
      <c r="F813" s="1"/>
      <c r="G813" s="1"/>
      <c r="H813" s="49"/>
      <c r="I813" s="49"/>
      <c r="J813" s="1"/>
      <c r="K813" s="1"/>
      <c r="L813" s="1"/>
      <c r="M813" s="1"/>
      <c r="N813" s="319"/>
      <c r="O813" s="1"/>
      <c r="P813" s="1"/>
      <c r="Q813" s="1"/>
      <c r="R813" s="1"/>
      <c r="S813" s="320"/>
      <c r="T813" s="1"/>
      <c r="U813" s="1"/>
      <c r="V813" s="1"/>
      <c r="W813" s="135"/>
      <c r="X813" s="1"/>
      <c r="Y813" s="1"/>
      <c r="Z813" s="1"/>
      <c r="AA813" s="32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4.4">
      <c r="A814" s="1"/>
      <c r="B814" s="1"/>
      <c r="C814" s="1"/>
      <c r="D814" s="1"/>
      <c r="E814" s="1"/>
      <c r="F814" s="1"/>
      <c r="G814" s="1"/>
      <c r="H814" s="49"/>
      <c r="I814" s="49"/>
      <c r="J814" s="1"/>
      <c r="K814" s="1"/>
      <c r="L814" s="1"/>
      <c r="M814" s="1"/>
      <c r="N814" s="319"/>
      <c r="O814" s="1"/>
      <c r="P814" s="1"/>
      <c r="Q814" s="1"/>
      <c r="R814" s="1"/>
      <c r="S814" s="320"/>
      <c r="T814" s="1"/>
      <c r="U814" s="1"/>
      <c r="V814" s="1"/>
      <c r="W814" s="135"/>
      <c r="X814" s="1"/>
      <c r="Y814" s="1"/>
      <c r="Z814" s="1"/>
      <c r="AA814" s="32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4.4">
      <c r="A815" s="1"/>
      <c r="B815" s="1"/>
      <c r="C815" s="1"/>
      <c r="D815" s="1"/>
      <c r="E815" s="1"/>
      <c r="F815" s="1"/>
      <c r="G815" s="1"/>
      <c r="H815" s="49"/>
      <c r="I815" s="49"/>
      <c r="J815" s="1"/>
      <c r="K815" s="1"/>
      <c r="L815" s="1"/>
      <c r="M815" s="1"/>
      <c r="N815" s="319"/>
      <c r="O815" s="1"/>
      <c r="P815" s="1"/>
      <c r="Q815" s="1"/>
      <c r="R815" s="1"/>
      <c r="S815" s="320"/>
      <c r="T815" s="1"/>
      <c r="U815" s="1"/>
      <c r="V815" s="1"/>
      <c r="W815" s="135"/>
      <c r="X815" s="1"/>
      <c r="Y815" s="1"/>
      <c r="Z815" s="1"/>
      <c r="AA815" s="32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4.4">
      <c r="A816" s="1"/>
      <c r="B816" s="1"/>
      <c r="C816" s="1"/>
      <c r="D816" s="1"/>
      <c r="E816" s="1"/>
      <c r="F816" s="1"/>
      <c r="G816" s="1"/>
      <c r="H816" s="49"/>
      <c r="I816" s="49"/>
      <c r="J816" s="1"/>
      <c r="K816" s="1"/>
      <c r="L816" s="1"/>
      <c r="M816" s="1"/>
      <c r="N816" s="319"/>
      <c r="O816" s="1"/>
      <c r="P816" s="1"/>
      <c r="Q816" s="1"/>
      <c r="R816" s="1"/>
      <c r="S816" s="320"/>
      <c r="T816" s="1"/>
      <c r="U816" s="1"/>
      <c r="V816" s="1"/>
      <c r="W816" s="135"/>
      <c r="X816" s="1"/>
      <c r="Y816" s="1"/>
      <c r="Z816" s="1"/>
      <c r="AA816" s="32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4.4">
      <c r="A817" s="1"/>
      <c r="B817" s="1"/>
      <c r="C817" s="1"/>
      <c r="D817" s="1"/>
      <c r="E817" s="1"/>
      <c r="F817" s="1"/>
      <c r="G817" s="1"/>
      <c r="H817" s="49"/>
      <c r="I817" s="49"/>
      <c r="J817" s="1"/>
      <c r="K817" s="1"/>
      <c r="L817" s="1"/>
      <c r="M817" s="1"/>
      <c r="N817" s="319"/>
      <c r="O817" s="1"/>
      <c r="P817" s="1"/>
      <c r="Q817" s="1"/>
      <c r="R817" s="1"/>
      <c r="S817" s="320"/>
      <c r="T817" s="1"/>
      <c r="U817" s="1"/>
      <c r="V817" s="1"/>
      <c r="W817" s="135"/>
      <c r="X817" s="1"/>
      <c r="Y817" s="1"/>
      <c r="Z817" s="1"/>
      <c r="AA817" s="32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4.4">
      <c r="A818" s="1"/>
      <c r="B818" s="1"/>
      <c r="C818" s="1"/>
      <c r="D818" s="1"/>
      <c r="E818" s="1"/>
      <c r="F818" s="1"/>
      <c r="G818" s="1"/>
      <c r="H818" s="49"/>
      <c r="I818" s="49"/>
      <c r="J818" s="1"/>
      <c r="K818" s="1"/>
      <c r="L818" s="1"/>
      <c r="M818" s="1"/>
      <c r="N818" s="319"/>
      <c r="O818" s="1"/>
      <c r="P818" s="1"/>
      <c r="Q818" s="1"/>
      <c r="R818" s="1"/>
      <c r="S818" s="320"/>
      <c r="T818" s="1"/>
      <c r="U818" s="1"/>
      <c r="V818" s="1"/>
      <c r="W818" s="135"/>
      <c r="X818" s="1"/>
      <c r="Y818" s="1"/>
      <c r="Z818" s="1"/>
      <c r="AA818" s="32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4.4">
      <c r="A819" s="1"/>
      <c r="B819" s="1"/>
      <c r="C819" s="1"/>
      <c r="D819" s="1"/>
      <c r="E819" s="1"/>
      <c r="F819" s="1"/>
      <c r="G819" s="1"/>
      <c r="H819" s="49"/>
      <c r="I819" s="49"/>
      <c r="J819" s="1"/>
      <c r="K819" s="1"/>
      <c r="L819" s="1"/>
      <c r="M819" s="1"/>
      <c r="N819" s="319"/>
      <c r="O819" s="1"/>
      <c r="P819" s="1"/>
      <c r="Q819" s="1"/>
      <c r="R819" s="1"/>
      <c r="S819" s="320"/>
      <c r="T819" s="1"/>
      <c r="U819" s="1"/>
      <c r="V819" s="1"/>
      <c r="W819" s="135"/>
      <c r="X819" s="1"/>
      <c r="Y819" s="1"/>
      <c r="Z819" s="1"/>
      <c r="AA819" s="32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4.4">
      <c r="A820" s="1"/>
      <c r="B820" s="1"/>
      <c r="C820" s="1"/>
      <c r="D820" s="1"/>
      <c r="E820" s="1"/>
      <c r="F820" s="1"/>
      <c r="G820" s="1"/>
      <c r="H820" s="49"/>
      <c r="I820" s="49"/>
      <c r="J820" s="1"/>
      <c r="K820" s="1"/>
      <c r="L820" s="1"/>
      <c r="M820" s="1"/>
      <c r="N820" s="319"/>
      <c r="O820" s="1"/>
      <c r="P820" s="1"/>
      <c r="Q820" s="1"/>
      <c r="R820" s="1"/>
      <c r="S820" s="320"/>
      <c r="T820" s="1"/>
      <c r="U820" s="1"/>
      <c r="V820" s="1"/>
      <c r="W820" s="135"/>
      <c r="X820" s="1"/>
      <c r="Y820" s="1"/>
      <c r="Z820" s="1"/>
      <c r="AA820" s="32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4.4">
      <c r="A821" s="1"/>
      <c r="B821" s="1"/>
      <c r="C821" s="1"/>
      <c r="D821" s="1"/>
      <c r="E821" s="1"/>
      <c r="F821" s="1"/>
      <c r="G821" s="1"/>
      <c r="H821" s="49"/>
      <c r="I821" s="49"/>
      <c r="J821" s="1"/>
      <c r="K821" s="1"/>
      <c r="L821" s="1"/>
      <c r="M821" s="1"/>
      <c r="N821" s="319"/>
      <c r="O821" s="1"/>
      <c r="P821" s="1"/>
      <c r="Q821" s="1"/>
      <c r="R821" s="1"/>
      <c r="S821" s="320"/>
      <c r="T821" s="1"/>
      <c r="U821" s="1"/>
      <c r="V821" s="1"/>
      <c r="W821" s="135"/>
      <c r="X821" s="1"/>
      <c r="Y821" s="1"/>
      <c r="Z821" s="1"/>
      <c r="AA821" s="32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4.4">
      <c r="A822" s="1"/>
      <c r="B822" s="1"/>
      <c r="C822" s="1"/>
      <c r="D822" s="1"/>
      <c r="E822" s="1"/>
      <c r="F822" s="1"/>
      <c r="G822" s="1"/>
      <c r="H822" s="49"/>
      <c r="I822" s="49"/>
      <c r="J822" s="1"/>
      <c r="K822" s="1"/>
      <c r="L822" s="1"/>
      <c r="M822" s="1"/>
      <c r="N822" s="319"/>
      <c r="O822" s="1"/>
      <c r="P822" s="1"/>
      <c r="Q822" s="1"/>
      <c r="R822" s="1"/>
      <c r="S822" s="320"/>
      <c r="T822" s="1"/>
      <c r="U822" s="1"/>
      <c r="V822" s="1"/>
      <c r="W822" s="135"/>
      <c r="X822" s="1"/>
      <c r="Y822" s="1"/>
      <c r="Z822" s="1"/>
      <c r="AA822" s="32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4.4">
      <c r="A823" s="1"/>
      <c r="B823" s="1"/>
      <c r="C823" s="1"/>
      <c r="D823" s="1"/>
      <c r="E823" s="1"/>
      <c r="F823" s="1"/>
      <c r="G823" s="1"/>
      <c r="H823" s="49"/>
      <c r="I823" s="49"/>
      <c r="J823" s="1"/>
      <c r="K823" s="1"/>
      <c r="L823" s="1"/>
      <c r="M823" s="1"/>
      <c r="N823" s="319"/>
      <c r="O823" s="1"/>
      <c r="P823" s="1"/>
      <c r="Q823" s="1"/>
      <c r="R823" s="1"/>
      <c r="S823" s="320"/>
      <c r="T823" s="1"/>
      <c r="U823" s="1"/>
      <c r="V823" s="1"/>
      <c r="W823" s="135"/>
      <c r="X823" s="1"/>
      <c r="Y823" s="1"/>
      <c r="Z823" s="1"/>
      <c r="AA823" s="32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4.4">
      <c r="A824" s="1"/>
      <c r="B824" s="1"/>
      <c r="C824" s="1"/>
      <c r="D824" s="1"/>
      <c r="E824" s="1"/>
      <c r="F824" s="1"/>
      <c r="G824" s="1"/>
      <c r="H824" s="49"/>
      <c r="I824" s="49"/>
      <c r="J824" s="1"/>
      <c r="K824" s="1"/>
      <c r="L824" s="1"/>
      <c r="M824" s="1"/>
      <c r="N824" s="319"/>
      <c r="O824" s="1"/>
      <c r="P824" s="1"/>
      <c r="Q824" s="1"/>
      <c r="R824" s="1"/>
      <c r="S824" s="320"/>
      <c r="T824" s="1"/>
      <c r="U824" s="1"/>
      <c r="V824" s="1"/>
      <c r="W824" s="135"/>
      <c r="X824" s="1"/>
      <c r="Y824" s="1"/>
      <c r="Z824" s="1"/>
      <c r="AA824" s="32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4.4">
      <c r="A825" s="1"/>
      <c r="B825" s="1"/>
      <c r="C825" s="1"/>
      <c r="D825" s="1"/>
      <c r="E825" s="1"/>
      <c r="F825" s="1"/>
      <c r="G825" s="1"/>
      <c r="H825" s="49"/>
      <c r="I825" s="49"/>
      <c r="J825" s="1"/>
      <c r="K825" s="1"/>
      <c r="L825" s="1"/>
      <c r="M825" s="1"/>
      <c r="N825" s="319"/>
      <c r="O825" s="1"/>
      <c r="P825" s="1"/>
      <c r="Q825" s="1"/>
      <c r="R825" s="1"/>
      <c r="S825" s="320"/>
      <c r="T825" s="1"/>
      <c r="U825" s="1"/>
      <c r="V825" s="1"/>
      <c r="W825" s="135"/>
      <c r="X825" s="1"/>
      <c r="Y825" s="1"/>
      <c r="Z825" s="1"/>
      <c r="AA825" s="32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4.4">
      <c r="A826" s="1"/>
      <c r="B826" s="1"/>
      <c r="C826" s="1"/>
      <c r="D826" s="1"/>
      <c r="E826" s="1"/>
      <c r="F826" s="1"/>
      <c r="G826" s="1"/>
      <c r="H826" s="49"/>
      <c r="I826" s="49"/>
      <c r="J826" s="1"/>
      <c r="K826" s="1"/>
      <c r="L826" s="1"/>
      <c r="M826" s="1"/>
      <c r="N826" s="319"/>
      <c r="O826" s="1"/>
      <c r="P826" s="1"/>
      <c r="Q826" s="1"/>
      <c r="R826" s="1"/>
      <c r="S826" s="320"/>
      <c r="T826" s="1"/>
      <c r="U826" s="1"/>
      <c r="V826" s="1"/>
      <c r="W826" s="135"/>
      <c r="X826" s="1"/>
      <c r="Y826" s="1"/>
      <c r="Z826" s="1"/>
      <c r="AA826" s="32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4.4">
      <c r="A827" s="1"/>
      <c r="B827" s="1"/>
      <c r="C827" s="1"/>
      <c r="D827" s="1"/>
      <c r="E827" s="1"/>
      <c r="F827" s="1"/>
      <c r="G827" s="1"/>
      <c r="H827" s="49"/>
      <c r="I827" s="49"/>
      <c r="J827" s="1"/>
      <c r="K827" s="1"/>
      <c r="L827" s="1"/>
      <c r="M827" s="1"/>
      <c r="N827" s="319"/>
      <c r="O827" s="1"/>
      <c r="P827" s="1"/>
      <c r="Q827" s="1"/>
      <c r="R827" s="1"/>
      <c r="S827" s="320"/>
      <c r="T827" s="1"/>
      <c r="U827" s="1"/>
      <c r="V827" s="1"/>
      <c r="W827" s="135"/>
      <c r="X827" s="1"/>
      <c r="Y827" s="1"/>
      <c r="Z827" s="1"/>
      <c r="AA827" s="32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4.4">
      <c r="A828" s="1"/>
      <c r="B828" s="1"/>
      <c r="C828" s="1"/>
      <c r="D828" s="1"/>
      <c r="E828" s="1"/>
      <c r="F828" s="1"/>
      <c r="G828" s="1"/>
      <c r="H828" s="49"/>
      <c r="I828" s="49"/>
      <c r="J828" s="1"/>
      <c r="K828" s="1"/>
      <c r="L828" s="1"/>
      <c r="M828" s="1"/>
      <c r="N828" s="319"/>
      <c r="O828" s="1"/>
      <c r="P828" s="1"/>
      <c r="Q828" s="1"/>
      <c r="R828" s="1"/>
      <c r="S828" s="320"/>
      <c r="T828" s="1"/>
      <c r="U828" s="1"/>
      <c r="V828" s="1"/>
      <c r="W828" s="135"/>
      <c r="X828" s="1"/>
      <c r="Y828" s="1"/>
      <c r="Z828" s="1"/>
      <c r="AA828" s="32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4.4">
      <c r="A829" s="1"/>
      <c r="B829" s="1"/>
      <c r="C829" s="1"/>
      <c r="D829" s="1"/>
      <c r="E829" s="1"/>
      <c r="F829" s="1"/>
      <c r="G829" s="1"/>
      <c r="H829" s="49"/>
      <c r="I829" s="49"/>
      <c r="J829" s="1"/>
      <c r="K829" s="1"/>
      <c r="L829" s="1"/>
      <c r="M829" s="1"/>
      <c r="N829" s="319"/>
      <c r="O829" s="1"/>
      <c r="P829" s="1"/>
      <c r="Q829" s="1"/>
      <c r="R829" s="1"/>
      <c r="S829" s="320"/>
      <c r="T829" s="1"/>
      <c r="U829" s="1"/>
      <c r="V829" s="1"/>
      <c r="W829" s="135"/>
      <c r="X829" s="1"/>
      <c r="Y829" s="1"/>
      <c r="Z829" s="1"/>
      <c r="AA829" s="32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4.4">
      <c r="A830" s="1"/>
      <c r="B830" s="1"/>
      <c r="C830" s="1"/>
      <c r="D830" s="1"/>
      <c r="E830" s="1"/>
      <c r="F830" s="1"/>
      <c r="G830" s="1"/>
      <c r="H830" s="49"/>
      <c r="I830" s="49"/>
      <c r="J830" s="1"/>
      <c r="K830" s="1"/>
      <c r="L830" s="1"/>
      <c r="M830" s="1"/>
      <c r="N830" s="319"/>
      <c r="O830" s="1"/>
      <c r="P830" s="1"/>
      <c r="Q830" s="1"/>
      <c r="R830" s="1"/>
      <c r="S830" s="320"/>
      <c r="T830" s="1"/>
      <c r="U830" s="1"/>
      <c r="V830" s="1"/>
      <c r="W830" s="135"/>
      <c r="X830" s="1"/>
      <c r="Y830" s="1"/>
      <c r="Z830" s="1"/>
      <c r="AA830" s="32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4.4">
      <c r="A831" s="1"/>
      <c r="B831" s="1"/>
      <c r="C831" s="1"/>
      <c r="D831" s="1"/>
      <c r="E831" s="1"/>
      <c r="F831" s="1"/>
      <c r="G831" s="1"/>
      <c r="H831" s="49"/>
      <c r="I831" s="49"/>
      <c r="J831" s="1"/>
      <c r="K831" s="1"/>
      <c r="L831" s="1"/>
      <c r="M831" s="1"/>
      <c r="N831" s="319"/>
      <c r="O831" s="1"/>
      <c r="P831" s="1"/>
      <c r="Q831" s="1"/>
      <c r="R831" s="1"/>
      <c r="S831" s="320"/>
      <c r="T831" s="1"/>
      <c r="U831" s="1"/>
      <c r="V831" s="1"/>
      <c r="W831" s="135"/>
      <c r="X831" s="1"/>
      <c r="Y831" s="1"/>
      <c r="Z831" s="1"/>
      <c r="AA831" s="32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4.4">
      <c r="A832" s="1"/>
      <c r="B832" s="1"/>
      <c r="C832" s="1"/>
      <c r="D832" s="1"/>
      <c r="E832" s="1"/>
      <c r="F832" s="1"/>
      <c r="G832" s="1"/>
      <c r="H832" s="49"/>
      <c r="I832" s="49"/>
      <c r="J832" s="1"/>
      <c r="K832" s="1"/>
      <c r="L832" s="1"/>
      <c r="M832" s="1"/>
      <c r="N832" s="319"/>
      <c r="O832" s="1"/>
      <c r="P832" s="1"/>
      <c r="Q832" s="1"/>
      <c r="R832" s="1"/>
      <c r="S832" s="320"/>
      <c r="T832" s="1"/>
      <c r="U832" s="1"/>
      <c r="V832" s="1"/>
      <c r="W832" s="135"/>
      <c r="X832" s="1"/>
      <c r="Y832" s="1"/>
      <c r="Z832" s="1"/>
      <c r="AA832" s="32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4.4">
      <c r="A833" s="1"/>
      <c r="B833" s="1"/>
      <c r="C833" s="1"/>
      <c r="D833" s="1"/>
      <c r="E833" s="1"/>
      <c r="F833" s="1"/>
      <c r="G833" s="1"/>
      <c r="H833" s="49"/>
      <c r="I833" s="49"/>
      <c r="J833" s="1"/>
      <c r="K833" s="1"/>
      <c r="L833" s="1"/>
      <c r="M833" s="1"/>
      <c r="N833" s="319"/>
      <c r="O833" s="1"/>
      <c r="P833" s="1"/>
      <c r="Q833" s="1"/>
      <c r="R833" s="1"/>
      <c r="S833" s="320"/>
      <c r="T833" s="1"/>
      <c r="U833" s="1"/>
      <c r="V833" s="1"/>
      <c r="W833" s="135"/>
      <c r="X833" s="1"/>
      <c r="Y833" s="1"/>
      <c r="Z833" s="1"/>
      <c r="AA833" s="32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4.4">
      <c r="A834" s="1"/>
      <c r="B834" s="1"/>
      <c r="C834" s="1"/>
      <c r="D834" s="1"/>
      <c r="E834" s="1"/>
      <c r="F834" s="1"/>
      <c r="G834" s="1"/>
      <c r="H834" s="49"/>
      <c r="I834" s="49"/>
      <c r="J834" s="1"/>
      <c r="K834" s="1"/>
      <c r="L834" s="1"/>
      <c r="M834" s="1"/>
      <c r="N834" s="319"/>
      <c r="O834" s="1"/>
      <c r="P834" s="1"/>
      <c r="Q834" s="1"/>
      <c r="R834" s="1"/>
      <c r="S834" s="320"/>
      <c r="T834" s="1"/>
      <c r="U834" s="1"/>
      <c r="V834" s="1"/>
      <c r="W834" s="135"/>
      <c r="X834" s="1"/>
      <c r="Y834" s="1"/>
      <c r="Z834" s="1"/>
      <c r="AA834" s="32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4.4">
      <c r="A835" s="1"/>
      <c r="B835" s="1"/>
      <c r="C835" s="1"/>
      <c r="D835" s="1"/>
      <c r="E835" s="1"/>
      <c r="F835" s="1"/>
      <c r="G835" s="1"/>
      <c r="H835" s="49"/>
      <c r="I835" s="49"/>
      <c r="J835" s="1"/>
      <c r="K835" s="1"/>
      <c r="L835" s="1"/>
      <c r="M835" s="1"/>
      <c r="N835" s="319"/>
      <c r="O835" s="1"/>
      <c r="P835" s="1"/>
      <c r="Q835" s="1"/>
      <c r="R835" s="1"/>
      <c r="S835" s="320"/>
      <c r="T835" s="1"/>
      <c r="U835" s="1"/>
      <c r="V835" s="1"/>
      <c r="W835" s="135"/>
      <c r="X835" s="1"/>
      <c r="Y835" s="1"/>
      <c r="Z835" s="1"/>
      <c r="AA835" s="32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4.4">
      <c r="A836" s="1"/>
      <c r="B836" s="1"/>
      <c r="C836" s="1"/>
      <c r="D836" s="1"/>
      <c r="E836" s="1"/>
      <c r="F836" s="1"/>
      <c r="G836" s="1"/>
      <c r="H836" s="49"/>
      <c r="I836" s="49"/>
      <c r="J836" s="1"/>
      <c r="K836" s="1"/>
      <c r="L836" s="1"/>
      <c r="M836" s="1"/>
      <c r="N836" s="319"/>
      <c r="O836" s="1"/>
      <c r="P836" s="1"/>
      <c r="Q836" s="1"/>
      <c r="R836" s="1"/>
      <c r="S836" s="320"/>
      <c r="T836" s="1"/>
      <c r="U836" s="1"/>
      <c r="V836" s="1"/>
      <c r="W836" s="135"/>
      <c r="X836" s="1"/>
      <c r="Y836" s="1"/>
      <c r="Z836" s="1"/>
      <c r="AA836" s="32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4.4">
      <c r="A837" s="1"/>
      <c r="B837" s="1"/>
      <c r="C837" s="1"/>
      <c r="D837" s="1"/>
      <c r="E837" s="1"/>
      <c r="F837" s="1"/>
      <c r="G837" s="1"/>
      <c r="H837" s="49"/>
      <c r="I837" s="49"/>
      <c r="J837" s="1"/>
      <c r="K837" s="1"/>
      <c r="L837" s="1"/>
      <c r="M837" s="1"/>
      <c r="N837" s="319"/>
      <c r="O837" s="1"/>
      <c r="P837" s="1"/>
      <c r="Q837" s="1"/>
      <c r="R837" s="1"/>
      <c r="S837" s="320"/>
      <c r="T837" s="1"/>
      <c r="U837" s="1"/>
      <c r="V837" s="1"/>
      <c r="W837" s="135"/>
      <c r="X837" s="1"/>
      <c r="Y837" s="1"/>
      <c r="Z837" s="1"/>
      <c r="AA837" s="32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4.4">
      <c r="A838" s="1"/>
      <c r="B838" s="1"/>
      <c r="C838" s="1"/>
      <c r="D838" s="1"/>
      <c r="E838" s="1"/>
      <c r="F838" s="1"/>
      <c r="G838" s="1"/>
      <c r="H838" s="49"/>
      <c r="I838" s="49"/>
      <c r="J838" s="1"/>
      <c r="K838" s="1"/>
      <c r="L838" s="1"/>
      <c r="M838" s="1"/>
      <c r="N838" s="319"/>
      <c r="O838" s="1"/>
      <c r="P838" s="1"/>
      <c r="Q838" s="1"/>
      <c r="R838" s="1"/>
      <c r="S838" s="320"/>
      <c r="T838" s="1"/>
      <c r="U838" s="1"/>
      <c r="V838" s="1"/>
      <c r="W838" s="135"/>
      <c r="X838" s="1"/>
      <c r="Y838" s="1"/>
      <c r="Z838" s="1"/>
      <c r="AA838" s="32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4.4">
      <c r="A839" s="1"/>
      <c r="B839" s="1"/>
      <c r="C839" s="1"/>
      <c r="D839" s="1"/>
      <c r="E839" s="1"/>
      <c r="F839" s="1"/>
      <c r="G839" s="1"/>
      <c r="H839" s="49"/>
      <c r="I839" s="49"/>
      <c r="J839" s="1"/>
      <c r="K839" s="1"/>
      <c r="L839" s="1"/>
      <c r="M839" s="1"/>
      <c r="N839" s="319"/>
      <c r="O839" s="1"/>
      <c r="P839" s="1"/>
      <c r="Q839" s="1"/>
      <c r="R839" s="1"/>
      <c r="S839" s="320"/>
      <c r="T839" s="1"/>
      <c r="U839" s="1"/>
      <c r="V839" s="1"/>
      <c r="W839" s="135"/>
      <c r="X839" s="1"/>
      <c r="Y839" s="1"/>
      <c r="Z839" s="1"/>
      <c r="AA839" s="32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4.4">
      <c r="A840" s="1"/>
      <c r="B840" s="1"/>
      <c r="C840" s="1"/>
      <c r="D840" s="1"/>
      <c r="E840" s="1"/>
      <c r="F840" s="1"/>
      <c r="G840" s="1"/>
      <c r="H840" s="49"/>
      <c r="I840" s="49"/>
      <c r="J840" s="1"/>
      <c r="K840" s="1"/>
      <c r="L840" s="1"/>
      <c r="M840" s="1"/>
      <c r="N840" s="319"/>
      <c r="O840" s="1"/>
      <c r="P840" s="1"/>
      <c r="Q840" s="1"/>
      <c r="R840" s="1"/>
      <c r="S840" s="320"/>
      <c r="T840" s="1"/>
      <c r="U840" s="1"/>
      <c r="V840" s="1"/>
      <c r="W840" s="135"/>
      <c r="X840" s="1"/>
      <c r="Y840" s="1"/>
      <c r="Z840" s="1"/>
      <c r="AA840" s="32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4.4">
      <c r="A841" s="1"/>
      <c r="B841" s="1"/>
      <c r="C841" s="1"/>
      <c r="D841" s="1"/>
      <c r="E841" s="1"/>
      <c r="F841" s="1"/>
      <c r="G841" s="1"/>
      <c r="H841" s="49"/>
      <c r="I841" s="49"/>
      <c r="J841" s="1"/>
      <c r="K841" s="1"/>
      <c r="L841" s="1"/>
      <c r="M841" s="1"/>
      <c r="N841" s="319"/>
      <c r="O841" s="1"/>
      <c r="P841" s="1"/>
      <c r="Q841" s="1"/>
      <c r="R841" s="1"/>
      <c r="S841" s="320"/>
      <c r="T841" s="1"/>
      <c r="U841" s="1"/>
      <c r="V841" s="1"/>
      <c r="W841" s="135"/>
      <c r="X841" s="1"/>
      <c r="Y841" s="1"/>
      <c r="Z841" s="1"/>
      <c r="AA841" s="32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4.4">
      <c r="A842" s="1"/>
      <c r="B842" s="1"/>
      <c r="C842" s="1"/>
      <c r="D842" s="1"/>
      <c r="E842" s="1"/>
      <c r="F842" s="1"/>
      <c r="G842" s="1"/>
      <c r="H842" s="49"/>
      <c r="I842" s="49"/>
      <c r="J842" s="1"/>
      <c r="K842" s="1"/>
      <c r="L842" s="1"/>
      <c r="M842" s="1"/>
      <c r="N842" s="319"/>
      <c r="O842" s="1"/>
      <c r="P842" s="1"/>
      <c r="Q842" s="1"/>
      <c r="R842" s="1"/>
      <c r="S842" s="320"/>
      <c r="T842" s="1"/>
      <c r="U842" s="1"/>
      <c r="V842" s="1"/>
      <c r="W842" s="135"/>
      <c r="X842" s="1"/>
      <c r="Y842" s="1"/>
      <c r="Z842" s="1"/>
      <c r="AA842" s="32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4.4">
      <c r="A843" s="1"/>
      <c r="B843" s="1"/>
      <c r="C843" s="1"/>
      <c r="D843" s="1"/>
      <c r="E843" s="1"/>
      <c r="F843" s="1"/>
      <c r="G843" s="1"/>
      <c r="H843" s="49"/>
      <c r="I843" s="49"/>
      <c r="J843" s="1"/>
      <c r="K843" s="1"/>
      <c r="L843" s="1"/>
      <c r="M843" s="1"/>
      <c r="N843" s="319"/>
      <c r="O843" s="1"/>
      <c r="P843" s="1"/>
      <c r="Q843" s="1"/>
      <c r="R843" s="1"/>
      <c r="S843" s="320"/>
      <c r="T843" s="1"/>
      <c r="U843" s="1"/>
      <c r="V843" s="1"/>
      <c r="W843" s="135"/>
      <c r="X843" s="1"/>
      <c r="Y843" s="1"/>
      <c r="Z843" s="1"/>
      <c r="AA843" s="32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4.4">
      <c r="A844" s="1"/>
      <c r="B844" s="1"/>
      <c r="C844" s="1"/>
      <c r="D844" s="1"/>
      <c r="E844" s="1"/>
      <c r="F844" s="1"/>
      <c r="G844" s="1"/>
      <c r="H844" s="49"/>
      <c r="I844" s="49"/>
      <c r="J844" s="1"/>
      <c r="K844" s="1"/>
      <c r="L844" s="1"/>
      <c r="M844" s="1"/>
      <c r="N844" s="319"/>
      <c r="O844" s="1"/>
      <c r="P844" s="1"/>
      <c r="Q844" s="1"/>
      <c r="R844" s="1"/>
      <c r="S844" s="320"/>
      <c r="T844" s="1"/>
      <c r="U844" s="1"/>
      <c r="V844" s="1"/>
      <c r="W844" s="135"/>
      <c r="X844" s="1"/>
      <c r="Y844" s="1"/>
      <c r="Z844" s="1"/>
      <c r="AA844" s="32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4.4">
      <c r="A845" s="1"/>
      <c r="B845" s="1"/>
      <c r="C845" s="1"/>
      <c r="D845" s="1"/>
      <c r="E845" s="1"/>
      <c r="F845" s="1"/>
      <c r="G845" s="1"/>
      <c r="H845" s="49"/>
      <c r="I845" s="49"/>
      <c r="J845" s="1"/>
      <c r="K845" s="1"/>
      <c r="L845" s="1"/>
      <c r="M845" s="1"/>
      <c r="N845" s="319"/>
      <c r="O845" s="1"/>
      <c r="P845" s="1"/>
      <c r="Q845" s="1"/>
      <c r="R845" s="1"/>
      <c r="S845" s="320"/>
      <c r="T845" s="1"/>
      <c r="U845" s="1"/>
      <c r="V845" s="1"/>
      <c r="W845" s="135"/>
      <c r="X845" s="1"/>
      <c r="Y845" s="1"/>
      <c r="Z845" s="1"/>
      <c r="AA845" s="32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4.4">
      <c r="A846" s="1"/>
      <c r="B846" s="1"/>
      <c r="C846" s="1"/>
      <c r="D846" s="1"/>
      <c r="E846" s="1"/>
      <c r="F846" s="1"/>
      <c r="G846" s="1"/>
      <c r="H846" s="49"/>
      <c r="I846" s="49"/>
      <c r="J846" s="1"/>
      <c r="K846" s="1"/>
      <c r="L846" s="1"/>
      <c r="M846" s="1"/>
      <c r="N846" s="319"/>
      <c r="O846" s="1"/>
      <c r="P846" s="1"/>
      <c r="Q846" s="1"/>
      <c r="R846" s="1"/>
      <c r="S846" s="320"/>
      <c r="T846" s="1"/>
      <c r="U846" s="1"/>
      <c r="V846" s="1"/>
      <c r="W846" s="135"/>
      <c r="X846" s="1"/>
      <c r="Y846" s="1"/>
      <c r="Z846" s="1"/>
      <c r="AA846" s="32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4.4">
      <c r="A847" s="1"/>
      <c r="B847" s="1"/>
      <c r="C847" s="1"/>
      <c r="D847" s="1"/>
      <c r="E847" s="1"/>
      <c r="F847" s="1"/>
      <c r="G847" s="1"/>
      <c r="H847" s="49"/>
      <c r="I847" s="49"/>
      <c r="J847" s="1"/>
      <c r="K847" s="1"/>
      <c r="L847" s="1"/>
      <c r="M847" s="1"/>
      <c r="N847" s="319"/>
      <c r="O847" s="1"/>
      <c r="P847" s="1"/>
      <c r="Q847" s="1"/>
      <c r="R847" s="1"/>
      <c r="S847" s="320"/>
      <c r="T847" s="1"/>
      <c r="U847" s="1"/>
      <c r="V847" s="1"/>
      <c r="W847" s="135"/>
      <c r="X847" s="1"/>
      <c r="Y847" s="1"/>
      <c r="Z847" s="1"/>
      <c r="AA847" s="32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4.4">
      <c r="A848" s="1"/>
      <c r="B848" s="1"/>
      <c r="C848" s="1"/>
      <c r="D848" s="1"/>
      <c r="E848" s="1"/>
      <c r="F848" s="1"/>
      <c r="G848" s="1"/>
      <c r="H848" s="49"/>
      <c r="I848" s="49"/>
      <c r="J848" s="1"/>
      <c r="K848" s="1"/>
      <c r="L848" s="1"/>
      <c r="M848" s="1"/>
      <c r="N848" s="319"/>
      <c r="O848" s="1"/>
      <c r="P848" s="1"/>
      <c r="Q848" s="1"/>
      <c r="R848" s="1"/>
      <c r="S848" s="320"/>
      <c r="T848" s="1"/>
      <c r="U848" s="1"/>
      <c r="V848" s="1"/>
      <c r="W848" s="135"/>
      <c r="X848" s="1"/>
      <c r="Y848" s="1"/>
      <c r="Z848" s="1"/>
      <c r="AA848" s="32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4.4">
      <c r="A849" s="1"/>
      <c r="B849" s="1"/>
      <c r="C849" s="1"/>
      <c r="D849" s="1"/>
      <c r="E849" s="1"/>
      <c r="F849" s="1"/>
      <c r="G849" s="1"/>
      <c r="H849" s="49"/>
      <c r="I849" s="49"/>
      <c r="J849" s="1"/>
      <c r="K849" s="1"/>
      <c r="L849" s="1"/>
      <c r="M849" s="1"/>
      <c r="N849" s="319"/>
      <c r="O849" s="1"/>
      <c r="P849" s="1"/>
      <c r="Q849" s="1"/>
      <c r="R849" s="1"/>
      <c r="S849" s="320"/>
      <c r="T849" s="1"/>
      <c r="U849" s="1"/>
      <c r="V849" s="1"/>
      <c r="W849" s="135"/>
      <c r="X849" s="1"/>
      <c r="Y849" s="1"/>
      <c r="Z849" s="1"/>
      <c r="AA849" s="32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4.4">
      <c r="A850" s="1"/>
      <c r="B850" s="1"/>
      <c r="C850" s="1"/>
      <c r="D850" s="1"/>
      <c r="E850" s="1"/>
      <c r="F850" s="1"/>
      <c r="G850" s="1"/>
      <c r="H850" s="49"/>
      <c r="I850" s="49"/>
      <c r="J850" s="1"/>
      <c r="K850" s="1"/>
      <c r="L850" s="1"/>
      <c r="M850" s="1"/>
      <c r="N850" s="319"/>
      <c r="O850" s="1"/>
      <c r="P850" s="1"/>
      <c r="Q850" s="1"/>
      <c r="R850" s="1"/>
      <c r="S850" s="320"/>
      <c r="T850" s="1"/>
      <c r="U850" s="1"/>
      <c r="V850" s="1"/>
      <c r="W850" s="135"/>
      <c r="X850" s="1"/>
      <c r="Y850" s="1"/>
      <c r="Z850" s="1"/>
      <c r="AA850" s="32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4.4">
      <c r="A851" s="1"/>
      <c r="B851" s="1"/>
      <c r="C851" s="1"/>
      <c r="D851" s="1"/>
      <c r="E851" s="1"/>
      <c r="F851" s="1"/>
      <c r="G851" s="1"/>
      <c r="H851" s="49"/>
      <c r="I851" s="49"/>
      <c r="J851" s="1"/>
      <c r="K851" s="1"/>
      <c r="L851" s="1"/>
      <c r="M851" s="1"/>
      <c r="N851" s="319"/>
      <c r="O851" s="1"/>
      <c r="P851" s="1"/>
      <c r="Q851" s="1"/>
      <c r="R851" s="1"/>
      <c r="S851" s="320"/>
      <c r="T851" s="1"/>
      <c r="U851" s="1"/>
      <c r="V851" s="1"/>
      <c r="W851" s="135"/>
      <c r="X851" s="1"/>
      <c r="Y851" s="1"/>
      <c r="Z851" s="1"/>
      <c r="AA851" s="32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4.4">
      <c r="A852" s="1"/>
      <c r="B852" s="1"/>
      <c r="C852" s="1"/>
      <c r="D852" s="1"/>
      <c r="E852" s="1"/>
      <c r="F852" s="1"/>
      <c r="G852" s="1"/>
      <c r="H852" s="49"/>
      <c r="I852" s="49"/>
      <c r="J852" s="1"/>
      <c r="K852" s="1"/>
      <c r="L852" s="1"/>
      <c r="M852" s="1"/>
      <c r="N852" s="319"/>
      <c r="O852" s="1"/>
      <c r="P852" s="1"/>
      <c r="Q852" s="1"/>
      <c r="R852" s="1"/>
      <c r="S852" s="320"/>
      <c r="T852" s="1"/>
      <c r="U852" s="1"/>
      <c r="V852" s="1"/>
      <c r="W852" s="135"/>
      <c r="X852" s="1"/>
      <c r="Y852" s="1"/>
      <c r="Z852" s="1"/>
      <c r="AA852" s="32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4.4">
      <c r="A853" s="1"/>
      <c r="B853" s="1"/>
      <c r="C853" s="1"/>
      <c r="D853" s="1"/>
      <c r="E853" s="1"/>
      <c r="F853" s="1"/>
      <c r="G853" s="1"/>
      <c r="H853" s="49"/>
      <c r="I853" s="49"/>
      <c r="J853" s="1"/>
      <c r="K853" s="1"/>
      <c r="L853" s="1"/>
      <c r="M853" s="1"/>
      <c r="N853" s="319"/>
      <c r="O853" s="1"/>
      <c r="P853" s="1"/>
      <c r="Q853" s="1"/>
      <c r="R853" s="1"/>
      <c r="S853" s="320"/>
      <c r="T853" s="1"/>
      <c r="U853" s="1"/>
      <c r="V853" s="1"/>
      <c r="W853" s="135"/>
      <c r="X853" s="1"/>
      <c r="Y853" s="1"/>
      <c r="Z853" s="1"/>
      <c r="AA853" s="32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4.4">
      <c r="A854" s="1"/>
      <c r="B854" s="1"/>
      <c r="C854" s="1"/>
      <c r="D854" s="1"/>
      <c r="E854" s="1"/>
      <c r="F854" s="1"/>
      <c r="G854" s="1"/>
      <c r="H854" s="49"/>
      <c r="I854" s="49"/>
      <c r="J854" s="1"/>
      <c r="K854" s="1"/>
      <c r="L854" s="1"/>
      <c r="M854" s="1"/>
      <c r="N854" s="319"/>
      <c r="O854" s="1"/>
      <c r="P854" s="1"/>
      <c r="Q854" s="1"/>
      <c r="R854" s="1"/>
      <c r="S854" s="320"/>
      <c r="T854" s="1"/>
      <c r="U854" s="1"/>
      <c r="V854" s="1"/>
      <c r="W854" s="135"/>
      <c r="X854" s="1"/>
      <c r="Y854" s="1"/>
      <c r="Z854" s="1"/>
      <c r="AA854" s="32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4.4">
      <c r="A855" s="1"/>
      <c r="B855" s="1"/>
      <c r="C855" s="1"/>
      <c r="D855" s="1"/>
      <c r="E855" s="1"/>
      <c r="F855" s="1"/>
      <c r="G855" s="1"/>
      <c r="H855" s="49"/>
      <c r="I855" s="49"/>
      <c r="J855" s="1"/>
      <c r="K855" s="1"/>
      <c r="L855" s="1"/>
      <c r="M855" s="1"/>
      <c r="N855" s="319"/>
      <c r="O855" s="1"/>
      <c r="P855" s="1"/>
      <c r="Q855" s="1"/>
      <c r="R855" s="1"/>
      <c r="S855" s="320"/>
      <c r="T855" s="1"/>
      <c r="U855" s="1"/>
      <c r="V855" s="1"/>
      <c r="W855" s="135"/>
      <c r="X855" s="1"/>
      <c r="Y855" s="1"/>
      <c r="Z855" s="1"/>
      <c r="AA855" s="32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4.4">
      <c r="A856" s="1"/>
      <c r="B856" s="1"/>
      <c r="C856" s="1"/>
      <c r="D856" s="1"/>
      <c r="E856" s="1"/>
      <c r="F856" s="1"/>
      <c r="G856" s="1"/>
      <c r="H856" s="49"/>
      <c r="I856" s="49"/>
      <c r="J856" s="1"/>
      <c r="K856" s="1"/>
      <c r="L856" s="1"/>
      <c r="M856" s="1"/>
      <c r="N856" s="319"/>
      <c r="O856" s="1"/>
      <c r="P856" s="1"/>
      <c r="Q856" s="1"/>
      <c r="R856" s="1"/>
      <c r="S856" s="320"/>
      <c r="T856" s="1"/>
      <c r="U856" s="1"/>
      <c r="V856" s="1"/>
      <c r="W856" s="135"/>
      <c r="X856" s="1"/>
      <c r="Y856" s="1"/>
      <c r="Z856" s="1"/>
      <c r="AA856" s="32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4.4">
      <c r="A857" s="1"/>
      <c r="B857" s="1"/>
      <c r="C857" s="1"/>
      <c r="D857" s="1"/>
      <c r="E857" s="1"/>
      <c r="F857" s="1"/>
      <c r="G857" s="1"/>
      <c r="H857" s="49"/>
      <c r="I857" s="49"/>
      <c r="J857" s="1"/>
      <c r="K857" s="1"/>
      <c r="L857" s="1"/>
      <c r="M857" s="1"/>
      <c r="N857" s="319"/>
      <c r="O857" s="1"/>
      <c r="P857" s="1"/>
      <c r="Q857" s="1"/>
      <c r="R857" s="1"/>
      <c r="S857" s="320"/>
      <c r="T857" s="1"/>
      <c r="U857" s="1"/>
      <c r="V857" s="1"/>
      <c r="W857" s="135"/>
      <c r="X857" s="1"/>
      <c r="Y857" s="1"/>
      <c r="Z857" s="1"/>
      <c r="AA857" s="32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4.4">
      <c r="A858" s="1"/>
      <c r="B858" s="1"/>
      <c r="C858" s="1"/>
      <c r="D858" s="1"/>
      <c r="E858" s="1"/>
      <c r="F858" s="1"/>
      <c r="G858" s="1"/>
      <c r="H858" s="49"/>
      <c r="I858" s="49"/>
      <c r="J858" s="1"/>
      <c r="K858" s="1"/>
      <c r="L858" s="1"/>
      <c r="M858" s="1"/>
      <c r="N858" s="319"/>
      <c r="O858" s="1"/>
      <c r="P858" s="1"/>
      <c r="Q858" s="1"/>
      <c r="R858" s="1"/>
      <c r="S858" s="320"/>
      <c r="T858" s="1"/>
      <c r="U858" s="1"/>
      <c r="V858" s="1"/>
      <c r="W858" s="135"/>
      <c r="X858" s="1"/>
      <c r="Y858" s="1"/>
      <c r="Z858" s="1"/>
      <c r="AA858" s="32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4.4">
      <c r="A859" s="1"/>
      <c r="B859" s="1"/>
      <c r="C859" s="1"/>
      <c r="D859" s="1"/>
      <c r="E859" s="1"/>
      <c r="F859" s="1"/>
      <c r="G859" s="1"/>
      <c r="H859" s="49"/>
      <c r="I859" s="49"/>
      <c r="J859" s="1"/>
      <c r="K859" s="1"/>
      <c r="L859" s="1"/>
      <c r="M859" s="1"/>
      <c r="N859" s="319"/>
      <c r="O859" s="1"/>
      <c r="P859" s="1"/>
      <c r="Q859" s="1"/>
      <c r="R859" s="1"/>
      <c r="S859" s="320"/>
      <c r="T859" s="1"/>
      <c r="U859" s="1"/>
      <c r="V859" s="1"/>
      <c r="W859" s="135"/>
      <c r="X859" s="1"/>
      <c r="Y859" s="1"/>
      <c r="Z859" s="1"/>
      <c r="AA859" s="32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4.4">
      <c r="A860" s="1"/>
      <c r="B860" s="1"/>
      <c r="C860" s="1"/>
      <c r="D860" s="1"/>
      <c r="E860" s="1"/>
      <c r="F860" s="1"/>
      <c r="G860" s="1"/>
      <c r="H860" s="49"/>
      <c r="I860" s="49"/>
      <c r="J860" s="1"/>
      <c r="K860" s="1"/>
      <c r="L860" s="1"/>
      <c r="M860" s="1"/>
      <c r="N860" s="319"/>
      <c r="O860" s="1"/>
      <c r="P860" s="1"/>
      <c r="Q860" s="1"/>
      <c r="R860" s="1"/>
      <c r="S860" s="320"/>
      <c r="T860" s="1"/>
      <c r="U860" s="1"/>
      <c r="V860" s="1"/>
      <c r="W860" s="135"/>
      <c r="X860" s="1"/>
      <c r="Y860" s="1"/>
      <c r="Z860" s="1"/>
      <c r="AA860" s="32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4.4">
      <c r="A861" s="1"/>
      <c r="B861" s="1"/>
      <c r="C861" s="1"/>
      <c r="D861" s="1"/>
      <c r="E861" s="1"/>
      <c r="F861" s="1"/>
      <c r="G861" s="1"/>
      <c r="H861" s="49"/>
      <c r="I861" s="49"/>
      <c r="J861" s="1"/>
      <c r="K861" s="1"/>
      <c r="L861" s="1"/>
      <c r="M861" s="1"/>
      <c r="N861" s="319"/>
      <c r="O861" s="1"/>
      <c r="P861" s="1"/>
      <c r="Q861" s="1"/>
      <c r="R861" s="1"/>
      <c r="S861" s="320"/>
      <c r="T861" s="1"/>
      <c r="U861" s="1"/>
      <c r="V861" s="1"/>
      <c r="W861" s="135"/>
      <c r="X861" s="1"/>
      <c r="Y861" s="1"/>
      <c r="Z861" s="1"/>
      <c r="AA861" s="32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4.4">
      <c r="A862" s="1"/>
      <c r="B862" s="1"/>
      <c r="C862" s="1"/>
      <c r="D862" s="1"/>
      <c r="E862" s="1"/>
      <c r="F862" s="1"/>
      <c r="G862" s="1"/>
      <c r="H862" s="49"/>
      <c r="I862" s="49"/>
      <c r="J862" s="1"/>
      <c r="K862" s="1"/>
      <c r="L862" s="1"/>
      <c r="M862" s="1"/>
      <c r="N862" s="319"/>
      <c r="O862" s="1"/>
      <c r="P862" s="1"/>
      <c r="Q862" s="1"/>
      <c r="R862" s="1"/>
      <c r="S862" s="320"/>
      <c r="T862" s="1"/>
      <c r="U862" s="1"/>
      <c r="V862" s="1"/>
      <c r="W862" s="135"/>
      <c r="X862" s="1"/>
      <c r="Y862" s="1"/>
      <c r="Z862" s="1"/>
      <c r="AA862" s="32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4.4">
      <c r="A863" s="1"/>
      <c r="B863" s="1"/>
      <c r="C863" s="1"/>
      <c r="D863" s="1"/>
      <c r="E863" s="1"/>
      <c r="F863" s="1"/>
      <c r="G863" s="1"/>
      <c r="H863" s="49"/>
      <c r="I863" s="49"/>
      <c r="J863" s="1"/>
      <c r="K863" s="1"/>
      <c r="L863" s="1"/>
      <c r="M863" s="1"/>
      <c r="N863" s="319"/>
      <c r="O863" s="1"/>
      <c r="P863" s="1"/>
      <c r="Q863" s="1"/>
      <c r="R863" s="1"/>
      <c r="S863" s="320"/>
      <c r="T863" s="1"/>
      <c r="U863" s="1"/>
      <c r="V863" s="1"/>
      <c r="W863" s="135"/>
      <c r="X863" s="1"/>
      <c r="Y863" s="1"/>
      <c r="Z863" s="1"/>
      <c r="AA863" s="32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4.4">
      <c r="A864" s="1"/>
      <c r="B864" s="1"/>
      <c r="C864" s="1"/>
      <c r="D864" s="1"/>
      <c r="E864" s="1"/>
      <c r="F864" s="1"/>
      <c r="G864" s="1"/>
      <c r="H864" s="49"/>
      <c r="I864" s="49"/>
      <c r="J864" s="1"/>
      <c r="K864" s="1"/>
      <c r="L864" s="1"/>
      <c r="M864" s="1"/>
      <c r="N864" s="319"/>
      <c r="O864" s="1"/>
      <c r="P864" s="1"/>
      <c r="Q864" s="1"/>
      <c r="R864" s="1"/>
      <c r="S864" s="320"/>
      <c r="T864" s="1"/>
      <c r="U864" s="1"/>
      <c r="V864" s="1"/>
      <c r="W864" s="135"/>
      <c r="X864" s="1"/>
      <c r="Y864" s="1"/>
      <c r="Z864" s="1"/>
      <c r="AA864" s="32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4.4">
      <c r="A865" s="1"/>
      <c r="B865" s="1"/>
      <c r="C865" s="1"/>
      <c r="D865" s="1"/>
      <c r="E865" s="1"/>
      <c r="F865" s="1"/>
      <c r="G865" s="1"/>
      <c r="H865" s="49"/>
      <c r="I865" s="49"/>
      <c r="J865" s="1"/>
      <c r="K865" s="1"/>
      <c r="L865" s="1"/>
      <c r="M865" s="1"/>
      <c r="N865" s="319"/>
      <c r="O865" s="1"/>
      <c r="P865" s="1"/>
      <c r="Q865" s="1"/>
      <c r="R865" s="1"/>
      <c r="S865" s="320"/>
      <c r="T865" s="1"/>
      <c r="U865" s="1"/>
      <c r="V865" s="1"/>
      <c r="W865" s="135"/>
      <c r="X865" s="1"/>
      <c r="Y865" s="1"/>
      <c r="Z865" s="1"/>
      <c r="AA865" s="32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4.4">
      <c r="A866" s="1"/>
      <c r="B866" s="1"/>
      <c r="C866" s="1"/>
      <c r="D866" s="1"/>
      <c r="E866" s="1"/>
      <c r="F866" s="1"/>
      <c r="G866" s="1"/>
      <c r="H866" s="49"/>
      <c r="I866" s="49"/>
      <c r="J866" s="1"/>
      <c r="K866" s="1"/>
      <c r="L866" s="1"/>
      <c r="M866" s="1"/>
      <c r="N866" s="319"/>
      <c r="O866" s="1"/>
      <c r="P866" s="1"/>
      <c r="Q866" s="1"/>
      <c r="R866" s="1"/>
      <c r="S866" s="320"/>
      <c r="T866" s="1"/>
      <c r="U866" s="1"/>
      <c r="V866" s="1"/>
      <c r="W866" s="135"/>
      <c r="X866" s="1"/>
      <c r="Y866" s="1"/>
      <c r="Z866" s="1"/>
      <c r="AA866" s="32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4.4">
      <c r="A867" s="1"/>
      <c r="B867" s="1"/>
      <c r="C867" s="1"/>
      <c r="D867" s="1"/>
      <c r="E867" s="1"/>
      <c r="F867" s="1"/>
      <c r="G867" s="1"/>
      <c r="H867" s="49"/>
      <c r="I867" s="49"/>
      <c r="J867" s="1"/>
      <c r="K867" s="1"/>
      <c r="L867" s="1"/>
      <c r="M867" s="1"/>
      <c r="N867" s="319"/>
      <c r="O867" s="1"/>
      <c r="P867" s="1"/>
      <c r="Q867" s="1"/>
      <c r="R867" s="1"/>
      <c r="S867" s="320"/>
      <c r="T867" s="1"/>
      <c r="U867" s="1"/>
      <c r="V867" s="1"/>
      <c r="W867" s="135"/>
      <c r="X867" s="1"/>
      <c r="Y867" s="1"/>
      <c r="Z867" s="1"/>
      <c r="AA867" s="32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4.4">
      <c r="A868" s="1"/>
      <c r="B868" s="1"/>
      <c r="C868" s="1"/>
      <c r="D868" s="1"/>
      <c r="E868" s="1"/>
      <c r="F868" s="1"/>
      <c r="G868" s="1"/>
      <c r="H868" s="49"/>
      <c r="I868" s="49"/>
      <c r="J868" s="1"/>
      <c r="K868" s="1"/>
      <c r="L868" s="1"/>
      <c r="M868" s="1"/>
      <c r="N868" s="319"/>
      <c r="O868" s="1"/>
      <c r="P868" s="1"/>
      <c r="Q868" s="1"/>
      <c r="R868" s="1"/>
      <c r="S868" s="320"/>
      <c r="T868" s="1"/>
      <c r="U868" s="1"/>
      <c r="V868" s="1"/>
      <c r="W868" s="135"/>
      <c r="X868" s="1"/>
      <c r="Y868" s="1"/>
      <c r="Z868" s="1"/>
      <c r="AA868" s="32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4.4">
      <c r="A869" s="1"/>
      <c r="B869" s="1"/>
      <c r="C869" s="1"/>
      <c r="D869" s="1"/>
      <c r="E869" s="1"/>
      <c r="F869" s="1"/>
      <c r="G869" s="1"/>
      <c r="H869" s="49"/>
      <c r="I869" s="49"/>
      <c r="J869" s="1"/>
      <c r="K869" s="1"/>
      <c r="L869" s="1"/>
      <c r="M869" s="1"/>
      <c r="N869" s="319"/>
      <c r="O869" s="1"/>
      <c r="P869" s="1"/>
      <c r="Q869" s="1"/>
      <c r="R869" s="1"/>
      <c r="S869" s="320"/>
      <c r="T869" s="1"/>
      <c r="U869" s="1"/>
      <c r="V869" s="1"/>
      <c r="W869" s="135"/>
      <c r="X869" s="1"/>
      <c r="Y869" s="1"/>
      <c r="Z869" s="1"/>
      <c r="AA869" s="32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4.4">
      <c r="A870" s="1"/>
      <c r="B870" s="1"/>
      <c r="C870" s="1"/>
      <c r="D870" s="1"/>
      <c r="E870" s="1"/>
      <c r="F870" s="1"/>
      <c r="G870" s="1"/>
      <c r="H870" s="49"/>
      <c r="I870" s="49"/>
      <c r="J870" s="1"/>
      <c r="K870" s="1"/>
      <c r="L870" s="1"/>
      <c r="M870" s="1"/>
      <c r="N870" s="319"/>
      <c r="O870" s="1"/>
      <c r="P870" s="1"/>
      <c r="Q870" s="1"/>
      <c r="R870" s="1"/>
      <c r="S870" s="320"/>
      <c r="T870" s="1"/>
      <c r="U870" s="1"/>
      <c r="V870" s="1"/>
      <c r="W870" s="135"/>
      <c r="X870" s="1"/>
      <c r="Y870" s="1"/>
      <c r="Z870" s="1"/>
      <c r="AA870" s="32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4.4">
      <c r="A871" s="1"/>
      <c r="B871" s="1"/>
      <c r="C871" s="1"/>
      <c r="D871" s="1"/>
      <c r="E871" s="1"/>
      <c r="F871" s="1"/>
      <c r="G871" s="1"/>
      <c r="H871" s="49"/>
      <c r="I871" s="49"/>
      <c r="J871" s="1"/>
      <c r="K871" s="1"/>
      <c r="L871" s="1"/>
      <c r="M871" s="1"/>
      <c r="N871" s="319"/>
      <c r="O871" s="1"/>
      <c r="P871" s="1"/>
      <c r="Q871" s="1"/>
      <c r="R871" s="1"/>
      <c r="S871" s="320"/>
      <c r="T871" s="1"/>
      <c r="U871" s="1"/>
      <c r="V871" s="1"/>
      <c r="W871" s="135"/>
      <c r="X871" s="1"/>
      <c r="Y871" s="1"/>
      <c r="Z871" s="1"/>
      <c r="AA871" s="32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4.4">
      <c r="A872" s="1"/>
      <c r="B872" s="1"/>
      <c r="C872" s="1"/>
      <c r="D872" s="1"/>
      <c r="E872" s="1"/>
      <c r="F872" s="1"/>
      <c r="G872" s="1"/>
      <c r="H872" s="49"/>
      <c r="I872" s="49"/>
      <c r="J872" s="1"/>
      <c r="K872" s="1"/>
      <c r="L872" s="1"/>
      <c r="M872" s="1"/>
      <c r="N872" s="319"/>
      <c r="O872" s="1"/>
      <c r="P872" s="1"/>
      <c r="Q872" s="1"/>
      <c r="R872" s="1"/>
      <c r="S872" s="320"/>
      <c r="T872" s="1"/>
      <c r="U872" s="1"/>
      <c r="V872" s="1"/>
      <c r="W872" s="135"/>
      <c r="X872" s="1"/>
      <c r="Y872" s="1"/>
      <c r="Z872" s="1"/>
      <c r="AA872" s="32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4.4">
      <c r="A873" s="1"/>
      <c r="B873" s="1"/>
      <c r="C873" s="1"/>
      <c r="D873" s="1"/>
      <c r="E873" s="1"/>
      <c r="F873" s="1"/>
      <c r="G873" s="1"/>
      <c r="H873" s="49"/>
      <c r="I873" s="49"/>
      <c r="J873" s="1"/>
      <c r="K873" s="1"/>
      <c r="L873" s="1"/>
      <c r="M873" s="1"/>
      <c r="N873" s="319"/>
      <c r="O873" s="1"/>
      <c r="P873" s="1"/>
      <c r="Q873" s="1"/>
      <c r="R873" s="1"/>
      <c r="S873" s="320"/>
      <c r="T873" s="1"/>
      <c r="U873" s="1"/>
      <c r="V873" s="1"/>
      <c r="W873" s="135"/>
      <c r="X873" s="1"/>
      <c r="Y873" s="1"/>
      <c r="Z873" s="1"/>
      <c r="AA873" s="32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4.4">
      <c r="A874" s="1"/>
      <c r="B874" s="1"/>
      <c r="C874" s="1"/>
      <c r="D874" s="1"/>
      <c r="E874" s="1"/>
      <c r="F874" s="1"/>
      <c r="G874" s="1"/>
      <c r="H874" s="49"/>
      <c r="I874" s="49"/>
      <c r="J874" s="1"/>
      <c r="K874" s="1"/>
      <c r="L874" s="1"/>
      <c r="M874" s="1"/>
      <c r="N874" s="319"/>
      <c r="O874" s="1"/>
      <c r="P874" s="1"/>
      <c r="Q874" s="1"/>
      <c r="R874" s="1"/>
      <c r="S874" s="320"/>
      <c r="T874" s="1"/>
      <c r="U874" s="1"/>
      <c r="V874" s="1"/>
      <c r="W874" s="135"/>
      <c r="X874" s="1"/>
      <c r="Y874" s="1"/>
      <c r="Z874" s="1"/>
      <c r="AA874" s="32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4.4">
      <c r="A875" s="1"/>
      <c r="B875" s="1"/>
      <c r="C875" s="1"/>
      <c r="D875" s="1"/>
      <c r="E875" s="1"/>
      <c r="F875" s="1"/>
      <c r="G875" s="1"/>
      <c r="H875" s="49"/>
      <c r="I875" s="49"/>
      <c r="J875" s="1"/>
      <c r="K875" s="1"/>
      <c r="L875" s="1"/>
      <c r="M875" s="1"/>
      <c r="N875" s="319"/>
      <c r="O875" s="1"/>
      <c r="P875" s="1"/>
      <c r="Q875" s="1"/>
      <c r="R875" s="1"/>
      <c r="S875" s="320"/>
      <c r="T875" s="1"/>
      <c r="U875" s="1"/>
      <c r="V875" s="1"/>
      <c r="W875" s="135"/>
      <c r="X875" s="1"/>
      <c r="Y875" s="1"/>
      <c r="Z875" s="1"/>
      <c r="AA875" s="32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4.4">
      <c r="A876" s="1"/>
      <c r="B876" s="1"/>
      <c r="C876" s="1"/>
      <c r="D876" s="1"/>
      <c r="E876" s="1"/>
      <c r="F876" s="1"/>
      <c r="G876" s="1"/>
      <c r="H876" s="49"/>
      <c r="I876" s="49"/>
      <c r="J876" s="1"/>
      <c r="K876" s="1"/>
      <c r="L876" s="1"/>
      <c r="M876" s="1"/>
      <c r="N876" s="319"/>
      <c r="O876" s="1"/>
      <c r="P876" s="1"/>
      <c r="Q876" s="1"/>
      <c r="R876" s="1"/>
      <c r="S876" s="320"/>
      <c r="T876" s="1"/>
      <c r="U876" s="1"/>
      <c r="V876" s="1"/>
      <c r="W876" s="135"/>
      <c r="X876" s="1"/>
      <c r="Y876" s="1"/>
      <c r="Z876" s="1"/>
      <c r="AA876" s="32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4.4">
      <c r="A877" s="1"/>
      <c r="B877" s="1"/>
      <c r="C877" s="1"/>
      <c r="D877" s="1"/>
      <c r="E877" s="1"/>
      <c r="F877" s="1"/>
      <c r="G877" s="1"/>
      <c r="H877" s="49"/>
      <c r="I877" s="49"/>
      <c r="J877" s="1"/>
      <c r="K877" s="1"/>
      <c r="L877" s="1"/>
      <c r="M877" s="1"/>
      <c r="N877" s="319"/>
      <c r="O877" s="1"/>
      <c r="P877" s="1"/>
      <c r="Q877" s="1"/>
      <c r="R877" s="1"/>
      <c r="S877" s="320"/>
      <c r="T877" s="1"/>
      <c r="U877" s="1"/>
      <c r="V877" s="1"/>
      <c r="W877" s="135"/>
      <c r="X877" s="1"/>
      <c r="Y877" s="1"/>
      <c r="Z877" s="1"/>
      <c r="AA877" s="32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4.4">
      <c r="A878" s="1"/>
      <c r="B878" s="1"/>
      <c r="C878" s="1"/>
      <c r="D878" s="1"/>
      <c r="E878" s="1"/>
      <c r="F878" s="1"/>
      <c r="G878" s="1"/>
      <c r="H878" s="49"/>
      <c r="I878" s="49"/>
      <c r="J878" s="1"/>
      <c r="K878" s="1"/>
      <c r="L878" s="1"/>
      <c r="M878" s="1"/>
      <c r="N878" s="319"/>
      <c r="O878" s="1"/>
      <c r="P878" s="1"/>
      <c r="Q878" s="1"/>
      <c r="R878" s="1"/>
      <c r="S878" s="320"/>
      <c r="T878" s="1"/>
      <c r="U878" s="1"/>
      <c r="V878" s="1"/>
      <c r="W878" s="135"/>
      <c r="X878" s="1"/>
      <c r="Y878" s="1"/>
      <c r="Z878" s="1"/>
      <c r="AA878" s="32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4.4">
      <c r="A879" s="1"/>
      <c r="B879" s="1"/>
      <c r="C879" s="1"/>
      <c r="D879" s="1"/>
      <c r="E879" s="1"/>
      <c r="F879" s="1"/>
      <c r="G879" s="1"/>
      <c r="H879" s="49"/>
      <c r="I879" s="49"/>
      <c r="J879" s="1"/>
      <c r="K879" s="1"/>
      <c r="L879" s="1"/>
      <c r="M879" s="1"/>
      <c r="N879" s="319"/>
      <c r="O879" s="1"/>
      <c r="P879" s="1"/>
      <c r="Q879" s="1"/>
      <c r="R879" s="1"/>
      <c r="S879" s="320"/>
      <c r="T879" s="1"/>
      <c r="U879" s="1"/>
      <c r="V879" s="1"/>
      <c r="W879" s="135"/>
      <c r="X879" s="1"/>
      <c r="Y879" s="1"/>
      <c r="Z879" s="1"/>
      <c r="AA879" s="32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4.4">
      <c r="A880" s="1"/>
      <c r="B880" s="1"/>
      <c r="C880" s="1"/>
      <c r="D880" s="1"/>
      <c r="E880" s="1"/>
      <c r="F880" s="1"/>
      <c r="G880" s="1"/>
      <c r="H880" s="49"/>
      <c r="I880" s="49"/>
      <c r="J880" s="1"/>
      <c r="K880" s="1"/>
      <c r="L880" s="1"/>
      <c r="M880" s="1"/>
      <c r="N880" s="319"/>
      <c r="O880" s="1"/>
      <c r="P880" s="1"/>
      <c r="Q880" s="1"/>
      <c r="R880" s="1"/>
      <c r="S880" s="320"/>
      <c r="T880" s="1"/>
      <c r="U880" s="1"/>
      <c r="V880" s="1"/>
      <c r="W880" s="135"/>
      <c r="X880" s="1"/>
      <c r="Y880" s="1"/>
      <c r="Z880" s="1"/>
      <c r="AA880" s="32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4.4">
      <c r="A881" s="1"/>
      <c r="B881" s="1"/>
      <c r="C881" s="1"/>
      <c r="D881" s="1"/>
      <c r="E881" s="1"/>
      <c r="F881" s="1"/>
      <c r="G881" s="1"/>
      <c r="H881" s="49"/>
      <c r="I881" s="49"/>
      <c r="J881" s="1"/>
      <c r="K881" s="1"/>
      <c r="L881" s="1"/>
      <c r="M881" s="1"/>
      <c r="N881" s="319"/>
      <c r="O881" s="1"/>
      <c r="P881" s="1"/>
      <c r="Q881" s="1"/>
      <c r="R881" s="1"/>
      <c r="S881" s="320"/>
      <c r="T881" s="1"/>
      <c r="U881" s="1"/>
      <c r="V881" s="1"/>
      <c r="W881" s="135"/>
      <c r="X881" s="1"/>
      <c r="Y881" s="1"/>
      <c r="Z881" s="1"/>
      <c r="AA881" s="32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4.4">
      <c r="A882" s="1"/>
      <c r="B882" s="1"/>
      <c r="C882" s="1"/>
      <c r="D882" s="1"/>
      <c r="E882" s="1"/>
      <c r="F882" s="1"/>
      <c r="G882" s="1"/>
      <c r="H882" s="49"/>
      <c r="I882" s="49"/>
      <c r="J882" s="1"/>
      <c r="K882" s="1"/>
      <c r="L882" s="1"/>
      <c r="M882" s="1"/>
      <c r="N882" s="319"/>
      <c r="O882" s="1"/>
      <c r="P882" s="1"/>
      <c r="Q882" s="1"/>
      <c r="R882" s="1"/>
      <c r="S882" s="320"/>
      <c r="T882" s="1"/>
      <c r="U882" s="1"/>
      <c r="V882" s="1"/>
      <c r="W882" s="135"/>
      <c r="X882" s="1"/>
      <c r="Y882" s="1"/>
      <c r="Z882" s="1"/>
      <c r="AA882" s="32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4.4">
      <c r="A883" s="1"/>
      <c r="B883" s="1"/>
      <c r="C883" s="1"/>
      <c r="D883" s="1"/>
      <c r="E883" s="1"/>
      <c r="F883" s="1"/>
      <c r="G883" s="1"/>
      <c r="H883" s="49"/>
      <c r="I883" s="49"/>
      <c r="J883" s="1"/>
      <c r="K883" s="1"/>
      <c r="L883" s="1"/>
      <c r="M883" s="1"/>
      <c r="N883" s="319"/>
      <c r="O883" s="1"/>
      <c r="P883" s="1"/>
      <c r="Q883" s="1"/>
      <c r="R883" s="1"/>
      <c r="S883" s="320"/>
      <c r="T883" s="1"/>
      <c r="U883" s="1"/>
      <c r="V883" s="1"/>
      <c r="W883" s="135"/>
      <c r="X883" s="1"/>
      <c r="Y883" s="1"/>
      <c r="Z883" s="1"/>
      <c r="AA883" s="32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4.4">
      <c r="A884" s="1"/>
      <c r="B884" s="1"/>
      <c r="C884" s="1"/>
      <c r="D884" s="1"/>
      <c r="E884" s="1"/>
      <c r="F884" s="1"/>
      <c r="G884" s="1"/>
      <c r="H884" s="49"/>
      <c r="I884" s="49"/>
      <c r="J884" s="1"/>
      <c r="K884" s="1"/>
      <c r="L884" s="1"/>
      <c r="M884" s="1"/>
      <c r="N884" s="319"/>
      <c r="O884" s="1"/>
      <c r="P884" s="1"/>
      <c r="Q884" s="1"/>
      <c r="R884" s="1"/>
      <c r="S884" s="320"/>
      <c r="T884" s="1"/>
      <c r="U884" s="1"/>
      <c r="V884" s="1"/>
      <c r="W884" s="135"/>
      <c r="X884" s="1"/>
      <c r="Y884" s="1"/>
      <c r="Z884" s="1"/>
      <c r="AA884" s="32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4.4">
      <c r="A885" s="1"/>
      <c r="B885" s="1"/>
      <c r="C885" s="1"/>
      <c r="D885" s="1"/>
      <c r="E885" s="1"/>
      <c r="F885" s="1"/>
      <c r="G885" s="1"/>
      <c r="H885" s="49"/>
      <c r="I885" s="49"/>
      <c r="J885" s="1"/>
      <c r="K885" s="1"/>
      <c r="L885" s="1"/>
      <c r="M885" s="1"/>
      <c r="N885" s="319"/>
      <c r="O885" s="1"/>
      <c r="P885" s="1"/>
      <c r="Q885" s="1"/>
      <c r="R885" s="1"/>
      <c r="S885" s="320"/>
      <c r="T885" s="1"/>
      <c r="U885" s="1"/>
      <c r="V885" s="1"/>
      <c r="W885" s="135"/>
      <c r="X885" s="1"/>
      <c r="Y885" s="1"/>
      <c r="Z885" s="1"/>
      <c r="AA885" s="32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4.4">
      <c r="A886" s="1"/>
      <c r="B886" s="1"/>
      <c r="C886" s="1"/>
      <c r="D886" s="1"/>
      <c r="E886" s="1"/>
      <c r="F886" s="1"/>
      <c r="G886" s="1"/>
      <c r="H886" s="49"/>
      <c r="I886" s="49"/>
      <c r="J886" s="1"/>
      <c r="K886" s="1"/>
      <c r="L886" s="1"/>
      <c r="M886" s="1"/>
      <c r="N886" s="319"/>
      <c r="O886" s="1"/>
      <c r="P886" s="1"/>
      <c r="Q886" s="1"/>
      <c r="R886" s="1"/>
      <c r="S886" s="320"/>
      <c r="T886" s="1"/>
      <c r="U886" s="1"/>
      <c r="V886" s="1"/>
      <c r="W886" s="135"/>
      <c r="X886" s="1"/>
      <c r="Y886" s="1"/>
      <c r="Z886" s="1"/>
      <c r="AA886" s="32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4.4">
      <c r="A887" s="1"/>
      <c r="B887" s="1"/>
      <c r="C887" s="1"/>
      <c r="D887" s="1"/>
      <c r="E887" s="1"/>
      <c r="F887" s="1"/>
      <c r="G887" s="1"/>
      <c r="H887" s="49"/>
      <c r="I887" s="49"/>
      <c r="J887" s="1"/>
      <c r="K887" s="1"/>
      <c r="L887" s="1"/>
      <c r="M887" s="1"/>
      <c r="N887" s="319"/>
      <c r="O887" s="1"/>
      <c r="P887" s="1"/>
      <c r="Q887" s="1"/>
      <c r="R887" s="1"/>
      <c r="S887" s="320"/>
      <c r="T887" s="1"/>
      <c r="U887" s="1"/>
      <c r="V887" s="1"/>
      <c r="W887" s="135"/>
      <c r="X887" s="1"/>
      <c r="Y887" s="1"/>
      <c r="Z887" s="1"/>
      <c r="AA887" s="32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4.4">
      <c r="A888" s="1"/>
      <c r="B888" s="1"/>
      <c r="C888" s="1"/>
      <c r="D888" s="1"/>
      <c r="E888" s="1"/>
      <c r="F888" s="1"/>
      <c r="G888" s="1"/>
      <c r="H888" s="49"/>
      <c r="I888" s="49"/>
      <c r="J888" s="1"/>
      <c r="K888" s="1"/>
      <c r="L888" s="1"/>
      <c r="M888" s="1"/>
      <c r="N888" s="319"/>
      <c r="O888" s="1"/>
      <c r="P888" s="1"/>
      <c r="Q888" s="1"/>
      <c r="R888" s="1"/>
      <c r="S888" s="320"/>
      <c r="T888" s="1"/>
      <c r="U888" s="1"/>
      <c r="V888" s="1"/>
      <c r="W888" s="135"/>
      <c r="X888" s="1"/>
      <c r="Y888" s="1"/>
      <c r="Z888" s="1"/>
      <c r="AA888" s="32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4.4">
      <c r="A889" s="1"/>
      <c r="B889" s="1"/>
      <c r="C889" s="1"/>
      <c r="D889" s="1"/>
      <c r="E889" s="1"/>
      <c r="F889" s="1"/>
      <c r="G889" s="1"/>
      <c r="H889" s="49"/>
      <c r="I889" s="49"/>
      <c r="J889" s="1"/>
      <c r="K889" s="1"/>
      <c r="L889" s="1"/>
      <c r="M889" s="1"/>
      <c r="N889" s="319"/>
      <c r="O889" s="1"/>
      <c r="P889" s="1"/>
      <c r="Q889" s="1"/>
      <c r="R889" s="1"/>
      <c r="S889" s="320"/>
      <c r="T889" s="1"/>
      <c r="U889" s="1"/>
      <c r="V889" s="1"/>
      <c r="W889" s="135"/>
      <c r="X889" s="1"/>
      <c r="Y889" s="1"/>
      <c r="Z889" s="1"/>
      <c r="AA889" s="32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4.4">
      <c r="A890" s="1"/>
      <c r="B890" s="1"/>
      <c r="C890" s="1"/>
      <c r="D890" s="1"/>
      <c r="E890" s="1"/>
      <c r="F890" s="1"/>
      <c r="G890" s="1"/>
      <c r="H890" s="49"/>
      <c r="I890" s="49"/>
      <c r="J890" s="1"/>
      <c r="K890" s="1"/>
      <c r="L890" s="1"/>
      <c r="M890" s="1"/>
      <c r="N890" s="319"/>
      <c r="O890" s="1"/>
      <c r="P890" s="1"/>
      <c r="Q890" s="1"/>
      <c r="R890" s="1"/>
      <c r="S890" s="320"/>
      <c r="T890" s="1"/>
      <c r="U890" s="1"/>
      <c r="V890" s="1"/>
      <c r="W890" s="135"/>
      <c r="X890" s="1"/>
      <c r="Y890" s="1"/>
      <c r="Z890" s="1"/>
      <c r="AA890" s="32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4.4">
      <c r="A891" s="1"/>
      <c r="B891" s="1"/>
      <c r="C891" s="1"/>
      <c r="D891" s="1"/>
      <c r="E891" s="1"/>
      <c r="F891" s="1"/>
      <c r="G891" s="1"/>
      <c r="H891" s="49"/>
      <c r="I891" s="49"/>
      <c r="J891" s="1"/>
      <c r="K891" s="1"/>
      <c r="L891" s="1"/>
      <c r="M891" s="1"/>
      <c r="N891" s="319"/>
      <c r="O891" s="1"/>
      <c r="P891" s="1"/>
      <c r="Q891" s="1"/>
      <c r="R891" s="1"/>
      <c r="S891" s="320"/>
      <c r="T891" s="1"/>
      <c r="U891" s="1"/>
      <c r="V891" s="1"/>
      <c r="W891" s="135"/>
      <c r="X891" s="1"/>
      <c r="Y891" s="1"/>
      <c r="Z891" s="1"/>
      <c r="AA891" s="32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4.4">
      <c r="A892" s="1"/>
      <c r="B892" s="1"/>
      <c r="C892" s="1"/>
      <c r="D892" s="1"/>
      <c r="E892" s="1"/>
      <c r="F892" s="1"/>
      <c r="G892" s="1"/>
      <c r="H892" s="49"/>
      <c r="I892" s="49"/>
      <c r="J892" s="1"/>
      <c r="K892" s="1"/>
      <c r="L892" s="1"/>
      <c r="M892" s="1"/>
      <c r="N892" s="319"/>
      <c r="O892" s="1"/>
      <c r="P892" s="1"/>
      <c r="Q892" s="1"/>
      <c r="R892" s="1"/>
      <c r="S892" s="320"/>
      <c r="T892" s="1"/>
      <c r="U892" s="1"/>
      <c r="V892" s="1"/>
      <c r="W892" s="135"/>
      <c r="X892" s="1"/>
      <c r="Y892" s="1"/>
      <c r="Z892" s="1"/>
      <c r="AA892" s="32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4.4">
      <c r="A893" s="1"/>
      <c r="B893" s="1"/>
      <c r="C893" s="1"/>
      <c r="D893" s="1"/>
      <c r="E893" s="1"/>
      <c r="F893" s="1"/>
      <c r="G893" s="1"/>
      <c r="H893" s="49"/>
      <c r="I893" s="49"/>
      <c r="J893" s="1"/>
      <c r="K893" s="1"/>
      <c r="L893" s="1"/>
      <c r="M893" s="1"/>
      <c r="N893" s="319"/>
      <c r="O893" s="1"/>
      <c r="P893" s="1"/>
      <c r="Q893" s="1"/>
      <c r="R893" s="1"/>
      <c r="S893" s="320"/>
      <c r="T893" s="1"/>
      <c r="U893" s="1"/>
      <c r="V893" s="1"/>
      <c r="W893" s="135"/>
      <c r="X893" s="1"/>
      <c r="Y893" s="1"/>
      <c r="Z893" s="1"/>
      <c r="AA893" s="32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4.4">
      <c r="A894" s="1"/>
      <c r="B894" s="1"/>
      <c r="C894" s="1"/>
      <c r="D894" s="1"/>
      <c r="E894" s="1"/>
      <c r="F894" s="1"/>
      <c r="G894" s="1"/>
      <c r="H894" s="49"/>
      <c r="I894" s="49"/>
      <c r="J894" s="1"/>
      <c r="K894" s="1"/>
      <c r="L894" s="1"/>
      <c r="M894" s="1"/>
      <c r="N894" s="319"/>
      <c r="O894" s="1"/>
      <c r="P894" s="1"/>
      <c r="Q894" s="1"/>
      <c r="R894" s="1"/>
      <c r="S894" s="320"/>
      <c r="T894" s="1"/>
      <c r="U894" s="1"/>
      <c r="V894" s="1"/>
      <c r="W894" s="135"/>
      <c r="X894" s="1"/>
      <c r="Y894" s="1"/>
      <c r="Z894" s="1"/>
      <c r="AA894" s="32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4.4">
      <c r="A895" s="1"/>
      <c r="B895" s="1"/>
      <c r="C895" s="1"/>
      <c r="D895" s="1"/>
      <c r="E895" s="1"/>
      <c r="F895" s="1"/>
      <c r="G895" s="1"/>
      <c r="H895" s="49"/>
      <c r="I895" s="49"/>
      <c r="J895" s="1"/>
      <c r="K895" s="1"/>
      <c r="L895" s="1"/>
      <c r="M895" s="1"/>
      <c r="N895" s="319"/>
      <c r="O895" s="1"/>
      <c r="P895" s="1"/>
      <c r="Q895" s="1"/>
      <c r="R895" s="1"/>
      <c r="S895" s="320"/>
      <c r="T895" s="1"/>
      <c r="U895" s="1"/>
      <c r="V895" s="1"/>
      <c r="W895" s="135"/>
      <c r="X895" s="1"/>
      <c r="Y895" s="1"/>
      <c r="Z895" s="1"/>
      <c r="AA895" s="32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4.4">
      <c r="A896" s="1"/>
      <c r="B896" s="1"/>
      <c r="C896" s="1"/>
      <c r="D896" s="1"/>
      <c r="E896" s="1"/>
      <c r="F896" s="1"/>
      <c r="G896" s="1"/>
      <c r="H896" s="49"/>
      <c r="I896" s="49"/>
      <c r="J896" s="1"/>
      <c r="K896" s="1"/>
      <c r="L896" s="1"/>
      <c r="M896" s="1"/>
      <c r="N896" s="319"/>
      <c r="O896" s="1"/>
      <c r="P896" s="1"/>
      <c r="Q896" s="1"/>
      <c r="R896" s="1"/>
      <c r="S896" s="320"/>
      <c r="T896" s="1"/>
      <c r="U896" s="1"/>
      <c r="V896" s="1"/>
      <c r="W896" s="135"/>
      <c r="X896" s="1"/>
      <c r="Y896" s="1"/>
      <c r="Z896" s="1"/>
      <c r="AA896" s="32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4.4">
      <c r="A897" s="1"/>
      <c r="B897" s="1"/>
      <c r="C897" s="1"/>
      <c r="D897" s="1"/>
      <c r="E897" s="1"/>
      <c r="F897" s="1"/>
      <c r="G897" s="1"/>
      <c r="H897" s="49"/>
      <c r="I897" s="49"/>
      <c r="J897" s="1"/>
      <c r="K897" s="1"/>
      <c r="L897" s="1"/>
      <c r="M897" s="1"/>
      <c r="N897" s="319"/>
      <c r="O897" s="1"/>
      <c r="P897" s="1"/>
      <c r="Q897" s="1"/>
      <c r="R897" s="1"/>
      <c r="S897" s="320"/>
      <c r="T897" s="1"/>
      <c r="U897" s="1"/>
      <c r="V897" s="1"/>
      <c r="W897" s="135"/>
      <c r="X897" s="1"/>
      <c r="Y897" s="1"/>
      <c r="Z897" s="1"/>
      <c r="AA897" s="32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4.4">
      <c r="A898" s="1"/>
      <c r="B898" s="1"/>
      <c r="C898" s="1"/>
      <c r="D898" s="1"/>
      <c r="E898" s="1"/>
      <c r="F898" s="1"/>
      <c r="G898" s="1"/>
      <c r="H898" s="49"/>
      <c r="I898" s="49"/>
      <c r="J898" s="1"/>
      <c r="K898" s="1"/>
      <c r="L898" s="1"/>
      <c r="M898" s="1"/>
      <c r="N898" s="319"/>
      <c r="O898" s="1"/>
      <c r="P898" s="1"/>
      <c r="Q898" s="1"/>
      <c r="R898" s="1"/>
      <c r="S898" s="320"/>
      <c r="T898" s="1"/>
      <c r="U898" s="1"/>
      <c r="V898" s="1"/>
      <c r="W898" s="135"/>
      <c r="X898" s="1"/>
      <c r="Y898" s="1"/>
      <c r="Z898" s="1"/>
      <c r="AA898" s="32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4.4">
      <c r="A899" s="1"/>
      <c r="B899" s="1"/>
      <c r="C899" s="1"/>
      <c r="D899" s="1"/>
      <c r="E899" s="1"/>
      <c r="F899" s="1"/>
      <c r="G899" s="1"/>
      <c r="H899" s="49"/>
      <c r="I899" s="49"/>
      <c r="J899" s="1"/>
      <c r="K899" s="1"/>
      <c r="L899" s="1"/>
      <c r="M899" s="1"/>
      <c r="N899" s="319"/>
      <c r="O899" s="1"/>
      <c r="P899" s="1"/>
      <c r="Q899" s="1"/>
      <c r="R899" s="1"/>
      <c r="S899" s="320"/>
      <c r="T899" s="1"/>
      <c r="U899" s="1"/>
      <c r="V899" s="1"/>
      <c r="W899" s="135"/>
      <c r="X899" s="1"/>
      <c r="Y899" s="1"/>
      <c r="Z899" s="1"/>
      <c r="AA899" s="32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4.4">
      <c r="A900" s="1"/>
      <c r="B900" s="1"/>
      <c r="C900" s="1"/>
      <c r="D900" s="1"/>
      <c r="E900" s="1"/>
      <c r="F900" s="1"/>
      <c r="G900" s="1"/>
      <c r="H900" s="49"/>
      <c r="I900" s="49"/>
      <c r="J900" s="1"/>
      <c r="K900" s="1"/>
      <c r="L900" s="1"/>
      <c r="M900" s="1"/>
      <c r="N900" s="319"/>
      <c r="O900" s="1"/>
      <c r="P900" s="1"/>
      <c r="Q900" s="1"/>
      <c r="R900" s="1"/>
      <c r="S900" s="320"/>
      <c r="T900" s="1"/>
      <c r="U900" s="1"/>
      <c r="V900" s="1"/>
      <c r="W900" s="135"/>
      <c r="X900" s="1"/>
      <c r="Y900" s="1"/>
      <c r="Z900" s="1"/>
      <c r="AA900" s="32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4.4">
      <c r="A901" s="1"/>
      <c r="B901" s="1"/>
      <c r="C901" s="1"/>
      <c r="D901" s="1"/>
      <c r="E901" s="1"/>
      <c r="F901" s="1"/>
      <c r="G901" s="1"/>
      <c r="H901" s="49"/>
      <c r="I901" s="49"/>
      <c r="J901" s="1"/>
      <c r="K901" s="1"/>
      <c r="L901" s="1"/>
      <c r="M901" s="1"/>
      <c r="N901" s="319"/>
      <c r="O901" s="1"/>
      <c r="P901" s="1"/>
      <c r="Q901" s="1"/>
      <c r="R901" s="1"/>
      <c r="S901" s="320"/>
      <c r="T901" s="1"/>
      <c r="U901" s="1"/>
      <c r="V901" s="1"/>
      <c r="W901" s="135"/>
      <c r="X901" s="1"/>
      <c r="Y901" s="1"/>
      <c r="Z901" s="1"/>
      <c r="AA901" s="32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4.4">
      <c r="A902" s="1"/>
      <c r="B902" s="1"/>
      <c r="C902" s="1"/>
      <c r="D902" s="1"/>
      <c r="E902" s="1"/>
      <c r="F902" s="1"/>
      <c r="G902" s="1"/>
      <c r="H902" s="49"/>
      <c r="I902" s="49"/>
      <c r="J902" s="1"/>
      <c r="K902" s="1"/>
      <c r="L902" s="1"/>
      <c r="M902" s="1"/>
      <c r="N902" s="319"/>
      <c r="O902" s="1"/>
      <c r="P902" s="1"/>
      <c r="Q902" s="1"/>
      <c r="R902" s="1"/>
      <c r="S902" s="320"/>
      <c r="T902" s="1"/>
      <c r="U902" s="1"/>
      <c r="V902" s="1"/>
      <c r="W902" s="135"/>
      <c r="X902" s="1"/>
      <c r="Y902" s="1"/>
      <c r="Z902" s="1"/>
      <c r="AA902" s="32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4.4">
      <c r="A903" s="1"/>
      <c r="B903" s="1"/>
      <c r="C903" s="1"/>
      <c r="D903" s="1"/>
      <c r="E903" s="1"/>
      <c r="F903" s="1"/>
      <c r="G903" s="1"/>
      <c r="H903" s="49"/>
      <c r="I903" s="49"/>
      <c r="J903" s="1"/>
      <c r="K903" s="1"/>
      <c r="L903" s="1"/>
      <c r="M903" s="1"/>
      <c r="N903" s="319"/>
      <c r="O903" s="1"/>
      <c r="P903" s="1"/>
      <c r="Q903" s="1"/>
      <c r="R903" s="1"/>
      <c r="S903" s="320"/>
      <c r="T903" s="1"/>
      <c r="U903" s="1"/>
      <c r="V903" s="1"/>
      <c r="W903" s="135"/>
      <c r="X903" s="1"/>
      <c r="Y903" s="1"/>
      <c r="Z903" s="1"/>
      <c r="AA903" s="32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4.4">
      <c r="A904" s="1"/>
      <c r="B904" s="1"/>
      <c r="C904" s="1"/>
      <c r="D904" s="1"/>
      <c r="E904" s="1"/>
      <c r="F904" s="1"/>
      <c r="G904" s="1"/>
      <c r="H904" s="49"/>
      <c r="I904" s="49"/>
      <c r="J904" s="1"/>
      <c r="K904" s="1"/>
      <c r="L904" s="1"/>
      <c r="M904" s="1"/>
      <c r="N904" s="319"/>
      <c r="O904" s="1"/>
      <c r="P904" s="1"/>
      <c r="Q904" s="1"/>
      <c r="R904" s="1"/>
      <c r="S904" s="320"/>
      <c r="T904" s="1"/>
      <c r="U904" s="1"/>
      <c r="V904" s="1"/>
      <c r="W904" s="135"/>
      <c r="X904" s="1"/>
      <c r="Y904" s="1"/>
      <c r="Z904" s="1"/>
      <c r="AA904" s="32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4.4">
      <c r="A905" s="1"/>
      <c r="B905" s="1"/>
      <c r="C905" s="1"/>
      <c r="D905" s="1"/>
      <c r="E905" s="1"/>
      <c r="F905" s="1"/>
      <c r="G905" s="1"/>
      <c r="H905" s="49"/>
      <c r="I905" s="49"/>
      <c r="J905" s="1"/>
      <c r="K905" s="1"/>
      <c r="L905" s="1"/>
      <c r="M905" s="1"/>
      <c r="N905" s="319"/>
      <c r="O905" s="1"/>
      <c r="P905" s="1"/>
      <c r="Q905" s="1"/>
      <c r="R905" s="1"/>
      <c r="S905" s="320"/>
      <c r="T905" s="1"/>
      <c r="U905" s="1"/>
      <c r="V905" s="1"/>
      <c r="W905" s="135"/>
      <c r="X905" s="1"/>
      <c r="Y905" s="1"/>
      <c r="Z905" s="1"/>
      <c r="AA905" s="32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4.4">
      <c r="A906" s="1"/>
      <c r="B906" s="1"/>
      <c r="C906" s="1"/>
      <c r="D906" s="1"/>
      <c r="E906" s="1"/>
      <c r="F906" s="1"/>
      <c r="G906" s="1"/>
      <c r="H906" s="49"/>
      <c r="I906" s="49"/>
      <c r="J906" s="1"/>
      <c r="K906" s="1"/>
      <c r="L906" s="1"/>
      <c r="M906" s="1"/>
      <c r="N906" s="319"/>
      <c r="O906" s="1"/>
      <c r="P906" s="1"/>
      <c r="Q906" s="1"/>
      <c r="R906" s="1"/>
      <c r="S906" s="320"/>
      <c r="T906" s="1"/>
      <c r="U906" s="1"/>
      <c r="V906" s="1"/>
      <c r="W906" s="135"/>
      <c r="X906" s="1"/>
      <c r="Y906" s="1"/>
      <c r="Z906" s="1"/>
      <c r="AA906" s="32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4.4">
      <c r="A907" s="1"/>
      <c r="B907" s="1"/>
      <c r="C907" s="1"/>
      <c r="D907" s="1"/>
      <c r="E907" s="1"/>
      <c r="F907" s="1"/>
      <c r="G907" s="1"/>
      <c r="H907" s="49"/>
      <c r="I907" s="49"/>
      <c r="J907" s="1"/>
      <c r="K907" s="1"/>
      <c r="L907" s="1"/>
      <c r="M907" s="1"/>
      <c r="N907" s="319"/>
      <c r="O907" s="1"/>
      <c r="P907" s="1"/>
      <c r="Q907" s="1"/>
      <c r="R907" s="1"/>
      <c r="S907" s="320"/>
      <c r="T907" s="1"/>
      <c r="U907" s="1"/>
      <c r="V907" s="1"/>
      <c r="W907" s="135"/>
      <c r="X907" s="1"/>
      <c r="Y907" s="1"/>
      <c r="Z907" s="1"/>
      <c r="AA907" s="32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4.4">
      <c r="A908" s="1"/>
      <c r="B908" s="1"/>
      <c r="C908" s="1"/>
      <c r="D908" s="1"/>
      <c r="E908" s="1"/>
      <c r="F908" s="1"/>
      <c r="G908" s="1"/>
      <c r="H908" s="49"/>
      <c r="I908" s="49"/>
      <c r="J908" s="1"/>
      <c r="K908" s="1"/>
      <c r="L908" s="1"/>
      <c r="M908" s="1"/>
      <c r="N908" s="319"/>
      <c r="O908" s="1"/>
      <c r="P908" s="1"/>
      <c r="Q908" s="1"/>
      <c r="R908" s="1"/>
      <c r="S908" s="320"/>
      <c r="T908" s="1"/>
      <c r="U908" s="1"/>
      <c r="V908" s="1"/>
      <c r="W908" s="135"/>
      <c r="X908" s="1"/>
      <c r="Y908" s="1"/>
      <c r="Z908" s="1"/>
      <c r="AA908" s="32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4.4">
      <c r="A909" s="1"/>
      <c r="B909" s="1"/>
      <c r="C909" s="1"/>
      <c r="D909" s="1"/>
      <c r="E909" s="1"/>
      <c r="F909" s="1"/>
      <c r="G909" s="1"/>
      <c r="H909" s="49"/>
      <c r="I909" s="49"/>
      <c r="J909" s="1"/>
      <c r="K909" s="1"/>
      <c r="L909" s="1"/>
      <c r="M909" s="1"/>
      <c r="N909" s="319"/>
      <c r="O909" s="1"/>
      <c r="P909" s="1"/>
      <c r="Q909" s="1"/>
      <c r="R909" s="1"/>
      <c r="S909" s="320"/>
      <c r="T909" s="1"/>
      <c r="U909" s="1"/>
      <c r="V909" s="1"/>
      <c r="W909" s="135"/>
      <c r="X909" s="1"/>
      <c r="Y909" s="1"/>
      <c r="Z909" s="1"/>
      <c r="AA909" s="32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4.4">
      <c r="A910" s="1"/>
      <c r="B910" s="1"/>
      <c r="C910" s="1"/>
      <c r="D910" s="1"/>
      <c r="E910" s="1"/>
      <c r="F910" s="1"/>
      <c r="G910" s="1"/>
      <c r="H910" s="49"/>
      <c r="I910" s="49"/>
      <c r="J910" s="1"/>
      <c r="K910" s="1"/>
      <c r="L910" s="1"/>
      <c r="M910" s="1"/>
      <c r="N910" s="319"/>
      <c r="O910" s="1"/>
      <c r="P910" s="1"/>
      <c r="Q910" s="1"/>
      <c r="R910" s="1"/>
      <c r="S910" s="320"/>
      <c r="T910" s="1"/>
      <c r="U910" s="1"/>
      <c r="V910" s="1"/>
      <c r="W910" s="135"/>
      <c r="X910" s="1"/>
      <c r="Y910" s="1"/>
      <c r="Z910" s="1"/>
      <c r="AA910" s="32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4.4">
      <c r="A911" s="1"/>
      <c r="B911" s="1"/>
      <c r="C911" s="1"/>
      <c r="D911" s="1"/>
      <c r="E911" s="1"/>
      <c r="F911" s="1"/>
      <c r="G911" s="1"/>
      <c r="H911" s="49"/>
      <c r="I911" s="49"/>
      <c r="J911" s="1"/>
      <c r="K911" s="1"/>
      <c r="L911" s="1"/>
      <c r="M911" s="1"/>
      <c r="N911" s="319"/>
      <c r="O911" s="1"/>
      <c r="P911" s="1"/>
      <c r="Q911" s="1"/>
      <c r="R911" s="1"/>
      <c r="S911" s="320"/>
      <c r="T911" s="1"/>
      <c r="U911" s="1"/>
      <c r="V911" s="1"/>
      <c r="W911" s="135"/>
      <c r="X911" s="1"/>
      <c r="Y911" s="1"/>
      <c r="Z911" s="1"/>
      <c r="AA911" s="32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4.4">
      <c r="A912" s="1"/>
      <c r="B912" s="1"/>
      <c r="C912" s="1"/>
      <c r="D912" s="1"/>
      <c r="E912" s="1"/>
      <c r="F912" s="1"/>
      <c r="G912" s="1"/>
      <c r="H912" s="49"/>
      <c r="I912" s="49"/>
      <c r="J912" s="1"/>
      <c r="K912" s="1"/>
      <c r="L912" s="1"/>
      <c r="M912" s="1"/>
      <c r="N912" s="319"/>
      <c r="O912" s="1"/>
      <c r="P912" s="1"/>
      <c r="Q912" s="1"/>
      <c r="R912" s="1"/>
      <c r="S912" s="320"/>
      <c r="T912" s="1"/>
      <c r="U912" s="1"/>
      <c r="V912" s="1"/>
      <c r="W912" s="135"/>
      <c r="X912" s="1"/>
      <c r="Y912" s="1"/>
      <c r="Z912" s="1"/>
      <c r="AA912" s="32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4.4">
      <c r="A913" s="1"/>
      <c r="B913" s="1"/>
      <c r="C913" s="1"/>
      <c r="D913" s="1"/>
      <c r="E913" s="1"/>
      <c r="F913" s="1"/>
      <c r="G913" s="1"/>
      <c r="H913" s="49"/>
      <c r="I913" s="49"/>
      <c r="J913" s="1"/>
      <c r="K913" s="1"/>
      <c r="L913" s="1"/>
      <c r="M913" s="1"/>
      <c r="N913" s="319"/>
      <c r="O913" s="1"/>
      <c r="P913" s="1"/>
      <c r="Q913" s="1"/>
      <c r="R913" s="1"/>
      <c r="S913" s="320"/>
      <c r="T913" s="1"/>
      <c r="U913" s="1"/>
      <c r="V913" s="1"/>
      <c r="W913" s="135"/>
      <c r="X913" s="1"/>
      <c r="Y913" s="1"/>
      <c r="Z913" s="1"/>
      <c r="AA913" s="32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4.4">
      <c r="A914" s="1"/>
      <c r="B914" s="1"/>
      <c r="C914" s="1"/>
      <c r="D914" s="1"/>
      <c r="E914" s="1"/>
      <c r="F914" s="1"/>
      <c r="G914" s="1"/>
      <c r="H914" s="49"/>
      <c r="I914" s="49"/>
      <c r="J914" s="1"/>
      <c r="K914" s="1"/>
      <c r="L914" s="1"/>
      <c r="M914" s="1"/>
      <c r="N914" s="319"/>
      <c r="O914" s="1"/>
      <c r="P914" s="1"/>
      <c r="Q914" s="1"/>
      <c r="R914" s="1"/>
      <c r="S914" s="320"/>
      <c r="T914" s="1"/>
      <c r="U914" s="1"/>
      <c r="V914" s="1"/>
      <c r="W914" s="135"/>
      <c r="X914" s="1"/>
      <c r="Y914" s="1"/>
      <c r="Z914" s="1"/>
      <c r="AA914" s="32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4.4">
      <c r="A915" s="1"/>
      <c r="B915" s="1"/>
      <c r="C915" s="1"/>
      <c r="D915" s="1"/>
      <c r="E915" s="1"/>
      <c r="F915" s="1"/>
      <c r="G915" s="1"/>
      <c r="H915" s="49"/>
      <c r="I915" s="49"/>
      <c r="J915" s="1"/>
      <c r="K915" s="1"/>
      <c r="L915" s="1"/>
      <c r="M915" s="1"/>
      <c r="N915" s="319"/>
      <c r="O915" s="1"/>
      <c r="P915" s="1"/>
      <c r="Q915" s="1"/>
      <c r="R915" s="1"/>
      <c r="S915" s="320"/>
      <c r="T915" s="1"/>
      <c r="U915" s="1"/>
      <c r="V915" s="1"/>
      <c r="W915" s="135"/>
      <c r="X915" s="1"/>
      <c r="Y915" s="1"/>
      <c r="Z915" s="1"/>
      <c r="AA915" s="32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4.4">
      <c r="A916" s="1"/>
      <c r="B916" s="1"/>
      <c r="C916" s="1"/>
      <c r="D916" s="1"/>
      <c r="E916" s="1"/>
      <c r="F916" s="1"/>
      <c r="G916" s="1"/>
      <c r="H916" s="49"/>
      <c r="I916" s="49"/>
      <c r="J916" s="1"/>
      <c r="K916" s="1"/>
      <c r="L916" s="1"/>
      <c r="M916" s="1"/>
      <c r="N916" s="319"/>
      <c r="O916" s="1"/>
      <c r="P916" s="1"/>
      <c r="Q916" s="1"/>
      <c r="R916" s="1"/>
      <c r="S916" s="320"/>
      <c r="T916" s="1"/>
      <c r="U916" s="1"/>
      <c r="V916" s="1"/>
      <c r="W916" s="135"/>
      <c r="X916" s="1"/>
      <c r="Y916" s="1"/>
      <c r="Z916" s="1"/>
      <c r="AA916" s="32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4.4">
      <c r="A917" s="1"/>
      <c r="B917" s="1"/>
      <c r="C917" s="1"/>
      <c r="D917" s="1"/>
      <c r="E917" s="1"/>
      <c r="F917" s="1"/>
      <c r="G917" s="1"/>
      <c r="H917" s="49"/>
      <c r="I917" s="49"/>
      <c r="J917" s="1"/>
      <c r="K917" s="1"/>
      <c r="L917" s="1"/>
      <c r="M917" s="1"/>
      <c r="N917" s="319"/>
      <c r="O917" s="1"/>
      <c r="P917" s="1"/>
      <c r="Q917" s="1"/>
      <c r="R917" s="1"/>
      <c r="S917" s="320"/>
      <c r="T917" s="1"/>
      <c r="U917" s="1"/>
      <c r="V917" s="1"/>
      <c r="W917" s="135"/>
      <c r="X917" s="1"/>
      <c r="Y917" s="1"/>
      <c r="Z917" s="1"/>
      <c r="AA917" s="32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4.4">
      <c r="A918" s="1"/>
      <c r="B918" s="1"/>
      <c r="C918" s="1"/>
      <c r="D918" s="1"/>
      <c r="E918" s="1"/>
      <c r="F918" s="1"/>
      <c r="G918" s="1"/>
      <c r="H918" s="49"/>
      <c r="I918" s="49"/>
      <c r="J918" s="1"/>
      <c r="K918" s="1"/>
      <c r="L918" s="1"/>
      <c r="M918" s="1"/>
      <c r="N918" s="319"/>
      <c r="O918" s="1"/>
      <c r="P918" s="1"/>
      <c r="Q918" s="1"/>
      <c r="R918" s="1"/>
      <c r="S918" s="320"/>
      <c r="T918" s="1"/>
      <c r="U918" s="1"/>
      <c r="V918" s="1"/>
      <c r="W918" s="135"/>
      <c r="X918" s="1"/>
      <c r="Y918" s="1"/>
      <c r="Z918" s="1"/>
      <c r="AA918" s="32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4.4">
      <c r="A919" s="1"/>
      <c r="B919" s="1"/>
      <c r="C919" s="1"/>
      <c r="D919" s="1"/>
      <c r="E919" s="1"/>
      <c r="F919" s="1"/>
      <c r="G919" s="1"/>
      <c r="H919" s="49"/>
      <c r="I919" s="49"/>
      <c r="J919" s="1"/>
      <c r="K919" s="1"/>
      <c r="L919" s="1"/>
      <c r="M919" s="1"/>
      <c r="N919" s="319"/>
      <c r="O919" s="1"/>
      <c r="P919" s="1"/>
      <c r="Q919" s="1"/>
      <c r="R919" s="1"/>
      <c r="S919" s="320"/>
      <c r="T919" s="1"/>
      <c r="U919" s="1"/>
      <c r="V919" s="1"/>
      <c r="W919" s="135"/>
      <c r="X919" s="1"/>
      <c r="Y919" s="1"/>
      <c r="Z919" s="1"/>
      <c r="AA919" s="32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4.4">
      <c r="A920" s="1"/>
      <c r="B920" s="1"/>
      <c r="C920" s="1"/>
      <c r="D920" s="1"/>
      <c r="E920" s="1"/>
      <c r="F920" s="1"/>
      <c r="G920" s="1"/>
      <c r="H920" s="49"/>
      <c r="I920" s="49"/>
      <c r="J920" s="1"/>
      <c r="K920" s="1"/>
      <c r="L920" s="1"/>
      <c r="M920" s="1"/>
      <c r="N920" s="319"/>
      <c r="O920" s="1"/>
      <c r="P920" s="1"/>
      <c r="Q920" s="1"/>
      <c r="R920" s="1"/>
      <c r="S920" s="320"/>
      <c r="T920" s="1"/>
      <c r="U920" s="1"/>
      <c r="V920" s="1"/>
      <c r="W920" s="135"/>
      <c r="X920" s="1"/>
      <c r="Y920" s="1"/>
      <c r="Z920" s="1"/>
      <c r="AA920" s="32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4.4">
      <c r="A921" s="1"/>
      <c r="B921" s="1"/>
      <c r="C921" s="1"/>
      <c r="D921" s="1"/>
      <c r="E921" s="1"/>
      <c r="F921" s="1"/>
      <c r="G921" s="1"/>
      <c r="H921" s="49"/>
      <c r="I921" s="49"/>
      <c r="J921" s="1"/>
      <c r="K921" s="1"/>
      <c r="L921" s="1"/>
      <c r="M921" s="1"/>
      <c r="N921" s="319"/>
      <c r="O921" s="1"/>
      <c r="P921" s="1"/>
      <c r="Q921" s="1"/>
      <c r="R921" s="1"/>
      <c r="S921" s="320"/>
      <c r="T921" s="1"/>
      <c r="U921" s="1"/>
      <c r="V921" s="1"/>
      <c r="W921" s="135"/>
      <c r="X921" s="1"/>
      <c r="Y921" s="1"/>
      <c r="Z921" s="1"/>
      <c r="AA921" s="32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4.4">
      <c r="A922" s="1"/>
      <c r="B922" s="1"/>
      <c r="C922" s="1"/>
      <c r="D922" s="1"/>
      <c r="E922" s="1"/>
      <c r="F922" s="1"/>
      <c r="G922" s="1"/>
      <c r="H922" s="49"/>
      <c r="I922" s="49"/>
      <c r="J922" s="1"/>
      <c r="K922" s="1"/>
      <c r="L922" s="1"/>
      <c r="M922" s="1"/>
      <c r="N922" s="319"/>
      <c r="O922" s="1"/>
      <c r="P922" s="1"/>
      <c r="Q922" s="1"/>
      <c r="R922" s="1"/>
      <c r="S922" s="320"/>
      <c r="T922" s="1"/>
      <c r="U922" s="1"/>
      <c r="V922" s="1"/>
      <c r="W922" s="135"/>
      <c r="X922" s="1"/>
      <c r="Y922" s="1"/>
      <c r="Z922" s="1"/>
      <c r="AA922" s="32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4.4">
      <c r="A923" s="1"/>
      <c r="B923" s="1"/>
      <c r="C923" s="1"/>
      <c r="D923" s="1"/>
      <c r="E923" s="1"/>
      <c r="F923" s="1"/>
      <c r="G923" s="1"/>
      <c r="H923" s="49"/>
      <c r="I923" s="49"/>
      <c r="J923" s="1"/>
      <c r="K923" s="1"/>
      <c r="L923" s="1"/>
      <c r="M923" s="1"/>
      <c r="N923" s="319"/>
      <c r="O923" s="1"/>
      <c r="P923" s="1"/>
      <c r="Q923" s="1"/>
      <c r="R923" s="1"/>
      <c r="S923" s="320"/>
      <c r="T923" s="1"/>
      <c r="U923" s="1"/>
      <c r="V923" s="1"/>
      <c r="W923" s="135"/>
      <c r="X923" s="1"/>
      <c r="Y923" s="1"/>
      <c r="Z923" s="1"/>
      <c r="AA923" s="32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4.4">
      <c r="A924" s="1"/>
      <c r="B924" s="1"/>
      <c r="C924" s="1"/>
      <c r="D924" s="1"/>
      <c r="E924" s="1"/>
      <c r="F924" s="1"/>
      <c r="G924" s="1"/>
      <c r="H924" s="49"/>
      <c r="I924" s="49"/>
      <c r="J924" s="1"/>
      <c r="K924" s="1"/>
      <c r="L924" s="1"/>
      <c r="M924" s="1"/>
      <c r="N924" s="319"/>
      <c r="O924" s="1"/>
      <c r="P924" s="1"/>
      <c r="Q924" s="1"/>
      <c r="R924" s="1"/>
      <c r="S924" s="320"/>
      <c r="T924" s="1"/>
      <c r="U924" s="1"/>
      <c r="V924" s="1"/>
      <c r="W924" s="135"/>
      <c r="X924" s="1"/>
      <c r="Y924" s="1"/>
      <c r="Z924" s="1"/>
      <c r="AA924" s="32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4.4">
      <c r="A925" s="1"/>
      <c r="B925" s="1"/>
      <c r="C925" s="1"/>
      <c r="D925" s="1"/>
      <c r="E925" s="1"/>
      <c r="F925" s="1"/>
      <c r="G925" s="1"/>
      <c r="H925" s="49"/>
      <c r="I925" s="49"/>
      <c r="J925" s="1"/>
      <c r="K925" s="1"/>
      <c r="L925" s="1"/>
      <c r="M925" s="1"/>
      <c r="N925" s="319"/>
      <c r="O925" s="1"/>
      <c r="P925" s="1"/>
      <c r="Q925" s="1"/>
      <c r="R925" s="1"/>
      <c r="S925" s="320"/>
      <c r="T925" s="1"/>
      <c r="U925" s="1"/>
      <c r="V925" s="1"/>
      <c r="W925" s="135"/>
      <c r="X925" s="1"/>
      <c r="Y925" s="1"/>
      <c r="Z925" s="1"/>
      <c r="AA925" s="32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4.4">
      <c r="A926" s="1"/>
      <c r="B926" s="1"/>
      <c r="C926" s="1"/>
      <c r="D926" s="1"/>
      <c r="E926" s="1"/>
      <c r="F926" s="1"/>
      <c r="G926" s="1"/>
      <c r="H926" s="49"/>
      <c r="I926" s="49"/>
      <c r="J926" s="1"/>
      <c r="K926" s="1"/>
      <c r="L926" s="1"/>
      <c r="M926" s="1"/>
      <c r="N926" s="319"/>
      <c r="O926" s="1"/>
      <c r="P926" s="1"/>
      <c r="Q926" s="1"/>
      <c r="R926" s="1"/>
      <c r="S926" s="320"/>
      <c r="T926" s="1"/>
      <c r="U926" s="1"/>
      <c r="V926" s="1"/>
      <c r="W926" s="135"/>
      <c r="X926" s="1"/>
      <c r="Y926" s="1"/>
      <c r="Z926" s="1"/>
      <c r="AA926" s="32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4.4">
      <c r="A927" s="1"/>
      <c r="B927" s="1"/>
      <c r="C927" s="1"/>
      <c r="D927" s="1"/>
      <c r="E927" s="1"/>
      <c r="F927" s="1"/>
      <c r="G927" s="1"/>
      <c r="H927" s="49"/>
      <c r="I927" s="49"/>
      <c r="J927" s="1"/>
      <c r="K927" s="1"/>
      <c r="L927" s="1"/>
      <c r="M927" s="1"/>
      <c r="N927" s="319"/>
      <c r="O927" s="1"/>
      <c r="P927" s="1"/>
      <c r="Q927" s="1"/>
      <c r="R927" s="1"/>
      <c r="S927" s="320"/>
      <c r="T927" s="1"/>
      <c r="U927" s="1"/>
      <c r="V927" s="1"/>
      <c r="W927" s="135"/>
      <c r="X927" s="1"/>
      <c r="Y927" s="1"/>
      <c r="Z927" s="1"/>
      <c r="AA927" s="32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4.4">
      <c r="A928" s="1"/>
      <c r="B928" s="1"/>
      <c r="C928" s="1"/>
      <c r="D928" s="1"/>
      <c r="E928" s="1"/>
      <c r="F928" s="1"/>
      <c r="G928" s="1"/>
      <c r="H928" s="49"/>
      <c r="I928" s="49"/>
      <c r="J928" s="1"/>
      <c r="K928" s="1"/>
      <c r="L928" s="1"/>
      <c r="M928" s="1"/>
      <c r="N928" s="319"/>
      <c r="O928" s="1"/>
      <c r="P928" s="1"/>
      <c r="Q928" s="1"/>
      <c r="R928" s="1"/>
      <c r="S928" s="320"/>
      <c r="T928" s="1"/>
      <c r="U928" s="1"/>
      <c r="V928" s="1"/>
      <c r="W928" s="135"/>
      <c r="X928" s="1"/>
      <c r="Y928" s="1"/>
      <c r="Z928" s="1"/>
      <c r="AA928" s="32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4.4">
      <c r="A929" s="1"/>
      <c r="B929" s="1"/>
      <c r="C929" s="1"/>
      <c r="D929" s="1"/>
      <c r="E929" s="1"/>
      <c r="F929" s="1"/>
      <c r="G929" s="1"/>
      <c r="H929" s="49"/>
      <c r="I929" s="49"/>
      <c r="J929" s="1"/>
      <c r="K929" s="1"/>
      <c r="L929" s="1"/>
      <c r="M929" s="1"/>
      <c r="N929" s="319"/>
      <c r="O929" s="1"/>
      <c r="P929" s="1"/>
      <c r="Q929" s="1"/>
      <c r="R929" s="1"/>
      <c r="S929" s="320"/>
      <c r="T929" s="1"/>
      <c r="U929" s="1"/>
      <c r="V929" s="1"/>
      <c r="W929" s="135"/>
      <c r="X929" s="1"/>
      <c r="Y929" s="1"/>
      <c r="Z929" s="1"/>
      <c r="AA929" s="32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4.4">
      <c r="A930" s="1"/>
      <c r="B930" s="1"/>
      <c r="C930" s="1"/>
      <c r="D930" s="1"/>
      <c r="E930" s="1"/>
      <c r="F930" s="1"/>
      <c r="G930" s="1"/>
      <c r="H930" s="49"/>
      <c r="I930" s="49"/>
      <c r="J930" s="1"/>
      <c r="K930" s="1"/>
      <c r="L930" s="1"/>
      <c r="M930" s="1"/>
      <c r="N930" s="319"/>
      <c r="O930" s="1"/>
      <c r="P930" s="1"/>
      <c r="Q930" s="1"/>
      <c r="R930" s="1"/>
      <c r="S930" s="320"/>
      <c r="T930" s="1"/>
      <c r="U930" s="1"/>
      <c r="V930" s="1"/>
      <c r="W930" s="135"/>
      <c r="X930" s="1"/>
      <c r="Y930" s="1"/>
      <c r="Z930" s="1"/>
      <c r="AA930" s="32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4.4">
      <c r="A931" s="1"/>
      <c r="B931" s="1"/>
      <c r="C931" s="1"/>
      <c r="D931" s="1"/>
      <c r="E931" s="1"/>
      <c r="F931" s="1"/>
      <c r="G931" s="1"/>
      <c r="H931" s="49"/>
      <c r="I931" s="49"/>
      <c r="J931" s="1"/>
      <c r="K931" s="1"/>
      <c r="L931" s="1"/>
      <c r="M931" s="1"/>
      <c r="N931" s="319"/>
      <c r="O931" s="1"/>
      <c r="P931" s="1"/>
      <c r="Q931" s="1"/>
      <c r="R931" s="1"/>
      <c r="S931" s="320"/>
      <c r="T931" s="1"/>
      <c r="U931" s="1"/>
      <c r="V931" s="1"/>
      <c r="W931" s="135"/>
      <c r="X931" s="1"/>
      <c r="Y931" s="1"/>
      <c r="Z931" s="1"/>
      <c r="AA931" s="32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4.4">
      <c r="A932" s="1"/>
      <c r="B932" s="1"/>
      <c r="C932" s="1"/>
      <c r="D932" s="1"/>
      <c r="E932" s="1"/>
      <c r="F932" s="1"/>
      <c r="G932" s="1"/>
      <c r="H932" s="49"/>
      <c r="I932" s="49"/>
      <c r="J932" s="1"/>
      <c r="K932" s="1"/>
      <c r="L932" s="1"/>
      <c r="M932" s="1"/>
      <c r="N932" s="319"/>
      <c r="O932" s="1"/>
      <c r="P932" s="1"/>
      <c r="Q932" s="1"/>
      <c r="R932" s="1"/>
      <c r="S932" s="320"/>
      <c r="T932" s="1"/>
      <c r="U932" s="1"/>
      <c r="V932" s="1"/>
      <c r="W932" s="135"/>
      <c r="X932" s="1"/>
      <c r="Y932" s="1"/>
      <c r="Z932" s="1"/>
      <c r="AA932" s="32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4.4">
      <c r="A933" s="1"/>
      <c r="B933" s="1"/>
      <c r="C933" s="1"/>
      <c r="D933" s="1"/>
      <c r="E933" s="1"/>
      <c r="F933" s="1"/>
      <c r="G933" s="1"/>
      <c r="H933" s="49"/>
      <c r="I933" s="49"/>
      <c r="J933" s="1"/>
      <c r="K933" s="1"/>
      <c r="L933" s="1"/>
      <c r="M933" s="1"/>
      <c r="N933" s="319"/>
      <c r="O933" s="1"/>
      <c r="P933" s="1"/>
      <c r="Q933" s="1"/>
      <c r="R933" s="1"/>
      <c r="S933" s="320"/>
      <c r="T933" s="1"/>
      <c r="U933" s="1"/>
      <c r="V933" s="1"/>
      <c r="W933" s="135"/>
      <c r="X933" s="1"/>
      <c r="Y933" s="1"/>
      <c r="Z933" s="1"/>
      <c r="AA933" s="32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4.4">
      <c r="A934" s="1"/>
      <c r="B934" s="1"/>
      <c r="C934" s="1"/>
      <c r="D934" s="1"/>
      <c r="E934" s="1"/>
      <c r="F934" s="1"/>
      <c r="G934" s="1"/>
      <c r="H934" s="49"/>
      <c r="I934" s="49"/>
      <c r="J934" s="1"/>
      <c r="K934" s="1"/>
      <c r="L934" s="1"/>
      <c r="M934" s="1"/>
      <c r="N934" s="319"/>
      <c r="O934" s="1"/>
      <c r="P934" s="1"/>
      <c r="Q934" s="1"/>
      <c r="R934" s="1"/>
      <c r="S934" s="320"/>
      <c r="T934" s="1"/>
      <c r="U934" s="1"/>
      <c r="V934" s="1"/>
      <c r="W934" s="135"/>
      <c r="X934" s="1"/>
      <c r="Y934" s="1"/>
      <c r="Z934" s="1"/>
      <c r="AA934" s="32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4.4">
      <c r="A935" s="1"/>
      <c r="B935" s="1"/>
      <c r="C935" s="1"/>
      <c r="D935" s="1"/>
      <c r="E935" s="1"/>
      <c r="F935" s="1"/>
      <c r="G935" s="1"/>
      <c r="H935" s="49"/>
      <c r="I935" s="49"/>
      <c r="J935" s="1"/>
      <c r="K935" s="1"/>
      <c r="L935" s="1"/>
      <c r="M935" s="1"/>
      <c r="N935" s="319"/>
      <c r="O935" s="1"/>
      <c r="P935" s="1"/>
      <c r="Q935" s="1"/>
      <c r="R935" s="1"/>
      <c r="S935" s="320"/>
      <c r="T935" s="1"/>
      <c r="U935" s="1"/>
      <c r="V935" s="1"/>
      <c r="W935" s="135"/>
      <c r="X935" s="1"/>
      <c r="Y935" s="1"/>
      <c r="Z935" s="1"/>
      <c r="AA935" s="32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4.4">
      <c r="A936" s="1"/>
      <c r="B936" s="1"/>
      <c r="C936" s="1"/>
      <c r="D936" s="1"/>
      <c r="E936" s="1"/>
      <c r="F936" s="1"/>
      <c r="G936" s="1"/>
      <c r="H936" s="49"/>
      <c r="I936" s="49"/>
      <c r="J936" s="1"/>
      <c r="K936" s="1"/>
      <c r="L936" s="1"/>
      <c r="M936" s="1"/>
      <c r="N936" s="319"/>
      <c r="O936" s="1"/>
      <c r="P936" s="1"/>
      <c r="Q936" s="1"/>
      <c r="R936" s="1"/>
      <c r="S936" s="320"/>
      <c r="T936" s="1"/>
      <c r="U936" s="1"/>
      <c r="V936" s="1"/>
      <c r="W936" s="135"/>
      <c r="X936" s="1"/>
      <c r="Y936" s="1"/>
      <c r="Z936" s="1"/>
      <c r="AA936" s="32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4.4">
      <c r="A937" s="1"/>
      <c r="B937" s="1"/>
      <c r="C937" s="1"/>
      <c r="D937" s="1"/>
      <c r="E937" s="1"/>
      <c r="F937" s="1"/>
      <c r="G937" s="1"/>
      <c r="H937" s="49"/>
      <c r="I937" s="49"/>
      <c r="J937" s="1"/>
      <c r="K937" s="1"/>
      <c r="L937" s="1"/>
      <c r="M937" s="1"/>
      <c r="N937" s="319"/>
      <c r="O937" s="1"/>
      <c r="P937" s="1"/>
      <c r="Q937" s="1"/>
      <c r="R937" s="1"/>
      <c r="S937" s="320"/>
      <c r="T937" s="1"/>
      <c r="U937" s="1"/>
      <c r="V937" s="1"/>
      <c r="W937" s="135"/>
      <c r="X937" s="1"/>
      <c r="Y937" s="1"/>
      <c r="Z937" s="1"/>
      <c r="AA937" s="32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4.4">
      <c r="A938" s="1"/>
      <c r="B938" s="1"/>
      <c r="C938" s="1"/>
      <c r="D938" s="1"/>
      <c r="E938" s="1"/>
      <c r="F938" s="1"/>
      <c r="G938" s="1"/>
      <c r="H938" s="49"/>
      <c r="I938" s="49"/>
      <c r="J938" s="1"/>
      <c r="K938" s="1"/>
      <c r="L938" s="1"/>
      <c r="M938" s="1"/>
      <c r="N938" s="319"/>
      <c r="O938" s="1"/>
      <c r="P938" s="1"/>
      <c r="Q938" s="1"/>
      <c r="R938" s="1"/>
      <c r="S938" s="320"/>
      <c r="T938" s="1"/>
      <c r="U938" s="1"/>
      <c r="V938" s="1"/>
      <c r="W938" s="135"/>
      <c r="X938" s="1"/>
      <c r="Y938" s="1"/>
      <c r="Z938" s="1"/>
      <c r="AA938" s="32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4.4">
      <c r="A939" s="1"/>
      <c r="B939" s="1"/>
      <c r="C939" s="1"/>
      <c r="D939" s="1"/>
      <c r="E939" s="1"/>
      <c r="F939" s="1"/>
      <c r="G939" s="1"/>
      <c r="H939" s="49"/>
      <c r="I939" s="49"/>
      <c r="J939" s="1"/>
      <c r="K939" s="1"/>
      <c r="L939" s="1"/>
      <c r="M939" s="1"/>
      <c r="N939" s="319"/>
      <c r="O939" s="1"/>
      <c r="P939" s="1"/>
      <c r="Q939" s="1"/>
      <c r="R939" s="1"/>
      <c r="S939" s="320"/>
      <c r="T939" s="1"/>
      <c r="U939" s="1"/>
      <c r="V939" s="1"/>
      <c r="W939" s="135"/>
      <c r="X939" s="1"/>
      <c r="Y939" s="1"/>
      <c r="Z939" s="1"/>
      <c r="AA939" s="32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4.4">
      <c r="A940" s="1"/>
      <c r="B940" s="1"/>
      <c r="C940" s="1"/>
      <c r="D940" s="1"/>
      <c r="E940" s="1"/>
      <c r="F940" s="1"/>
      <c r="G940" s="1"/>
      <c r="H940" s="49"/>
      <c r="I940" s="49"/>
      <c r="J940" s="1"/>
      <c r="K940" s="1"/>
      <c r="L940" s="1"/>
      <c r="M940" s="1"/>
      <c r="N940" s="319"/>
      <c r="O940" s="1"/>
      <c r="P940" s="1"/>
      <c r="Q940" s="1"/>
      <c r="R940" s="1"/>
      <c r="S940" s="320"/>
      <c r="T940" s="1"/>
      <c r="U940" s="1"/>
      <c r="V940" s="1"/>
      <c r="W940" s="135"/>
      <c r="X940" s="1"/>
      <c r="Y940" s="1"/>
      <c r="Z940" s="1"/>
      <c r="AA940" s="32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4.4">
      <c r="A941" s="1"/>
      <c r="B941" s="1"/>
      <c r="C941" s="1"/>
      <c r="D941" s="1"/>
      <c r="E941" s="1"/>
      <c r="F941" s="1"/>
      <c r="G941" s="1"/>
      <c r="H941" s="49"/>
      <c r="I941" s="49"/>
      <c r="J941" s="1"/>
      <c r="K941" s="1"/>
      <c r="L941" s="1"/>
      <c r="M941" s="1"/>
      <c r="N941" s="319"/>
      <c r="O941" s="1"/>
      <c r="P941" s="1"/>
      <c r="Q941" s="1"/>
      <c r="R941" s="1"/>
      <c r="S941" s="320"/>
      <c r="T941" s="1"/>
      <c r="U941" s="1"/>
      <c r="V941" s="1"/>
      <c r="W941" s="135"/>
      <c r="X941" s="1"/>
      <c r="Y941" s="1"/>
      <c r="Z941" s="1"/>
      <c r="AA941" s="32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4.4">
      <c r="A942" s="1"/>
      <c r="B942" s="1"/>
      <c r="C942" s="1"/>
      <c r="D942" s="1"/>
      <c r="E942" s="1"/>
      <c r="F942" s="1"/>
      <c r="G942" s="1"/>
      <c r="H942" s="49"/>
      <c r="I942" s="49"/>
      <c r="J942" s="1"/>
      <c r="K942" s="1"/>
      <c r="L942" s="1"/>
      <c r="M942" s="1"/>
      <c r="N942" s="319"/>
      <c r="O942" s="1"/>
      <c r="P942" s="1"/>
      <c r="Q942" s="1"/>
      <c r="R942" s="1"/>
      <c r="S942" s="320"/>
      <c r="T942" s="1"/>
      <c r="U942" s="1"/>
      <c r="V942" s="1"/>
      <c r="W942" s="135"/>
      <c r="X942" s="1"/>
      <c r="Y942" s="1"/>
      <c r="Z942" s="1"/>
      <c r="AA942" s="32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4.4">
      <c r="A943" s="1"/>
      <c r="B943" s="1"/>
      <c r="C943" s="1"/>
      <c r="D943" s="1"/>
      <c r="E943" s="1"/>
      <c r="F943" s="1"/>
      <c r="G943" s="1"/>
      <c r="H943" s="49"/>
      <c r="I943" s="49"/>
      <c r="J943" s="1"/>
      <c r="K943" s="1"/>
      <c r="L943" s="1"/>
      <c r="M943" s="1"/>
      <c r="N943" s="319"/>
      <c r="O943" s="1"/>
      <c r="P943" s="1"/>
      <c r="Q943" s="1"/>
      <c r="R943" s="1"/>
      <c r="S943" s="320"/>
      <c r="T943" s="1"/>
      <c r="U943" s="1"/>
      <c r="V943" s="1"/>
      <c r="W943" s="135"/>
      <c r="X943" s="1"/>
      <c r="Y943" s="1"/>
      <c r="Z943" s="1"/>
      <c r="AA943" s="32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4.4">
      <c r="A944" s="1"/>
      <c r="B944" s="1"/>
      <c r="C944" s="1"/>
      <c r="D944" s="1"/>
      <c r="E944" s="1"/>
      <c r="F944" s="1"/>
      <c r="G944" s="1"/>
      <c r="H944" s="49"/>
      <c r="I944" s="49"/>
      <c r="J944" s="1"/>
      <c r="K944" s="1"/>
      <c r="L944" s="1"/>
      <c r="M944" s="1"/>
      <c r="N944" s="319"/>
      <c r="O944" s="1"/>
      <c r="P944" s="1"/>
      <c r="Q944" s="1"/>
      <c r="R944" s="1"/>
      <c r="S944" s="320"/>
      <c r="T944" s="1"/>
      <c r="U944" s="1"/>
      <c r="V944" s="1"/>
      <c r="W944" s="135"/>
      <c r="X944" s="1"/>
      <c r="Y944" s="1"/>
      <c r="Z944" s="1"/>
      <c r="AA944" s="32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4.4">
      <c r="A945" s="1"/>
      <c r="B945" s="1"/>
      <c r="C945" s="1"/>
      <c r="D945" s="1"/>
      <c r="E945" s="1"/>
      <c r="F945" s="1"/>
      <c r="G945" s="1"/>
      <c r="H945" s="49"/>
      <c r="I945" s="49"/>
      <c r="J945" s="1"/>
      <c r="K945" s="1"/>
      <c r="L945" s="1"/>
      <c r="M945" s="1"/>
      <c r="N945" s="319"/>
      <c r="O945" s="1"/>
      <c r="P945" s="1"/>
      <c r="Q945" s="1"/>
      <c r="R945" s="1"/>
      <c r="S945" s="320"/>
      <c r="T945" s="1"/>
      <c r="U945" s="1"/>
      <c r="V945" s="1"/>
      <c r="W945" s="135"/>
      <c r="X945" s="1"/>
      <c r="Y945" s="1"/>
      <c r="Z945" s="1"/>
      <c r="AA945" s="32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4.4">
      <c r="A946" s="1"/>
      <c r="B946" s="1"/>
      <c r="C946" s="1"/>
      <c r="D946" s="1"/>
      <c r="E946" s="1"/>
      <c r="F946" s="1"/>
      <c r="G946" s="1"/>
      <c r="H946" s="49"/>
      <c r="I946" s="49"/>
      <c r="J946" s="1"/>
      <c r="K946" s="1"/>
      <c r="L946" s="1"/>
      <c r="M946" s="1"/>
      <c r="N946" s="319"/>
      <c r="O946" s="1"/>
      <c r="P946" s="1"/>
      <c r="Q946" s="1"/>
      <c r="R946" s="1"/>
      <c r="S946" s="320"/>
      <c r="T946" s="1"/>
      <c r="U946" s="1"/>
      <c r="V946" s="1"/>
      <c r="W946" s="135"/>
      <c r="X946" s="1"/>
      <c r="Y946" s="1"/>
      <c r="Z946" s="1"/>
      <c r="AA946" s="32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4.4">
      <c r="A947" s="1"/>
      <c r="B947" s="1"/>
      <c r="C947" s="1"/>
      <c r="D947" s="1"/>
      <c r="E947" s="1"/>
      <c r="F947" s="1"/>
      <c r="G947" s="1"/>
      <c r="H947" s="49"/>
      <c r="I947" s="49"/>
      <c r="J947" s="1"/>
      <c r="K947" s="1"/>
      <c r="L947" s="1"/>
      <c r="M947" s="1"/>
      <c r="N947" s="319"/>
      <c r="O947" s="1"/>
      <c r="P947" s="1"/>
      <c r="Q947" s="1"/>
      <c r="R947" s="1"/>
      <c r="S947" s="320"/>
      <c r="T947" s="1"/>
      <c r="U947" s="1"/>
      <c r="V947" s="1"/>
      <c r="W947" s="135"/>
      <c r="X947" s="1"/>
      <c r="Y947" s="1"/>
      <c r="Z947" s="1"/>
      <c r="AA947" s="32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4.4">
      <c r="A948" s="1"/>
      <c r="B948" s="1"/>
      <c r="C948" s="1"/>
      <c r="D948" s="1"/>
      <c r="E948" s="1"/>
      <c r="F948" s="1"/>
      <c r="G948" s="1"/>
      <c r="H948" s="49"/>
      <c r="I948" s="49"/>
      <c r="J948" s="1"/>
      <c r="K948" s="1"/>
      <c r="L948" s="1"/>
      <c r="M948" s="1"/>
      <c r="N948" s="319"/>
      <c r="O948" s="1"/>
      <c r="P948" s="1"/>
      <c r="Q948" s="1"/>
      <c r="R948" s="1"/>
      <c r="S948" s="320"/>
      <c r="T948" s="1"/>
      <c r="U948" s="1"/>
      <c r="V948" s="1"/>
      <c r="W948" s="135"/>
      <c r="X948" s="1"/>
      <c r="Y948" s="1"/>
      <c r="Z948" s="1"/>
      <c r="AA948" s="32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4.4">
      <c r="A949" s="1"/>
      <c r="B949" s="1"/>
      <c r="C949" s="1"/>
      <c r="D949" s="1"/>
      <c r="E949" s="1"/>
      <c r="F949" s="1"/>
      <c r="G949" s="1"/>
      <c r="H949" s="49"/>
      <c r="I949" s="49"/>
      <c r="J949" s="1"/>
      <c r="K949" s="1"/>
      <c r="L949" s="1"/>
      <c r="M949" s="1"/>
      <c r="N949" s="319"/>
      <c r="O949" s="1"/>
      <c r="P949" s="1"/>
      <c r="Q949" s="1"/>
      <c r="R949" s="1"/>
      <c r="S949" s="320"/>
      <c r="T949" s="1"/>
      <c r="U949" s="1"/>
      <c r="V949" s="1"/>
      <c r="W949" s="135"/>
      <c r="X949" s="1"/>
      <c r="Y949" s="1"/>
      <c r="Z949" s="1"/>
      <c r="AA949" s="32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4.4">
      <c r="A950" s="1"/>
      <c r="B950" s="1"/>
      <c r="C950" s="1"/>
      <c r="D950" s="1"/>
      <c r="E950" s="1"/>
      <c r="F950" s="1"/>
      <c r="G950" s="1"/>
      <c r="H950" s="49"/>
      <c r="I950" s="49"/>
      <c r="J950" s="1"/>
      <c r="K950" s="1"/>
      <c r="L950" s="1"/>
      <c r="M950" s="1"/>
      <c r="N950" s="319"/>
      <c r="O950" s="1"/>
      <c r="P950" s="1"/>
      <c r="Q950" s="1"/>
      <c r="R950" s="1"/>
      <c r="S950" s="320"/>
      <c r="T950" s="1"/>
      <c r="U950" s="1"/>
      <c r="V950" s="1"/>
      <c r="W950" s="135"/>
      <c r="X950" s="1"/>
      <c r="Y950" s="1"/>
      <c r="Z950" s="1"/>
      <c r="AA950" s="32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4.4">
      <c r="A951" s="1"/>
      <c r="B951" s="1"/>
      <c r="C951" s="1"/>
      <c r="D951" s="1"/>
      <c r="E951" s="1"/>
      <c r="F951" s="1"/>
      <c r="G951" s="1"/>
      <c r="H951" s="49"/>
      <c r="I951" s="49"/>
      <c r="J951" s="1"/>
      <c r="K951" s="1"/>
      <c r="L951" s="1"/>
      <c r="M951" s="1"/>
      <c r="N951" s="319"/>
      <c r="O951" s="1"/>
      <c r="P951" s="1"/>
      <c r="Q951" s="1"/>
      <c r="R951" s="1"/>
      <c r="S951" s="320"/>
      <c r="T951" s="1"/>
      <c r="U951" s="1"/>
      <c r="V951" s="1"/>
      <c r="W951" s="135"/>
      <c r="X951" s="1"/>
      <c r="Y951" s="1"/>
      <c r="Z951" s="1"/>
      <c r="AA951" s="32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4.4">
      <c r="A952" s="1"/>
      <c r="B952" s="1"/>
      <c r="C952" s="1"/>
      <c r="D952" s="1"/>
      <c r="E952" s="1"/>
      <c r="F952" s="1"/>
      <c r="G952" s="1"/>
      <c r="H952" s="49"/>
      <c r="I952" s="49"/>
      <c r="J952" s="1"/>
      <c r="K952" s="1"/>
      <c r="L952" s="1"/>
      <c r="M952" s="1"/>
      <c r="N952" s="319"/>
      <c r="O952" s="1"/>
      <c r="P952" s="1"/>
      <c r="Q952" s="1"/>
      <c r="R952" s="1"/>
      <c r="S952" s="320"/>
      <c r="T952" s="1"/>
      <c r="U952" s="1"/>
      <c r="V952" s="1"/>
      <c r="W952" s="135"/>
      <c r="X952" s="1"/>
      <c r="Y952" s="1"/>
      <c r="Z952" s="1"/>
      <c r="AA952" s="32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4.4">
      <c r="A953" s="1"/>
      <c r="B953" s="1"/>
      <c r="C953" s="1"/>
      <c r="D953" s="1"/>
      <c r="E953" s="1"/>
      <c r="F953" s="1"/>
      <c r="G953" s="1"/>
      <c r="H953" s="49"/>
      <c r="I953" s="49"/>
      <c r="J953" s="1"/>
      <c r="K953" s="1"/>
      <c r="L953" s="1"/>
      <c r="M953" s="1"/>
      <c r="N953" s="319"/>
      <c r="O953" s="1"/>
      <c r="P953" s="1"/>
      <c r="Q953" s="1"/>
      <c r="R953" s="1"/>
      <c r="S953" s="320"/>
      <c r="T953" s="1"/>
      <c r="U953" s="1"/>
      <c r="V953" s="1"/>
      <c r="W953" s="135"/>
      <c r="X953" s="1"/>
      <c r="Y953" s="1"/>
      <c r="Z953" s="1"/>
      <c r="AA953" s="32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4.4">
      <c r="A954" s="1"/>
      <c r="B954" s="1"/>
      <c r="C954" s="1"/>
      <c r="D954" s="1"/>
      <c r="E954" s="1"/>
      <c r="F954" s="1"/>
      <c r="G954" s="1"/>
      <c r="H954" s="49"/>
      <c r="I954" s="49"/>
      <c r="J954" s="1"/>
      <c r="K954" s="1"/>
      <c r="L954" s="1"/>
      <c r="M954" s="1"/>
      <c r="N954" s="319"/>
      <c r="O954" s="1"/>
      <c r="P954" s="1"/>
      <c r="Q954" s="1"/>
      <c r="R954" s="1"/>
      <c r="S954" s="320"/>
      <c r="T954" s="1"/>
      <c r="U954" s="1"/>
      <c r="V954" s="1"/>
      <c r="W954" s="135"/>
      <c r="X954" s="1"/>
      <c r="Y954" s="1"/>
      <c r="Z954" s="1"/>
      <c r="AA954" s="32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4.4">
      <c r="A955" s="1"/>
      <c r="B955" s="1"/>
      <c r="C955" s="1"/>
      <c r="D955" s="1"/>
      <c r="E955" s="1"/>
      <c r="F955" s="1"/>
      <c r="G955" s="1"/>
      <c r="H955" s="49"/>
      <c r="I955" s="49"/>
      <c r="J955" s="1"/>
      <c r="K955" s="1"/>
      <c r="L955" s="1"/>
      <c r="M955" s="1"/>
      <c r="N955" s="319"/>
      <c r="O955" s="1"/>
      <c r="P955" s="1"/>
      <c r="Q955" s="1"/>
      <c r="R955" s="1"/>
      <c r="S955" s="320"/>
      <c r="T955" s="1"/>
      <c r="U955" s="1"/>
      <c r="V955" s="1"/>
      <c r="W955" s="135"/>
      <c r="X955" s="1"/>
      <c r="Y955" s="1"/>
      <c r="Z955" s="1"/>
      <c r="AA955" s="32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4.4">
      <c r="A956" s="1"/>
      <c r="B956" s="1"/>
      <c r="C956" s="1"/>
      <c r="D956" s="1"/>
      <c r="E956" s="1"/>
      <c r="F956" s="1"/>
      <c r="G956" s="1"/>
      <c r="H956" s="49"/>
      <c r="I956" s="49"/>
      <c r="J956" s="1"/>
      <c r="K956" s="1"/>
      <c r="L956" s="1"/>
      <c r="M956" s="1"/>
      <c r="N956" s="319"/>
      <c r="O956" s="1"/>
      <c r="P956" s="1"/>
      <c r="Q956" s="1"/>
      <c r="R956" s="1"/>
      <c r="S956" s="320"/>
      <c r="T956" s="1"/>
      <c r="U956" s="1"/>
      <c r="V956" s="1"/>
      <c r="W956" s="135"/>
      <c r="X956" s="1"/>
      <c r="Y956" s="1"/>
      <c r="Z956" s="1"/>
      <c r="AA956" s="32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4.4">
      <c r="A957" s="1"/>
      <c r="B957" s="1"/>
      <c r="C957" s="1"/>
      <c r="D957" s="1"/>
      <c r="E957" s="1"/>
      <c r="F957" s="1"/>
      <c r="G957" s="1"/>
      <c r="H957" s="49"/>
      <c r="I957" s="49"/>
      <c r="J957" s="1"/>
      <c r="K957" s="1"/>
      <c r="L957" s="1"/>
      <c r="M957" s="1"/>
      <c r="N957" s="319"/>
      <c r="O957" s="1"/>
      <c r="P957" s="1"/>
      <c r="Q957" s="1"/>
      <c r="R957" s="1"/>
      <c r="S957" s="320"/>
      <c r="T957" s="1"/>
      <c r="U957" s="1"/>
      <c r="V957" s="1"/>
      <c r="W957" s="135"/>
      <c r="X957" s="1"/>
      <c r="Y957" s="1"/>
      <c r="Z957" s="1"/>
      <c r="AA957" s="32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4.4">
      <c r="A958" s="1"/>
      <c r="B958" s="1"/>
      <c r="C958" s="1"/>
      <c r="D958" s="1"/>
      <c r="E958" s="1"/>
      <c r="F958" s="1"/>
      <c r="G958" s="1"/>
      <c r="H958" s="49"/>
      <c r="I958" s="49"/>
      <c r="J958" s="1"/>
      <c r="K958" s="1"/>
      <c r="L958" s="1"/>
      <c r="M958" s="1"/>
      <c r="N958" s="319"/>
      <c r="O958" s="1"/>
      <c r="P958" s="1"/>
      <c r="Q958" s="1"/>
      <c r="R958" s="1"/>
      <c r="S958" s="320"/>
      <c r="T958" s="1"/>
      <c r="U958" s="1"/>
      <c r="V958" s="1"/>
      <c r="W958" s="135"/>
      <c r="X958" s="1"/>
      <c r="Y958" s="1"/>
      <c r="Z958" s="1"/>
      <c r="AA958" s="32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4.4">
      <c r="A959" s="1"/>
      <c r="B959" s="1"/>
      <c r="C959" s="1"/>
      <c r="D959" s="1"/>
      <c r="E959" s="1"/>
      <c r="F959" s="1"/>
      <c r="G959" s="1"/>
      <c r="H959" s="49"/>
      <c r="I959" s="49"/>
      <c r="J959" s="1"/>
      <c r="K959" s="1"/>
      <c r="L959" s="1"/>
      <c r="M959" s="1"/>
      <c r="N959" s="319"/>
      <c r="O959" s="1"/>
      <c r="P959" s="1"/>
      <c r="Q959" s="1"/>
      <c r="R959" s="1"/>
      <c r="S959" s="320"/>
      <c r="T959" s="1"/>
      <c r="U959" s="1"/>
      <c r="V959" s="1"/>
      <c r="W959" s="135"/>
      <c r="X959" s="1"/>
      <c r="Y959" s="1"/>
      <c r="Z959" s="1"/>
      <c r="AA959" s="32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4.4">
      <c r="A960" s="1"/>
      <c r="B960" s="1"/>
      <c r="C960" s="1"/>
      <c r="D960" s="1"/>
      <c r="E960" s="1"/>
      <c r="F960" s="1"/>
      <c r="G960" s="1"/>
      <c r="H960" s="49"/>
      <c r="I960" s="49"/>
      <c r="J960" s="1"/>
      <c r="K960" s="1"/>
      <c r="L960" s="1"/>
      <c r="M960" s="1"/>
      <c r="N960" s="319"/>
      <c r="O960" s="1"/>
      <c r="P960" s="1"/>
      <c r="Q960" s="1"/>
      <c r="R960" s="1"/>
      <c r="S960" s="320"/>
      <c r="T960" s="1"/>
      <c r="U960" s="1"/>
      <c r="V960" s="1"/>
      <c r="W960" s="135"/>
      <c r="X960" s="1"/>
      <c r="Y960" s="1"/>
      <c r="Z960" s="1"/>
      <c r="AA960" s="32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4.4">
      <c r="A961" s="1"/>
      <c r="B961" s="1"/>
      <c r="C961" s="1"/>
      <c r="D961" s="1"/>
      <c r="E961" s="1"/>
      <c r="F961" s="1"/>
      <c r="G961" s="1"/>
      <c r="H961" s="49"/>
      <c r="I961" s="49"/>
      <c r="J961" s="1"/>
      <c r="K961" s="1"/>
      <c r="L961" s="1"/>
      <c r="M961" s="1"/>
      <c r="N961" s="319"/>
      <c r="O961" s="1"/>
      <c r="P961" s="1"/>
      <c r="Q961" s="1"/>
      <c r="R961" s="1"/>
      <c r="S961" s="320"/>
      <c r="T961" s="1"/>
      <c r="U961" s="1"/>
      <c r="V961" s="1"/>
      <c r="W961" s="135"/>
      <c r="X961" s="1"/>
      <c r="Y961" s="1"/>
      <c r="Z961" s="1"/>
      <c r="AA961" s="32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4.4">
      <c r="A962" s="1"/>
      <c r="B962" s="1"/>
      <c r="C962" s="1"/>
      <c r="D962" s="1"/>
      <c r="E962" s="1"/>
      <c r="F962" s="1"/>
      <c r="G962" s="1"/>
      <c r="H962" s="49"/>
      <c r="I962" s="49"/>
      <c r="J962" s="1"/>
      <c r="K962" s="1"/>
      <c r="L962" s="1"/>
      <c r="M962" s="1"/>
      <c r="N962" s="319"/>
      <c r="O962" s="1"/>
      <c r="P962" s="1"/>
      <c r="Q962" s="1"/>
      <c r="R962" s="1"/>
      <c r="S962" s="320"/>
      <c r="T962" s="1"/>
      <c r="U962" s="1"/>
      <c r="V962" s="1"/>
      <c r="W962" s="135"/>
      <c r="X962" s="1"/>
      <c r="Y962" s="1"/>
      <c r="Z962" s="1"/>
      <c r="AA962" s="32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4.4">
      <c r="A963" s="1"/>
      <c r="B963" s="1"/>
      <c r="C963" s="1"/>
      <c r="D963" s="1"/>
      <c r="E963" s="1"/>
      <c r="F963" s="1"/>
      <c r="G963" s="1"/>
      <c r="H963" s="49"/>
      <c r="I963" s="49"/>
      <c r="J963" s="1"/>
      <c r="K963" s="1"/>
      <c r="L963" s="1"/>
      <c r="M963" s="1"/>
      <c r="N963" s="319"/>
      <c r="O963" s="1"/>
      <c r="P963" s="1"/>
      <c r="Q963" s="1"/>
      <c r="R963" s="1"/>
      <c r="S963" s="320"/>
      <c r="T963" s="1"/>
      <c r="U963" s="1"/>
      <c r="V963" s="1"/>
      <c r="W963" s="135"/>
      <c r="X963" s="1"/>
      <c r="Y963" s="1"/>
      <c r="Z963" s="1"/>
      <c r="AA963" s="32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4.4">
      <c r="A964" s="1"/>
      <c r="B964" s="1"/>
      <c r="C964" s="1"/>
      <c r="D964" s="1"/>
      <c r="E964" s="1"/>
      <c r="F964" s="1"/>
      <c r="G964" s="1"/>
      <c r="H964" s="49"/>
      <c r="I964" s="49"/>
      <c r="J964" s="1"/>
      <c r="K964" s="1"/>
      <c r="L964" s="1"/>
      <c r="M964" s="1"/>
      <c r="N964" s="319"/>
      <c r="O964" s="1"/>
      <c r="P964" s="1"/>
      <c r="Q964" s="1"/>
      <c r="R964" s="1"/>
      <c r="S964" s="320"/>
      <c r="T964" s="1"/>
      <c r="U964" s="1"/>
      <c r="V964" s="1"/>
      <c r="W964" s="135"/>
      <c r="X964" s="1"/>
      <c r="Y964" s="1"/>
      <c r="Z964" s="1"/>
      <c r="AA964" s="32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4.4">
      <c r="A965" s="1"/>
      <c r="B965" s="1"/>
      <c r="C965" s="1"/>
      <c r="D965" s="1"/>
      <c r="E965" s="1"/>
      <c r="F965" s="1"/>
      <c r="G965" s="1"/>
      <c r="H965" s="49"/>
      <c r="I965" s="49"/>
      <c r="J965" s="1"/>
      <c r="K965" s="1"/>
      <c r="L965" s="1"/>
      <c r="M965" s="1"/>
      <c r="N965" s="319"/>
      <c r="O965" s="1"/>
      <c r="P965" s="1"/>
      <c r="Q965" s="1"/>
      <c r="R965" s="1"/>
      <c r="S965" s="320"/>
      <c r="T965" s="1"/>
      <c r="U965" s="1"/>
      <c r="V965" s="1"/>
      <c r="W965" s="135"/>
      <c r="X965" s="1"/>
      <c r="Y965" s="1"/>
      <c r="Z965" s="1"/>
      <c r="AA965" s="32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4.4">
      <c r="A966" s="1"/>
      <c r="B966" s="1"/>
      <c r="C966" s="1"/>
      <c r="D966" s="1"/>
      <c r="E966" s="1"/>
      <c r="F966" s="1"/>
      <c r="G966" s="1"/>
      <c r="H966" s="49"/>
      <c r="I966" s="49"/>
      <c r="J966" s="1"/>
      <c r="K966" s="1"/>
      <c r="L966" s="1"/>
      <c r="M966" s="1"/>
      <c r="N966" s="319"/>
      <c r="O966" s="1"/>
      <c r="P966" s="1"/>
      <c r="Q966" s="1"/>
      <c r="R966" s="1"/>
      <c r="S966" s="320"/>
      <c r="T966" s="1"/>
      <c r="U966" s="1"/>
      <c r="V966" s="1"/>
      <c r="W966" s="135"/>
      <c r="X966" s="1"/>
      <c r="Y966" s="1"/>
      <c r="Z966" s="1"/>
      <c r="AA966" s="32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4.4">
      <c r="A967" s="1"/>
      <c r="B967" s="1"/>
      <c r="C967" s="1"/>
      <c r="D967" s="1"/>
      <c r="E967" s="1"/>
      <c r="F967" s="1"/>
      <c r="G967" s="1"/>
      <c r="H967" s="49"/>
      <c r="I967" s="49"/>
      <c r="J967" s="1"/>
      <c r="K967" s="1"/>
      <c r="L967" s="1"/>
      <c r="M967" s="1"/>
      <c r="N967" s="319"/>
      <c r="O967" s="1"/>
      <c r="P967" s="1"/>
      <c r="Q967" s="1"/>
      <c r="R967" s="1"/>
      <c r="S967" s="320"/>
      <c r="T967" s="1"/>
      <c r="U967" s="1"/>
      <c r="V967" s="1"/>
      <c r="W967" s="135"/>
      <c r="X967" s="1"/>
      <c r="Y967" s="1"/>
      <c r="Z967" s="1"/>
      <c r="AA967" s="32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4.4">
      <c r="A968" s="1"/>
      <c r="B968" s="1"/>
      <c r="C968" s="1"/>
      <c r="D968" s="1"/>
      <c r="E968" s="1"/>
      <c r="F968" s="1"/>
      <c r="G968" s="1"/>
      <c r="H968" s="49"/>
      <c r="I968" s="49"/>
      <c r="J968" s="1"/>
      <c r="K968" s="1"/>
      <c r="L968" s="1"/>
      <c r="M968" s="1"/>
      <c r="N968" s="319"/>
      <c r="O968" s="1"/>
      <c r="P968" s="1"/>
      <c r="Q968" s="1"/>
      <c r="R968" s="1"/>
      <c r="S968" s="320"/>
      <c r="T968" s="1"/>
      <c r="U968" s="1"/>
      <c r="V968" s="1"/>
      <c r="W968" s="135"/>
      <c r="X968" s="1"/>
      <c r="Y968" s="1"/>
      <c r="Z968" s="1"/>
      <c r="AA968" s="32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4.4">
      <c r="A969" s="1"/>
      <c r="B969" s="1"/>
      <c r="C969" s="1"/>
      <c r="D969" s="1"/>
      <c r="E969" s="1"/>
      <c r="F969" s="1"/>
      <c r="G969" s="1"/>
      <c r="H969" s="49"/>
      <c r="I969" s="49"/>
      <c r="J969" s="1"/>
      <c r="K969" s="1"/>
      <c r="L969" s="1"/>
      <c r="M969" s="1"/>
      <c r="N969" s="319"/>
      <c r="O969" s="1"/>
      <c r="P969" s="1"/>
      <c r="Q969" s="1"/>
      <c r="R969" s="1"/>
      <c r="S969" s="320"/>
      <c r="T969" s="1"/>
      <c r="U969" s="1"/>
      <c r="V969" s="1"/>
      <c r="W969" s="135"/>
      <c r="X969" s="1"/>
      <c r="Y969" s="1"/>
      <c r="Z969" s="1"/>
      <c r="AA969" s="32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4.4">
      <c r="A970" s="1"/>
      <c r="B970" s="1"/>
      <c r="C970" s="1"/>
      <c r="D970" s="1"/>
      <c r="E970" s="1"/>
      <c r="F970" s="1"/>
      <c r="G970" s="1"/>
      <c r="H970" s="49"/>
      <c r="I970" s="49"/>
      <c r="J970" s="1"/>
      <c r="K970" s="1"/>
      <c r="L970" s="1"/>
      <c r="M970" s="1"/>
      <c r="N970" s="319"/>
      <c r="O970" s="1"/>
      <c r="P970" s="1"/>
      <c r="Q970" s="1"/>
      <c r="R970" s="1"/>
      <c r="S970" s="320"/>
      <c r="T970" s="1"/>
      <c r="U970" s="1"/>
      <c r="V970" s="1"/>
      <c r="W970" s="135"/>
      <c r="X970" s="1"/>
      <c r="Y970" s="1"/>
      <c r="Z970" s="1"/>
      <c r="AA970" s="32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4.4">
      <c r="A971" s="1"/>
      <c r="B971" s="1"/>
      <c r="C971" s="1"/>
      <c r="D971" s="1"/>
      <c r="E971" s="1"/>
      <c r="F971" s="1"/>
      <c r="G971" s="1"/>
      <c r="H971" s="49"/>
      <c r="I971" s="49"/>
      <c r="J971" s="1"/>
      <c r="K971" s="1"/>
      <c r="L971" s="1"/>
      <c r="M971" s="1"/>
      <c r="N971" s="319"/>
      <c r="O971" s="1"/>
      <c r="P971" s="1"/>
      <c r="Q971" s="1"/>
      <c r="R971" s="1"/>
      <c r="S971" s="320"/>
      <c r="T971" s="1"/>
      <c r="U971" s="1"/>
      <c r="V971" s="1"/>
      <c r="W971" s="135"/>
      <c r="X971" s="1"/>
      <c r="Y971" s="1"/>
      <c r="Z971" s="1"/>
      <c r="AA971" s="32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4.4">
      <c r="A972" s="1"/>
      <c r="B972" s="1"/>
      <c r="C972" s="1"/>
      <c r="D972" s="1"/>
      <c r="E972" s="1"/>
      <c r="F972" s="1"/>
      <c r="G972" s="1"/>
      <c r="H972" s="49"/>
      <c r="I972" s="49"/>
      <c r="J972" s="1"/>
      <c r="K972" s="1"/>
      <c r="L972" s="1"/>
      <c r="M972" s="1"/>
      <c r="N972" s="319"/>
      <c r="O972" s="1"/>
      <c r="P972" s="1"/>
      <c r="Q972" s="1"/>
      <c r="R972" s="1"/>
      <c r="S972" s="320"/>
      <c r="T972" s="1"/>
      <c r="U972" s="1"/>
      <c r="V972" s="1"/>
      <c r="W972" s="135"/>
      <c r="X972" s="1"/>
      <c r="Y972" s="1"/>
      <c r="Z972" s="1"/>
      <c r="AA972" s="32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4.4">
      <c r="A973" s="1"/>
      <c r="B973" s="1"/>
      <c r="C973" s="1"/>
      <c r="D973" s="1"/>
      <c r="E973" s="1"/>
      <c r="F973" s="1"/>
      <c r="G973" s="1"/>
      <c r="H973" s="49"/>
      <c r="I973" s="49"/>
      <c r="J973" s="1"/>
      <c r="K973" s="1"/>
      <c r="L973" s="1"/>
      <c r="M973" s="1"/>
      <c r="N973" s="319"/>
      <c r="O973" s="1"/>
      <c r="P973" s="1"/>
      <c r="Q973" s="1"/>
      <c r="R973" s="1"/>
      <c r="S973" s="320"/>
      <c r="T973" s="1"/>
      <c r="U973" s="1"/>
      <c r="V973" s="1"/>
      <c r="W973" s="135"/>
      <c r="X973" s="1"/>
      <c r="Y973" s="1"/>
      <c r="Z973" s="1"/>
      <c r="AA973" s="32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4.4">
      <c r="A974" s="1"/>
      <c r="B974" s="1"/>
      <c r="C974" s="1"/>
      <c r="D974" s="1"/>
      <c r="E974" s="1"/>
      <c r="F974" s="1"/>
      <c r="G974" s="1"/>
      <c r="H974" s="49"/>
      <c r="I974" s="49"/>
      <c r="J974" s="1"/>
      <c r="K974" s="1"/>
      <c r="L974" s="1"/>
      <c r="M974" s="1"/>
      <c r="N974" s="319"/>
      <c r="O974" s="1"/>
      <c r="P974" s="1"/>
      <c r="Q974" s="1"/>
      <c r="R974" s="1"/>
      <c r="S974" s="320"/>
      <c r="T974" s="1"/>
      <c r="U974" s="1"/>
      <c r="V974" s="1"/>
      <c r="W974" s="135"/>
      <c r="X974" s="1"/>
      <c r="Y974" s="1"/>
      <c r="Z974" s="1"/>
      <c r="AA974" s="32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4.4">
      <c r="A975" s="1"/>
      <c r="B975" s="1"/>
      <c r="C975" s="1"/>
      <c r="D975" s="1"/>
      <c r="E975" s="1"/>
      <c r="F975" s="1"/>
      <c r="G975" s="1"/>
      <c r="H975" s="49"/>
      <c r="I975" s="49"/>
      <c r="J975" s="1"/>
      <c r="K975" s="1"/>
      <c r="L975" s="1"/>
      <c r="M975" s="1"/>
      <c r="N975" s="319"/>
      <c r="O975" s="1"/>
      <c r="P975" s="1"/>
      <c r="Q975" s="1"/>
      <c r="R975" s="1"/>
      <c r="S975" s="320"/>
      <c r="T975" s="1"/>
      <c r="U975" s="1"/>
      <c r="V975" s="1"/>
      <c r="W975" s="135"/>
      <c r="X975" s="1"/>
      <c r="Y975" s="1"/>
      <c r="Z975" s="1"/>
      <c r="AA975" s="32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4.4">
      <c r="A976" s="1"/>
      <c r="B976" s="1"/>
      <c r="C976" s="1"/>
      <c r="D976" s="1"/>
      <c r="E976" s="1"/>
      <c r="F976" s="1"/>
      <c r="G976" s="1"/>
      <c r="H976" s="49"/>
      <c r="I976" s="49"/>
      <c r="J976" s="1"/>
      <c r="K976" s="1"/>
      <c r="L976" s="1"/>
      <c r="M976" s="1"/>
      <c r="N976" s="319"/>
      <c r="O976" s="1"/>
      <c r="P976" s="1"/>
      <c r="Q976" s="1"/>
      <c r="R976" s="1"/>
      <c r="S976" s="320"/>
      <c r="T976" s="1"/>
      <c r="U976" s="1"/>
      <c r="V976" s="1"/>
      <c r="W976" s="135"/>
      <c r="X976" s="1"/>
      <c r="Y976" s="1"/>
      <c r="Z976" s="1"/>
      <c r="AA976" s="32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4.4">
      <c r="A977" s="1"/>
      <c r="B977" s="1"/>
      <c r="C977" s="1"/>
      <c r="D977" s="1"/>
      <c r="E977" s="1"/>
      <c r="F977" s="1"/>
      <c r="G977" s="1"/>
      <c r="H977" s="49"/>
      <c r="I977" s="49"/>
      <c r="J977" s="1"/>
      <c r="K977" s="1"/>
      <c r="L977" s="1"/>
      <c r="M977" s="1"/>
      <c r="N977" s="319"/>
      <c r="O977" s="1"/>
      <c r="P977" s="1"/>
      <c r="Q977" s="1"/>
      <c r="R977" s="1"/>
      <c r="S977" s="320"/>
      <c r="T977" s="1"/>
      <c r="U977" s="1"/>
      <c r="V977" s="1"/>
      <c r="W977" s="135"/>
      <c r="X977" s="1"/>
      <c r="Y977" s="1"/>
      <c r="Z977" s="1"/>
      <c r="AA977" s="32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4.4">
      <c r="A978" s="1"/>
      <c r="B978" s="1"/>
      <c r="C978" s="1"/>
      <c r="D978" s="1"/>
      <c r="E978" s="1"/>
      <c r="F978" s="1"/>
      <c r="G978" s="1"/>
      <c r="H978" s="49"/>
      <c r="I978" s="49"/>
      <c r="J978" s="1"/>
      <c r="K978" s="1"/>
      <c r="L978" s="1"/>
      <c r="M978" s="1"/>
      <c r="N978" s="319"/>
      <c r="O978" s="1"/>
      <c r="P978" s="1"/>
      <c r="Q978" s="1"/>
      <c r="R978" s="1"/>
      <c r="S978" s="320"/>
      <c r="T978" s="1"/>
      <c r="U978" s="1"/>
      <c r="V978" s="1"/>
      <c r="W978" s="135"/>
      <c r="X978" s="1"/>
      <c r="Y978" s="1"/>
      <c r="Z978" s="1"/>
      <c r="AA978" s="32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4.4">
      <c r="A979" s="1"/>
      <c r="B979" s="1"/>
      <c r="C979" s="1"/>
      <c r="D979" s="1"/>
      <c r="E979" s="1"/>
      <c r="F979" s="1"/>
      <c r="G979" s="1"/>
      <c r="H979" s="49"/>
      <c r="I979" s="49"/>
      <c r="J979" s="1"/>
      <c r="K979" s="1"/>
      <c r="L979" s="1"/>
      <c r="M979" s="1"/>
      <c r="N979" s="319"/>
      <c r="O979" s="1"/>
      <c r="P979" s="1"/>
      <c r="Q979" s="1"/>
      <c r="R979" s="1"/>
      <c r="S979" s="320"/>
      <c r="T979" s="1"/>
      <c r="U979" s="1"/>
      <c r="V979" s="1"/>
      <c r="W979" s="135"/>
      <c r="X979" s="1"/>
      <c r="Y979" s="1"/>
      <c r="Z979" s="1"/>
      <c r="AA979" s="32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4.4">
      <c r="A980" s="1"/>
      <c r="B980" s="1"/>
      <c r="C980" s="1"/>
      <c r="D980" s="1"/>
      <c r="E980" s="1"/>
      <c r="F980" s="1"/>
      <c r="G980" s="1"/>
      <c r="H980" s="49"/>
      <c r="I980" s="49"/>
      <c r="J980" s="1"/>
      <c r="K980" s="1"/>
      <c r="L980" s="1"/>
      <c r="M980" s="1"/>
      <c r="N980" s="319"/>
      <c r="O980" s="1"/>
      <c r="P980" s="1"/>
      <c r="Q980" s="1"/>
      <c r="R980" s="1"/>
      <c r="S980" s="320"/>
      <c r="T980" s="1"/>
      <c r="U980" s="1"/>
      <c r="V980" s="1"/>
      <c r="W980" s="135"/>
      <c r="X980" s="1"/>
      <c r="Y980" s="1"/>
      <c r="Z980" s="1"/>
      <c r="AA980" s="32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4.4">
      <c r="A981" s="1"/>
      <c r="B981" s="1"/>
      <c r="C981" s="1"/>
      <c r="D981" s="1"/>
      <c r="E981" s="1"/>
      <c r="F981" s="1"/>
      <c r="G981" s="1"/>
      <c r="H981" s="49"/>
      <c r="I981" s="49"/>
      <c r="J981" s="1"/>
      <c r="K981" s="1"/>
      <c r="L981" s="1"/>
      <c r="M981" s="1"/>
      <c r="N981" s="319"/>
      <c r="O981" s="1"/>
      <c r="P981" s="1"/>
      <c r="Q981" s="1"/>
      <c r="R981" s="1"/>
      <c r="S981" s="320"/>
      <c r="T981" s="1"/>
      <c r="U981" s="1"/>
      <c r="V981" s="1"/>
      <c r="W981" s="135"/>
      <c r="X981" s="1"/>
      <c r="Y981" s="1"/>
      <c r="Z981" s="1"/>
      <c r="AA981" s="32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4.4">
      <c r="A982" s="1"/>
      <c r="B982" s="1"/>
      <c r="C982" s="1"/>
      <c r="D982" s="1"/>
      <c r="E982" s="1"/>
      <c r="F982" s="1"/>
      <c r="G982" s="1"/>
      <c r="H982" s="49"/>
      <c r="I982" s="49"/>
      <c r="J982" s="1"/>
      <c r="K982" s="1"/>
      <c r="L982" s="1"/>
      <c r="M982" s="1"/>
      <c r="N982" s="319"/>
      <c r="O982" s="1"/>
      <c r="P982" s="1"/>
      <c r="Q982" s="1"/>
      <c r="R982" s="1"/>
      <c r="S982" s="320"/>
      <c r="T982" s="1"/>
      <c r="U982" s="1"/>
      <c r="V982" s="1"/>
      <c r="W982" s="135"/>
      <c r="X982" s="1"/>
      <c r="Y982" s="1"/>
      <c r="Z982" s="1"/>
      <c r="AA982" s="32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4.4">
      <c r="A983" s="1"/>
      <c r="B983" s="1"/>
      <c r="C983" s="1"/>
      <c r="D983" s="1"/>
      <c r="E983" s="1"/>
      <c r="F983" s="1"/>
      <c r="G983" s="1"/>
      <c r="H983" s="49"/>
      <c r="I983" s="49"/>
      <c r="J983" s="1"/>
      <c r="K983" s="1"/>
      <c r="L983" s="1"/>
      <c r="M983" s="1"/>
      <c r="N983" s="319"/>
      <c r="O983" s="1"/>
      <c r="P983" s="1"/>
      <c r="Q983" s="1"/>
      <c r="R983" s="1"/>
      <c r="S983" s="320"/>
      <c r="T983" s="1"/>
      <c r="U983" s="1"/>
      <c r="V983" s="1"/>
      <c r="W983" s="135"/>
      <c r="X983" s="1"/>
      <c r="Y983" s="1"/>
      <c r="Z983" s="1"/>
      <c r="AA983" s="32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4.4">
      <c r="A984" s="1"/>
      <c r="B984" s="1"/>
      <c r="C984" s="1"/>
      <c r="D984" s="1"/>
      <c r="E984" s="1"/>
      <c r="F984" s="1"/>
      <c r="G984" s="1"/>
      <c r="H984" s="49"/>
      <c r="I984" s="49"/>
      <c r="J984" s="1"/>
      <c r="K984" s="1"/>
      <c r="L984" s="1"/>
      <c r="M984" s="1"/>
      <c r="N984" s="319"/>
      <c r="O984" s="1"/>
      <c r="P984" s="1"/>
      <c r="Q984" s="1"/>
      <c r="R984" s="1"/>
      <c r="S984" s="320"/>
      <c r="T984" s="1"/>
      <c r="U984" s="1"/>
      <c r="V984" s="1"/>
      <c r="W984" s="135"/>
      <c r="X984" s="1"/>
      <c r="Y984" s="1"/>
      <c r="Z984" s="1"/>
      <c r="AA984" s="32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4.4">
      <c r="A985" s="1"/>
      <c r="B985" s="1"/>
      <c r="C985" s="1"/>
      <c r="D985" s="1"/>
      <c r="E985" s="1"/>
      <c r="F985" s="1"/>
      <c r="G985" s="1"/>
      <c r="H985" s="49"/>
      <c r="I985" s="49"/>
      <c r="J985" s="1"/>
      <c r="K985" s="1"/>
      <c r="L985" s="1"/>
      <c r="M985" s="1"/>
      <c r="N985" s="319"/>
      <c r="O985" s="1"/>
      <c r="P985" s="1"/>
      <c r="Q985" s="1"/>
      <c r="R985" s="1"/>
      <c r="S985" s="320"/>
      <c r="T985" s="1"/>
      <c r="U985" s="1"/>
      <c r="V985" s="1"/>
      <c r="W985" s="135"/>
      <c r="X985" s="1"/>
      <c r="Y985" s="1"/>
      <c r="Z985" s="1"/>
      <c r="AA985" s="32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4.4">
      <c r="A986" s="1"/>
      <c r="B986" s="1"/>
      <c r="C986" s="1"/>
      <c r="D986" s="1"/>
      <c r="E986" s="1"/>
      <c r="F986" s="1"/>
      <c r="G986" s="1"/>
      <c r="H986" s="49"/>
      <c r="I986" s="49"/>
      <c r="J986" s="1"/>
      <c r="K986" s="1"/>
      <c r="L986" s="1"/>
      <c r="M986" s="1"/>
      <c r="N986" s="319"/>
      <c r="O986" s="1"/>
      <c r="P986" s="1"/>
      <c r="Q986" s="1"/>
      <c r="R986" s="1"/>
      <c r="S986" s="320"/>
      <c r="T986" s="1"/>
      <c r="U986" s="1"/>
      <c r="V986" s="1"/>
      <c r="W986" s="135"/>
      <c r="X986" s="1"/>
      <c r="Y986" s="1"/>
      <c r="Z986" s="1"/>
      <c r="AA986" s="32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4.4">
      <c r="A987" s="1"/>
      <c r="B987" s="1"/>
      <c r="C987" s="1"/>
      <c r="D987" s="1"/>
      <c r="E987" s="1"/>
      <c r="F987" s="1"/>
      <c r="G987" s="1"/>
      <c r="H987" s="49"/>
      <c r="I987" s="49"/>
      <c r="J987" s="1"/>
      <c r="K987" s="1"/>
      <c r="L987" s="1"/>
      <c r="M987" s="1"/>
      <c r="N987" s="319"/>
      <c r="O987" s="1"/>
      <c r="P987" s="1"/>
      <c r="Q987" s="1"/>
      <c r="R987" s="1"/>
      <c r="S987" s="320"/>
      <c r="T987" s="1"/>
      <c r="U987" s="1"/>
      <c r="V987" s="1"/>
      <c r="W987" s="135"/>
      <c r="X987" s="1"/>
      <c r="Y987" s="1"/>
      <c r="Z987" s="1"/>
      <c r="AA987" s="32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4.4">
      <c r="A988" s="1"/>
      <c r="B988" s="1"/>
      <c r="C988" s="1"/>
      <c r="D988" s="1"/>
      <c r="E988" s="1"/>
      <c r="F988" s="1"/>
      <c r="G988" s="1"/>
      <c r="H988" s="49"/>
      <c r="I988" s="49"/>
      <c r="J988" s="1"/>
      <c r="K988" s="1"/>
      <c r="L988" s="1"/>
      <c r="M988" s="1"/>
      <c r="N988" s="319"/>
      <c r="O988" s="1"/>
      <c r="P988" s="1"/>
      <c r="Q988" s="1"/>
      <c r="R988" s="1"/>
      <c r="S988" s="320"/>
      <c r="T988" s="1"/>
      <c r="U988" s="1"/>
      <c r="V988" s="1"/>
      <c r="W988" s="135"/>
      <c r="X988" s="1"/>
      <c r="Y988" s="1"/>
      <c r="Z988" s="1"/>
      <c r="AA988" s="32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4.4">
      <c r="A989" s="1"/>
      <c r="B989" s="1"/>
      <c r="C989" s="1"/>
      <c r="D989" s="1"/>
      <c r="E989" s="1"/>
      <c r="F989" s="1"/>
      <c r="G989" s="1"/>
      <c r="H989" s="49"/>
      <c r="I989" s="49"/>
      <c r="J989" s="1"/>
      <c r="K989" s="1"/>
      <c r="L989" s="1"/>
      <c r="M989" s="1"/>
      <c r="N989" s="319"/>
      <c r="O989" s="1"/>
      <c r="P989" s="1"/>
      <c r="Q989" s="1"/>
      <c r="R989" s="1"/>
      <c r="S989" s="320"/>
      <c r="T989" s="1"/>
      <c r="U989" s="1"/>
      <c r="V989" s="1"/>
      <c r="W989" s="135"/>
      <c r="X989" s="1"/>
      <c r="Y989" s="1"/>
      <c r="Z989" s="1"/>
      <c r="AA989" s="32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4.4">
      <c r="A990" s="1"/>
      <c r="B990" s="1"/>
      <c r="C990" s="1"/>
      <c r="D990" s="1"/>
      <c r="E990" s="1"/>
      <c r="F990" s="1"/>
      <c r="G990" s="1"/>
      <c r="H990" s="49"/>
      <c r="I990" s="49"/>
      <c r="J990" s="1"/>
      <c r="K990" s="1"/>
      <c r="L990" s="1"/>
      <c r="M990" s="1"/>
      <c r="N990" s="319"/>
      <c r="O990" s="1"/>
      <c r="P990" s="1"/>
      <c r="Q990" s="1"/>
      <c r="R990" s="1"/>
      <c r="S990" s="320"/>
      <c r="T990" s="1"/>
      <c r="U990" s="1"/>
      <c r="V990" s="1"/>
      <c r="W990" s="135"/>
      <c r="X990" s="1"/>
      <c r="Y990" s="1"/>
      <c r="Z990" s="1"/>
      <c r="AA990" s="32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4.4">
      <c r="A991" s="1"/>
      <c r="B991" s="1"/>
      <c r="C991" s="1"/>
      <c r="D991" s="1"/>
      <c r="E991" s="1"/>
      <c r="F991" s="1"/>
      <c r="G991" s="1"/>
      <c r="H991" s="49"/>
      <c r="I991" s="49"/>
      <c r="J991" s="1"/>
      <c r="K991" s="1"/>
      <c r="L991" s="1"/>
      <c r="M991" s="1"/>
      <c r="N991" s="319"/>
      <c r="O991" s="1"/>
      <c r="P991" s="1"/>
      <c r="Q991" s="1"/>
      <c r="R991" s="1"/>
      <c r="S991" s="320"/>
      <c r="T991" s="1"/>
      <c r="U991" s="1"/>
      <c r="V991" s="1"/>
      <c r="W991" s="135"/>
      <c r="X991" s="1"/>
      <c r="Y991" s="1"/>
      <c r="Z991" s="1"/>
      <c r="AA991" s="32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4.4">
      <c r="A992" s="1"/>
      <c r="B992" s="1"/>
      <c r="C992" s="1"/>
      <c r="D992" s="1"/>
      <c r="E992" s="1"/>
      <c r="F992" s="1"/>
      <c r="G992" s="1"/>
      <c r="H992" s="49"/>
      <c r="I992" s="49"/>
      <c r="J992" s="1"/>
      <c r="K992" s="1"/>
      <c r="L992" s="1"/>
      <c r="M992" s="1"/>
      <c r="N992" s="319"/>
      <c r="O992" s="1"/>
      <c r="P992" s="1"/>
      <c r="Q992" s="1"/>
      <c r="R992" s="1"/>
      <c r="S992" s="320"/>
      <c r="T992" s="1"/>
      <c r="U992" s="1"/>
      <c r="V992" s="1"/>
      <c r="W992" s="135"/>
      <c r="X992" s="1"/>
      <c r="Y992" s="1"/>
      <c r="Z992" s="1"/>
      <c r="AA992" s="32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4.4">
      <c r="A993" s="1"/>
      <c r="B993" s="1"/>
      <c r="C993" s="1"/>
      <c r="D993" s="1"/>
      <c r="E993" s="1"/>
      <c r="F993" s="1"/>
      <c r="G993" s="1"/>
      <c r="H993" s="49"/>
      <c r="I993" s="49"/>
      <c r="J993" s="1"/>
      <c r="K993" s="1"/>
      <c r="L993" s="1"/>
      <c r="M993" s="1"/>
      <c r="N993" s="319"/>
      <c r="O993" s="1"/>
      <c r="P993" s="1"/>
      <c r="Q993" s="1"/>
      <c r="R993" s="1"/>
      <c r="S993" s="320"/>
      <c r="T993" s="1"/>
      <c r="U993" s="1"/>
      <c r="V993" s="1"/>
      <c r="W993" s="135"/>
      <c r="X993" s="1"/>
      <c r="Y993" s="1"/>
      <c r="Z993" s="1"/>
      <c r="AA993" s="32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4.4">
      <c r="A994" s="1"/>
      <c r="B994" s="1"/>
      <c r="C994" s="1"/>
      <c r="D994" s="1"/>
      <c r="E994" s="1"/>
      <c r="F994" s="1"/>
      <c r="G994" s="1"/>
      <c r="H994" s="49"/>
      <c r="I994" s="49"/>
      <c r="J994" s="1"/>
      <c r="K994" s="1"/>
      <c r="L994" s="1"/>
      <c r="M994" s="1"/>
      <c r="N994" s="319"/>
      <c r="O994" s="1"/>
      <c r="P994" s="1"/>
      <c r="Q994" s="1"/>
      <c r="R994" s="1"/>
      <c r="S994" s="320"/>
      <c r="T994" s="1"/>
      <c r="U994" s="1"/>
      <c r="V994" s="1"/>
      <c r="W994" s="135"/>
      <c r="X994" s="1"/>
      <c r="Y994" s="1"/>
      <c r="Z994" s="1"/>
      <c r="AA994" s="32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4.4">
      <c r="A995" s="1"/>
      <c r="B995" s="1"/>
      <c r="C995" s="1"/>
      <c r="D995" s="1"/>
      <c r="E995" s="1"/>
      <c r="F995" s="1"/>
      <c r="G995" s="1"/>
      <c r="H995" s="49"/>
      <c r="I995" s="49"/>
      <c r="J995" s="1"/>
      <c r="K995" s="1"/>
      <c r="L995" s="1"/>
      <c r="M995" s="1"/>
      <c r="N995" s="319"/>
      <c r="O995" s="1"/>
      <c r="P995" s="1"/>
      <c r="Q995" s="1"/>
      <c r="R995" s="1"/>
      <c r="S995" s="320"/>
      <c r="T995" s="1"/>
      <c r="U995" s="1"/>
      <c r="V995" s="1"/>
      <c r="W995" s="135"/>
      <c r="X995" s="1"/>
      <c r="Y995" s="1"/>
      <c r="Z995" s="1"/>
      <c r="AA995" s="32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4.4">
      <c r="A996" s="1"/>
      <c r="B996" s="1"/>
      <c r="C996" s="1"/>
      <c r="D996" s="1"/>
      <c r="E996" s="1"/>
      <c r="F996" s="1"/>
      <c r="G996" s="1"/>
      <c r="H996" s="49"/>
      <c r="I996" s="49"/>
      <c r="J996" s="1"/>
      <c r="K996" s="1"/>
      <c r="L996" s="1"/>
      <c r="M996" s="1"/>
      <c r="N996" s="319"/>
      <c r="O996" s="1"/>
      <c r="P996" s="1"/>
      <c r="Q996" s="1"/>
      <c r="R996" s="1"/>
      <c r="S996" s="320"/>
      <c r="T996" s="1"/>
      <c r="U996" s="1"/>
      <c r="V996" s="1"/>
      <c r="W996" s="135"/>
      <c r="X996" s="1"/>
      <c r="Y996" s="1"/>
      <c r="Z996" s="1"/>
      <c r="AA996" s="32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4.4">
      <c r="A997" s="1"/>
      <c r="B997" s="1"/>
      <c r="C997" s="1"/>
      <c r="D997" s="1"/>
      <c r="E997" s="1"/>
      <c r="F997" s="1"/>
      <c r="G997" s="1"/>
      <c r="H997" s="49"/>
      <c r="I997" s="49"/>
      <c r="J997" s="1"/>
      <c r="K997" s="1"/>
      <c r="L997" s="1"/>
      <c r="M997" s="1"/>
      <c r="N997" s="319"/>
      <c r="O997" s="1"/>
      <c r="P997" s="1"/>
      <c r="Q997" s="1"/>
      <c r="R997" s="1"/>
      <c r="S997" s="320"/>
      <c r="T997" s="1"/>
      <c r="U997" s="1"/>
      <c r="V997" s="1"/>
      <c r="W997" s="135"/>
      <c r="X997" s="1"/>
      <c r="Y997" s="1"/>
      <c r="Z997" s="1"/>
      <c r="AA997" s="32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4.4">
      <c r="A998" s="1"/>
      <c r="B998" s="1"/>
      <c r="C998" s="1"/>
      <c r="D998" s="1"/>
      <c r="E998" s="1"/>
      <c r="F998" s="1"/>
      <c r="G998" s="1"/>
      <c r="H998" s="49"/>
      <c r="I998" s="49"/>
      <c r="J998" s="1"/>
      <c r="K998" s="1"/>
      <c r="L998" s="1"/>
      <c r="M998" s="1"/>
      <c r="N998" s="319"/>
      <c r="O998" s="1"/>
      <c r="P998" s="1"/>
      <c r="Q998" s="1"/>
      <c r="R998" s="1"/>
      <c r="S998" s="320"/>
      <c r="T998" s="1"/>
      <c r="U998" s="1"/>
      <c r="V998" s="1"/>
      <c r="W998" s="135"/>
      <c r="X998" s="1"/>
      <c r="Y998" s="1"/>
      <c r="Z998" s="1"/>
      <c r="AA998" s="32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4.4">
      <c r="A999" s="1"/>
      <c r="B999" s="1"/>
      <c r="C999" s="1"/>
      <c r="D999" s="1"/>
      <c r="E999" s="1"/>
      <c r="F999" s="1"/>
      <c r="G999" s="1"/>
      <c r="H999" s="49"/>
      <c r="I999" s="49"/>
      <c r="J999" s="1"/>
      <c r="K999" s="1"/>
      <c r="L999" s="1"/>
      <c r="M999" s="1"/>
      <c r="N999" s="319"/>
      <c r="O999" s="1"/>
      <c r="P999" s="1"/>
      <c r="Q999" s="1"/>
      <c r="R999" s="1"/>
      <c r="S999" s="320"/>
      <c r="T999" s="1"/>
      <c r="U999" s="1"/>
      <c r="V999" s="1"/>
      <c r="W999" s="135"/>
      <c r="X999" s="1"/>
      <c r="Y999" s="1"/>
      <c r="Z999" s="1"/>
      <c r="AA999" s="32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4.4">
      <c r="A1000" s="1"/>
      <c r="B1000" s="1"/>
      <c r="C1000" s="1"/>
      <c r="D1000" s="1"/>
      <c r="E1000" s="1"/>
      <c r="F1000" s="1"/>
      <c r="G1000" s="1"/>
      <c r="H1000" s="49"/>
      <c r="I1000" s="49"/>
      <c r="J1000" s="1"/>
      <c r="K1000" s="1"/>
      <c r="L1000" s="1"/>
      <c r="M1000" s="1"/>
      <c r="N1000" s="319"/>
      <c r="O1000" s="1"/>
      <c r="P1000" s="1"/>
      <c r="Q1000" s="1"/>
      <c r="R1000" s="1"/>
      <c r="S1000" s="320"/>
      <c r="T1000" s="1"/>
      <c r="U1000" s="1"/>
      <c r="V1000" s="1"/>
      <c r="W1000" s="135"/>
      <c r="X1000" s="1"/>
      <c r="Y1000" s="1"/>
      <c r="Z1000" s="1"/>
      <c r="AA1000" s="32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1:40" ht="14.4">
      <c r="A1001" s="1"/>
      <c r="B1001" s="1"/>
      <c r="C1001" s="1"/>
      <c r="D1001" s="1"/>
      <c r="E1001" s="1"/>
      <c r="F1001" s="1"/>
      <c r="G1001" s="1"/>
      <c r="H1001" s="49"/>
      <c r="I1001" s="49"/>
      <c r="J1001" s="1"/>
      <c r="K1001" s="1"/>
      <c r="L1001" s="1"/>
      <c r="M1001" s="1"/>
      <c r="N1001" s="319"/>
      <c r="O1001" s="1"/>
      <c r="P1001" s="1"/>
      <c r="Q1001" s="1"/>
      <c r="R1001" s="1"/>
      <c r="S1001" s="320"/>
      <c r="T1001" s="1"/>
      <c r="U1001" s="1"/>
      <c r="V1001" s="1"/>
      <c r="W1001" s="135"/>
      <c r="X1001" s="1"/>
      <c r="Y1001" s="1"/>
      <c r="Z1001" s="1"/>
      <c r="AA1001" s="32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spans="1:40" ht="14.4">
      <c r="A1002" s="1"/>
      <c r="B1002" s="1"/>
      <c r="C1002" s="1"/>
      <c r="D1002" s="1"/>
      <c r="E1002" s="1"/>
      <c r="F1002" s="1"/>
      <c r="G1002" s="1"/>
      <c r="H1002" s="49"/>
      <c r="I1002" s="49"/>
      <c r="J1002" s="1"/>
      <c r="K1002" s="1"/>
      <c r="L1002" s="1"/>
      <c r="M1002" s="1"/>
      <c r="N1002" s="319"/>
      <c r="O1002" s="1"/>
      <c r="P1002" s="1"/>
      <c r="Q1002" s="1"/>
      <c r="R1002" s="1"/>
      <c r="S1002" s="320"/>
      <c r="T1002" s="1"/>
      <c r="U1002" s="1"/>
      <c r="V1002" s="1"/>
      <c r="W1002" s="135"/>
      <c r="X1002" s="1"/>
      <c r="Y1002" s="1"/>
      <c r="Z1002" s="1"/>
      <c r="AA1002" s="32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spans="1:40" ht="14.4">
      <c r="A1003" s="1"/>
      <c r="B1003" s="1"/>
      <c r="C1003" s="1"/>
      <c r="D1003" s="1"/>
      <c r="E1003" s="1"/>
      <c r="F1003" s="1"/>
      <c r="G1003" s="1"/>
      <c r="H1003" s="49"/>
      <c r="I1003" s="49"/>
      <c r="J1003" s="1"/>
      <c r="K1003" s="1"/>
      <c r="L1003" s="1"/>
      <c r="M1003" s="1"/>
      <c r="N1003" s="319"/>
      <c r="O1003" s="1"/>
      <c r="P1003" s="1"/>
      <c r="Q1003" s="1"/>
      <c r="R1003" s="1"/>
      <c r="S1003" s="320"/>
      <c r="T1003" s="1"/>
      <c r="U1003" s="1"/>
      <c r="V1003" s="1"/>
      <c r="W1003" s="135"/>
      <c r="X1003" s="1"/>
      <c r="Y1003" s="1"/>
      <c r="Z1003" s="1"/>
      <c r="AA1003" s="32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spans="1:40" ht="14.4">
      <c r="A1004" s="1"/>
      <c r="B1004" s="1"/>
      <c r="C1004" s="1"/>
      <c r="D1004" s="1"/>
      <c r="E1004" s="1"/>
      <c r="F1004" s="1"/>
      <c r="G1004" s="1"/>
      <c r="H1004" s="49"/>
      <c r="I1004" s="49"/>
      <c r="J1004" s="1"/>
      <c r="K1004" s="1"/>
      <c r="L1004" s="1"/>
      <c r="M1004" s="1"/>
      <c r="N1004" s="319"/>
      <c r="O1004" s="1"/>
      <c r="P1004" s="1"/>
      <c r="Q1004" s="1"/>
      <c r="R1004" s="1"/>
      <c r="S1004" s="320"/>
      <c r="T1004" s="1"/>
      <c r="U1004" s="1"/>
      <c r="V1004" s="1"/>
      <c r="W1004" s="135"/>
      <c r="X1004" s="1"/>
      <c r="Y1004" s="1"/>
      <c r="Z1004" s="1"/>
      <c r="AA1004" s="32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 spans="1:40" ht="14.4">
      <c r="A1005" s="1"/>
      <c r="B1005" s="1"/>
      <c r="C1005" s="1"/>
      <c r="D1005" s="1"/>
      <c r="E1005" s="1"/>
      <c r="F1005" s="1"/>
      <c r="G1005" s="1"/>
      <c r="H1005" s="49"/>
      <c r="I1005" s="49"/>
      <c r="J1005" s="1"/>
      <c r="K1005" s="1"/>
      <c r="L1005" s="1"/>
      <c r="M1005" s="1"/>
      <c r="N1005" s="319"/>
      <c r="O1005" s="1"/>
      <c r="P1005" s="1"/>
      <c r="Q1005" s="1"/>
      <c r="R1005" s="1"/>
      <c r="S1005" s="320"/>
      <c r="T1005" s="1"/>
      <c r="U1005" s="1"/>
      <c r="V1005" s="1"/>
      <c r="W1005" s="135"/>
      <c r="X1005" s="1"/>
      <c r="Y1005" s="1"/>
      <c r="Z1005" s="1"/>
      <c r="AA1005" s="32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1:40" ht="14.4">
      <c r="A1006" s="1"/>
      <c r="B1006" s="1"/>
      <c r="C1006" s="1"/>
      <c r="D1006" s="1"/>
      <c r="E1006" s="1"/>
      <c r="F1006" s="1"/>
      <c r="G1006" s="1"/>
      <c r="H1006" s="49"/>
      <c r="I1006" s="49"/>
      <c r="J1006" s="1"/>
      <c r="K1006" s="1"/>
      <c r="L1006" s="1"/>
      <c r="M1006" s="1"/>
      <c r="N1006" s="319"/>
      <c r="O1006" s="1"/>
      <c r="P1006" s="1"/>
      <c r="Q1006" s="1"/>
      <c r="R1006" s="1"/>
      <c r="S1006" s="320"/>
      <c r="T1006" s="1"/>
      <c r="U1006" s="1"/>
      <c r="V1006" s="1"/>
      <c r="W1006" s="135"/>
      <c r="X1006" s="1"/>
      <c r="Y1006" s="1"/>
      <c r="Z1006" s="1"/>
      <c r="AA1006" s="32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spans="1:40" ht="14.4">
      <c r="A1007" s="1"/>
      <c r="B1007" s="1"/>
      <c r="C1007" s="1"/>
      <c r="D1007" s="1"/>
      <c r="E1007" s="1"/>
      <c r="F1007" s="1"/>
      <c r="G1007" s="1"/>
      <c r="H1007" s="49"/>
      <c r="I1007" s="49"/>
      <c r="J1007" s="1"/>
      <c r="K1007" s="1"/>
      <c r="L1007" s="1"/>
      <c r="M1007" s="1"/>
      <c r="N1007" s="319"/>
      <c r="O1007" s="1"/>
      <c r="P1007" s="1"/>
      <c r="Q1007" s="1"/>
      <c r="R1007" s="1"/>
      <c r="S1007" s="320"/>
      <c r="T1007" s="1"/>
      <c r="U1007" s="1"/>
      <c r="V1007" s="1"/>
      <c r="W1007" s="135"/>
      <c r="X1007" s="1"/>
      <c r="Y1007" s="1"/>
      <c r="Z1007" s="1"/>
      <c r="AA1007" s="32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spans="1:40" ht="14.4">
      <c r="A1008" s="1"/>
      <c r="B1008" s="1"/>
      <c r="C1008" s="1"/>
      <c r="D1008" s="1"/>
      <c r="E1008" s="1"/>
      <c r="F1008" s="1"/>
      <c r="G1008" s="1"/>
      <c r="H1008" s="49"/>
      <c r="I1008" s="49"/>
      <c r="J1008" s="1"/>
      <c r="K1008" s="1"/>
      <c r="L1008" s="1"/>
      <c r="M1008" s="1"/>
      <c r="N1008" s="319"/>
      <c r="O1008" s="1"/>
      <c r="P1008" s="1"/>
      <c r="Q1008" s="1"/>
      <c r="R1008" s="1"/>
      <c r="S1008" s="320"/>
      <c r="T1008" s="1"/>
      <c r="U1008" s="1"/>
      <c r="V1008" s="1"/>
      <c r="W1008" s="135"/>
      <c r="X1008" s="1"/>
      <c r="Y1008" s="1"/>
      <c r="Z1008" s="1"/>
      <c r="AA1008" s="32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</row>
    <row r="1009" spans="1:40" ht="14.4">
      <c r="A1009" s="1"/>
      <c r="B1009" s="1"/>
      <c r="C1009" s="1"/>
      <c r="D1009" s="1"/>
      <c r="E1009" s="1"/>
      <c r="F1009" s="1"/>
      <c r="G1009" s="1"/>
      <c r="H1009" s="49"/>
      <c r="I1009" s="49"/>
      <c r="J1009" s="1"/>
      <c r="K1009" s="1"/>
      <c r="L1009" s="1"/>
      <c r="M1009" s="1"/>
      <c r="N1009" s="319"/>
      <c r="O1009" s="1"/>
      <c r="P1009" s="1"/>
      <c r="Q1009" s="1"/>
      <c r="R1009" s="1"/>
      <c r="S1009" s="320"/>
      <c r="T1009" s="1"/>
      <c r="U1009" s="1"/>
      <c r="V1009" s="1"/>
      <c r="W1009" s="135"/>
      <c r="X1009" s="1"/>
      <c r="Y1009" s="1"/>
      <c r="Z1009" s="1"/>
      <c r="AA1009" s="32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spans="1:40" ht="14.4">
      <c r="A1010" s="1"/>
      <c r="B1010" s="1"/>
      <c r="C1010" s="1"/>
      <c r="D1010" s="1"/>
      <c r="E1010" s="1"/>
      <c r="F1010" s="1"/>
      <c r="G1010" s="1"/>
      <c r="H1010" s="49"/>
      <c r="I1010" s="49"/>
      <c r="J1010" s="1"/>
      <c r="K1010" s="1"/>
      <c r="L1010" s="1"/>
      <c r="M1010" s="1"/>
      <c r="N1010" s="319"/>
      <c r="O1010" s="1"/>
      <c r="P1010" s="1"/>
      <c r="Q1010" s="1"/>
      <c r="R1010" s="1"/>
      <c r="S1010" s="320"/>
      <c r="T1010" s="1"/>
      <c r="U1010" s="1"/>
      <c r="V1010" s="1"/>
      <c r="W1010" s="135"/>
      <c r="X1010" s="1"/>
      <c r="Y1010" s="1"/>
      <c r="Z1010" s="1"/>
      <c r="AA1010" s="32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spans="1:40" ht="14.4">
      <c r="A1011" s="1"/>
      <c r="B1011" s="1"/>
      <c r="C1011" s="1"/>
      <c r="D1011" s="1"/>
      <c r="E1011" s="1"/>
      <c r="F1011" s="1"/>
      <c r="G1011" s="1"/>
      <c r="H1011" s="49"/>
      <c r="I1011" s="49"/>
      <c r="J1011" s="1"/>
      <c r="K1011" s="1"/>
      <c r="L1011" s="1"/>
      <c r="M1011" s="1"/>
      <c r="N1011" s="319"/>
      <c r="O1011" s="1"/>
      <c r="P1011" s="1"/>
      <c r="Q1011" s="1"/>
      <c r="R1011" s="1"/>
      <c r="S1011" s="320"/>
      <c r="T1011" s="1"/>
      <c r="U1011" s="1"/>
      <c r="V1011" s="1"/>
      <c r="W1011" s="135"/>
      <c r="X1011" s="1"/>
      <c r="Y1011" s="1"/>
      <c r="Z1011" s="1"/>
      <c r="AA1011" s="32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spans="1:40" ht="14.4">
      <c r="A1012" s="1"/>
      <c r="B1012" s="1"/>
      <c r="C1012" s="1"/>
      <c r="D1012" s="1"/>
      <c r="E1012" s="1"/>
      <c r="F1012" s="1"/>
      <c r="G1012" s="1"/>
      <c r="H1012" s="49"/>
      <c r="I1012" s="49"/>
      <c r="J1012" s="1"/>
      <c r="K1012" s="1"/>
      <c r="L1012" s="1"/>
      <c r="M1012" s="1"/>
      <c r="N1012" s="319"/>
      <c r="O1012" s="1"/>
      <c r="P1012" s="1"/>
      <c r="Q1012" s="1"/>
      <c r="R1012" s="1"/>
      <c r="S1012" s="320"/>
      <c r="T1012" s="1"/>
      <c r="U1012" s="1"/>
      <c r="V1012" s="1"/>
      <c r="W1012" s="135"/>
      <c r="X1012" s="1"/>
      <c r="Y1012" s="1"/>
      <c r="Z1012" s="1"/>
      <c r="AA1012" s="32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</row>
    <row r="1013" spans="1:40" ht="14.4">
      <c r="A1013" s="1"/>
      <c r="B1013" s="1"/>
      <c r="C1013" s="1"/>
      <c r="D1013" s="1"/>
      <c r="E1013" s="1"/>
      <c r="F1013" s="1"/>
      <c r="G1013" s="1"/>
      <c r="H1013" s="49"/>
      <c r="I1013" s="49"/>
      <c r="J1013" s="1"/>
      <c r="K1013" s="1"/>
      <c r="L1013" s="1"/>
      <c r="M1013" s="1"/>
      <c r="N1013" s="319"/>
      <c r="O1013" s="1"/>
      <c r="P1013" s="1"/>
      <c r="Q1013" s="1"/>
      <c r="R1013" s="1"/>
      <c r="S1013" s="320"/>
      <c r="T1013" s="1"/>
      <c r="U1013" s="1"/>
      <c r="V1013" s="1"/>
      <c r="W1013" s="135"/>
      <c r="X1013" s="1"/>
      <c r="Y1013" s="1"/>
      <c r="Z1013" s="1"/>
      <c r="AA1013" s="32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 spans="1:40" ht="14.4">
      <c r="A1014" s="1"/>
      <c r="B1014" s="1"/>
      <c r="C1014" s="1"/>
      <c r="D1014" s="1"/>
      <c r="E1014" s="1"/>
      <c r="F1014" s="1"/>
      <c r="G1014" s="1"/>
      <c r="H1014" s="49"/>
      <c r="I1014" s="49"/>
      <c r="J1014" s="1"/>
      <c r="K1014" s="1"/>
      <c r="L1014" s="1"/>
      <c r="M1014" s="1"/>
      <c r="N1014" s="319"/>
      <c r="O1014" s="1"/>
      <c r="P1014" s="1"/>
      <c r="Q1014" s="1"/>
      <c r="R1014" s="1"/>
      <c r="S1014" s="320"/>
      <c r="T1014" s="1"/>
      <c r="U1014" s="1"/>
      <c r="V1014" s="1"/>
      <c r="W1014" s="135"/>
      <c r="X1014" s="1"/>
      <c r="Y1014" s="1"/>
      <c r="Z1014" s="1"/>
      <c r="AA1014" s="32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</row>
    <row r="1015" spans="1:40" ht="14.4">
      <c r="A1015" s="1"/>
      <c r="B1015" s="1"/>
      <c r="C1015" s="1"/>
      <c r="D1015" s="1"/>
      <c r="E1015" s="1"/>
      <c r="F1015" s="1"/>
      <c r="G1015" s="1"/>
      <c r="H1015" s="49"/>
      <c r="I1015" s="49"/>
      <c r="J1015" s="1"/>
      <c r="K1015" s="1"/>
      <c r="L1015" s="1"/>
      <c r="M1015" s="1"/>
      <c r="N1015" s="319"/>
      <c r="O1015" s="1"/>
      <c r="P1015" s="1"/>
      <c r="Q1015" s="1"/>
      <c r="R1015" s="1"/>
      <c r="S1015" s="320"/>
      <c r="T1015" s="1"/>
      <c r="U1015" s="1"/>
      <c r="V1015" s="1"/>
      <c r="W1015" s="135"/>
      <c r="X1015" s="1"/>
      <c r="Y1015" s="1"/>
      <c r="Z1015" s="1"/>
      <c r="AA1015" s="32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</row>
    <row r="1016" spans="1:40" ht="14.4">
      <c r="A1016" s="1"/>
      <c r="B1016" s="1"/>
      <c r="C1016" s="1"/>
      <c r="D1016" s="1"/>
      <c r="E1016" s="1"/>
      <c r="F1016" s="1"/>
      <c r="G1016" s="1"/>
      <c r="H1016" s="49"/>
      <c r="I1016" s="49"/>
      <c r="J1016" s="1"/>
      <c r="K1016" s="1"/>
      <c r="L1016" s="1"/>
      <c r="M1016" s="1"/>
      <c r="N1016" s="319"/>
      <c r="O1016" s="1"/>
      <c r="P1016" s="1"/>
      <c r="Q1016" s="1"/>
      <c r="R1016" s="1"/>
      <c r="S1016" s="320"/>
      <c r="T1016" s="1"/>
      <c r="U1016" s="1"/>
      <c r="V1016" s="1"/>
      <c r="W1016" s="135"/>
      <c r="X1016" s="1"/>
      <c r="Y1016" s="1"/>
      <c r="Z1016" s="1"/>
      <c r="AA1016" s="32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</row>
    <row r="1017" spans="1:40" ht="14.4">
      <c r="A1017" s="1"/>
      <c r="B1017" s="1"/>
      <c r="C1017" s="1"/>
      <c r="D1017" s="1"/>
      <c r="E1017" s="1"/>
      <c r="F1017" s="1"/>
      <c r="G1017" s="1"/>
      <c r="H1017" s="49"/>
      <c r="I1017" s="49"/>
      <c r="J1017" s="1"/>
      <c r="K1017" s="1"/>
      <c r="L1017" s="1"/>
      <c r="M1017" s="1"/>
      <c r="N1017" s="319"/>
      <c r="O1017" s="1"/>
      <c r="P1017" s="1"/>
      <c r="Q1017" s="1"/>
      <c r="R1017" s="1"/>
      <c r="S1017" s="320"/>
      <c r="T1017" s="1"/>
      <c r="U1017" s="1"/>
      <c r="V1017" s="1"/>
      <c r="W1017" s="135"/>
      <c r="X1017" s="1"/>
      <c r="Y1017" s="1"/>
      <c r="Z1017" s="1"/>
      <c r="AA1017" s="32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</row>
    <row r="1018" spans="1:40" ht="14.4">
      <c r="A1018" s="1"/>
      <c r="B1018" s="1"/>
      <c r="C1018" s="1"/>
      <c r="D1018" s="1"/>
      <c r="E1018" s="1"/>
      <c r="F1018" s="1"/>
      <c r="G1018" s="1"/>
      <c r="H1018" s="49"/>
      <c r="I1018" s="49"/>
      <c r="J1018" s="1"/>
      <c r="K1018" s="1"/>
      <c r="L1018" s="1"/>
      <c r="M1018" s="1"/>
      <c r="N1018" s="319"/>
      <c r="O1018" s="1"/>
      <c r="P1018" s="1"/>
      <c r="Q1018" s="1"/>
      <c r="R1018" s="1"/>
      <c r="S1018" s="320"/>
      <c r="T1018" s="1"/>
      <c r="U1018" s="1"/>
      <c r="V1018" s="1"/>
      <c r="W1018" s="135"/>
      <c r="X1018" s="1"/>
      <c r="Y1018" s="1"/>
      <c r="Z1018" s="1"/>
      <c r="AA1018" s="32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</row>
    <row r="1019" spans="1:40" ht="14.4">
      <c r="A1019" s="1"/>
      <c r="B1019" s="1"/>
      <c r="C1019" s="1"/>
      <c r="D1019" s="1"/>
      <c r="E1019" s="1"/>
      <c r="F1019" s="1"/>
      <c r="G1019" s="1"/>
      <c r="H1019" s="49"/>
      <c r="I1019" s="49"/>
      <c r="J1019" s="1"/>
      <c r="K1019" s="1"/>
      <c r="L1019" s="1"/>
      <c r="M1019" s="1"/>
      <c r="N1019" s="319"/>
      <c r="O1019" s="1"/>
      <c r="P1019" s="1"/>
      <c r="Q1019" s="1"/>
      <c r="R1019" s="1"/>
      <c r="S1019" s="320"/>
      <c r="T1019" s="1"/>
      <c r="U1019" s="1"/>
      <c r="V1019" s="1"/>
      <c r="W1019" s="135"/>
      <c r="X1019" s="1"/>
      <c r="Y1019" s="1"/>
      <c r="Z1019" s="1"/>
      <c r="AA1019" s="32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</row>
    <row r="1020" spans="1:40" ht="14.4">
      <c r="A1020" s="1"/>
      <c r="B1020" s="1"/>
      <c r="C1020" s="1"/>
      <c r="D1020" s="1"/>
      <c r="E1020" s="1"/>
      <c r="F1020" s="1"/>
      <c r="G1020" s="1"/>
      <c r="H1020" s="49"/>
      <c r="I1020" s="49"/>
      <c r="J1020" s="1"/>
      <c r="K1020" s="1"/>
      <c r="L1020" s="1"/>
      <c r="M1020" s="1"/>
      <c r="N1020" s="319"/>
      <c r="O1020" s="1"/>
      <c r="P1020" s="1"/>
      <c r="Q1020" s="1"/>
      <c r="R1020" s="1"/>
      <c r="S1020" s="320"/>
      <c r="T1020" s="1"/>
      <c r="U1020" s="1"/>
      <c r="V1020" s="1"/>
      <c r="W1020" s="135"/>
      <c r="X1020" s="1"/>
      <c r="Y1020" s="1"/>
      <c r="Z1020" s="1"/>
      <c r="AA1020" s="32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 spans="1:40" ht="14.4">
      <c r="A1021" s="1"/>
      <c r="B1021" s="1"/>
      <c r="C1021" s="1"/>
      <c r="D1021" s="1"/>
      <c r="E1021" s="1"/>
      <c r="F1021" s="1"/>
      <c r="G1021" s="1"/>
      <c r="H1021" s="49"/>
      <c r="I1021" s="49"/>
      <c r="J1021" s="1"/>
      <c r="K1021" s="1"/>
      <c r="L1021" s="1"/>
      <c r="M1021" s="1"/>
      <c r="N1021" s="319"/>
      <c r="O1021" s="1"/>
      <c r="P1021" s="1"/>
      <c r="Q1021" s="1"/>
      <c r="R1021" s="1"/>
      <c r="S1021" s="320"/>
      <c r="T1021" s="1"/>
      <c r="U1021" s="1"/>
      <c r="V1021" s="1"/>
      <c r="W1021" s="135"/>
      <c r="X1021" s="1"/>
      <c r="Y1021" s="1"/>
      <c r="Z1021" s="1"/>
      <c r="AA1021" s="32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</row>
    <row r="1022" spans="1:40" ht="14.4">
      <c r="A1022" s="1"/>
      <c r="B1022" s="1"/>
      <c r="C1022" s="1"/>
      <c r="D1022" s="1"/>
      <c r="E1022" s="1"/>
      <c r="F1022" s="1"/>
      <c r="G1022" s="1"/>
      <c r="H1022" s="49"/>
      <c r="I1022" s="49"/>
      <c r="J1022" s="1"/>
      <c r="K1022" s="1"/>
      <c r="L1022" s="1"/>
      <c r="M1022" s="1"/>
      <c r="N1022" s="319"/>
      <c r="O1022" s="1"/>
      <c r="P1022" s="1"/>
      <c r="Q1022" s="1"/>
      <c r="R1022" s="1"/>
      <c r="S1022" s="320"/>
      <c r="T1022" s="1"/>
      <c r="U1022" s="1"/>
      <c r="V1022" s="1"/>
      <c r="W1022" s="135"/>
      <c r="X1022" s="1"/>
      <c r="Y1022" s="1"/>
      <c r="Z1022" s="1"/>
      <c r="AA1022" s="32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</row>
    <row r="1023" spans="1:40" ht="14.4">
      <c r="A1023" s="1"/>
      <c r="B1023" s="1"/>
      <c r="C1023" s="1"/>
      <c r="D1023" s="1"/>
      <c r="E1023" s="1"/>
      <c r="F1023" s="1"/>
      <c r="G1023" s="1"/>
      <c r="H1023" s="49"/>
      <c r="I1023" s="49"/>
      <c r="J1023" s="1"/>
      <c r="K1023" s="1"/>
      <c r="L1023" s="1"/>
      <c r="M1023" s="1"/>
      <c r="N1023" s="319"/>
      <c r="O1023" s="1"/>
      <c r="P1023" s="1"/>
      <c r="Q1023" s="1"/>
      <c r="R1023" s="1"/>
      <c r="S1023" s="320"/>
      <c r="T1023" s="1"/>
      <c r="U1023" s="1"/>
      <c r="V1023" s="1"/>
      <c r="W1023" s="135"/>
      <c r="X1023" s="1"/>
      <c r="Y1023" s="1"/>
      <c r="Z1023" s="1"/>
      <c r="AA1023" s="32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 spans="1:40" ht="14.4">
      <c r="A1024" s="1"/>
      <c r="B1024" s="1"/>
      <c r="C1024" s="1"/>
      <c r="D1024" s="1"/>
      <c r="E1024" s="1"/>
      <c r="F1024" s="1"/>
      <c r="G1024" s="1"/>
      <c r="H1024" s="49"/>
      <c r="I1024" s="49"/>
      <c r="J1024" s="1"/>
      <c r="K1024" s="1"/>
      <c r="L1024" s="1"/>
      <c r="M1024" s="1"/>
      <c r="N1024" s="319"/>
      <c r="O1024" s="1"/>
      <c r="P1024" s="1"/>
      <c r="Q1024" s="1"/>
      <c r="R1024" s="1"/>
      <c r="S1024" s="320"/>
      <c r="T1024" s="1"/>
      <c r="U1024" s="1"/>
      <c r="V1024" s="1"/>
      <c r="W1024" s="135"/>
      <c r="X1024" s="1"/>
      <c r="Y1024" s="1"/>
      <c r="Z1024" s="1"/>
      <c r="AA1024" s="32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 spans="1:40" ht="14.4">
      <c r="A1025" s="1"/>
      <c r="B1025" s="1"/>
      <c r="C1025" s="1"/>
      <c r="D1025" s="1"/>
      <c r="E1025" s="1"/>
      <c r="F1025" s="1"/>
      <c r="G1025" s="1"/>
      <c r="H1025" s="49"/>
      <c r="I1025" s="49"/>
      <c r="J1025" s="1"/>
      <c r="K1025" s="1"/>
      <c r="L1025" s="1"/>
      <c r="M1025" s="1"/>
      <c r="N1025" s="319"/>
      <c r="O1025" s="1"/>
      <c r="P1025" s="1"/>
      <c r="Q1025" s="1"/>
      <c r="R1025" s="1"/>
      <c r="S1025" s="320"/>
      <c r="T1025" s="1"/>
      <c r="U1025" s="1"/>
      <c r="V1025" s="1"/>
      <c r="W1025" s="135"/>
      <c r="X1025" s="1"/>
      <c r="Y1025" s="1"/>
      <c r="Z1025" s="1"/>
      <c r="AA1025" s="32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 spans="1:40" ht="14.4">
      <c r="A1026" s="1"/>
      <c r="B1026" s="1"/>
      <c r="C1026" s="1"/>
      <c r="D1026" s="1"/>
      <c r="E1026" s="1"/>
      <c r="F1026" s="1"/>
      <c r="G1026" s="1"/>
      <c r="H1026" s="49"/>
      <c r="I1026" s="49"/>
      <c r="J1026" s="1"/>
      <c r="K1026" s="1"/>
      <c r="L1026" s="1"/>
      <c r="M1026" s="1"/>
      <c r="N1026" s="319"/>
      <c r="O1026" s="1"/>
      <c r="P1026" s="1"/>
      <c r="Q1026" s="1"/>
      <c r="R1026" s="1"/>
      <c r="S1026" s="320"/>
      <c r="T1026" s="1"/>
      <c r="U1026" s="1"/>
      <c r="V1026" s="1"/>
      <c r="W1026" s="135"/>
      <c r="X1026" s="1"/>
      <c r="Y1026" s="1"/>
      <c r="Z1026" s="1"/>
      <c r="AA1026" s="32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 spans="1:40" ht="14.4">
      <c r="A1027" s="1"/>
      <c r="B1027" s="1"/>
      <c r="C1027" s="1"/>
      <c r="D1027" s="1"/>
      <c r="E1027" s="1"/>
      <c r="F1027" s="1"/>
      <c r="G1027" s="1"/>
      <c r="H1027" s="49"/>
      <c r="I1027" s="49"/>
      <c r="J1027" s="1"/>
      <c r="K1027" s="1"/>
      <c r="L1027" s="1"/>
      <c r="M1027" s="1"/>
      <c r="N1027" s="319"/>
      <c r="O1027" s="1"/>
      <c r="P1027" s="1"/>
      <c r="Q1027" s="1"/>
      <c r="R1027" s="1"/>
      <c r="S1027" s="320"/>
      <c r="T1027" s="1"/>
      <c r="U1027" s="1"/>
      <c r="V1027" s="1"/>
      <c r="W1027" s="135"/>
      <c r="X1027" s="1"/>
      <c r="Y1027" s="1"/>
      <c r="Z1027" s="1"/>
      <c r="AA1027" s="32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 spans="1:40" ht="14.4">
      <c r="A1028" s="1"/>
      <c r="B1028" s="1"/>
      <c r="C1028" s="1"/>
      <c r="D1028" s="1"/>
      <c r="E1028" s="1"/>
      <c r="F1028" s="1"/>
      <c r="G1028" s="1"/>
      <c r="H1028" s="49"/>
      <c r="I1028" s="49"/>
      <c r="J1028" s="1"/>
      <c r="K1028" s="1"/>
      <c r="L1028" s="1"/>
      <c r="M1028" s="1"/>
      <c r="N1028" s="319"/>
      <c r="O1028" s="1"/>
      <c r="P1028" s="1"/>
      <c r="Q1028" s="1"/>
      <c r="R1028" s="1"/>
      <c r="S1028" s="320"/>
      <c r="T1028" s="1"/>
      <c r="U1028" s="1"/>
      <c r="V1028" s="1"/>
      <c r="W1028" s="135"/>
      <c r="X1028" s="1"/>
      <c r="Y1028" s="1"/>
      <c r="Z1028" s="1"/>
      <c r="AA1028" s="32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</row>
    <row r="1029" spans="1:40" ht="14.4">
      <c r="A1029" s="1"/>
      <c r="B1029" s="1"/>
      <c r="C1029" s="1"/>
      <c r="D1029" s="1"/>
      <c r="E1029" s="1"/>
      <c r="F1029" s="1"/>
      <c r="G1029" s="1"/>
      <c r="H1029" s="49"/>
      <c r="I1029" s="49"/>
      <c r="J1029" s="1"/>
      <c r="K1029" s="1"/>
      <c r="L1029" s="1"/>
      <c r="M1029" s="1"/>
      <c r="N1029" s="319"/>
      <c r="O1029" s="1"/>
      <c r="P1029" s="1"/>
      <c r="Q1029" s="1"/>
      <c r="R1029" s="1"/>
      <c r="S1029" s="320"/>
      <c r="T1029" s="1"/>
      <c r="U1029" s="1"/>
      <c r="V1029" s="1"/>
      <c r="W1029" s="135"/>
      <c r="X1029" s="1"/>
      <c r="Y1029" s="1"/>
      <c r="Z1029" s="1"/>
      <c r="AA1029" s="32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 spans="1:40" ht="14.4">
      <c r="A1030" s="1"/>
      <c r="B1030" s="1"/>
      <c r="C1030" s="1"/>
      <c r="D1030" s="1"/>
      <c r="E1030" s="1"/>
      <c r="F1030" s="1"/>
      <c r="G1030" s="1"/>
      <c r="H1030" s="49"/>
      <c r="I1030" s="49"/>
      <c r="J1030" s="1"/>
      <c r="K1030" s="1"/>
      <c r="L1030" s="1"/>
      <c r="M1030" s="1"/>
      <c r="N1030" s="319"/>
      <c r="O1030" s="1"/>
      <c r="P1030" s="1"/>
      <c r="Q1030" s="1"/>
      <c r="R1030" s="1"/>
      <c r="S1030" s="320"/>
      <c r="T1030" s="1"/>
      <c r="U1030" s="1"/>
      <c r="V1030" s="1"/>
      <c r="W1030" s="135"/>
      <c r="X1030" s="1"/>
      <c r="Y1030" s="1"/>
      <c r="Z1030" s="1"/>
      <c r="AA1030" s="32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</row>
    <row r="1031" spans="1:40" ht="14.4">
      <c r="A1031" s="1"/>
      <c r="B1031" s="1"/>
      <c r="C1031" s="1"/>
      <c r="D1031" s="1"/>
      <c r="E1031" s="1"/>
      <c r="F1031" s="1"/>
      <c r="G1031" s="1"/>
      <c r="H1031" s="49"/>
      <c r="I1031" s="49"/>
      <c r="J1031" s="1"/>
      <c r="K1031" s="1"/>
      <c r="L1031" s="1"/>
      <c r="M1031" s="1"/>
      <c r="N1031" s="319"/>
      <c r="O1031" s="1"/>
      <c r="P1031" s="1"/>
      <c r="Q1031" s="1"/>
      <c r="R1031" s="1"/>
      <c r="S1031" s="320"/>
      <c r="T1031" s="1"/>
      <c r="U1031" s="1"/>
      <c r="V1031" s="1"/>
      <c r="W1031" s="135"/>
      <c r="X1031" s="1"/>
      <c r="Y1031" s="1"/>
      <c r="Z1031" s="1"/>
      <c r="AA1031" s="32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 spans="1:40" ht="14.4">
      <c r="A1032" s="1"/>
      <c r="B1032" s="1"/>
      <c r="C1032" s="1"/>
      <c r="D1032" s="1"/>
      <c r="E1032" s="1"/>
      <c r="F1032" s="1"/>
      <c r="G1032" s="1"/>
      <c r="H1032" s="49"/>
      <c r="I1032" s="49"/>
      <c r="J1032" s="1"/>
      <c r="K1032" s="1"/>
      <c r="L1032" s="1"/>
      <c r="M1032" s="1"/>
      <c r="N1032" s="319"/>
      <c r="O1032" s="1"/>
      <c r="P1032" s="1"/>
      <c r="Q1032" s="1"/>
      <c r="R1032" s="1"/>
      <c r="S1032" s="320"/>
      <c r="T1032" s="1"/>
      <c r="U1032" s="1"/>
      <c r="V1032" s="1"/>
      <c r="W1032" s="135"/>
      <c r="X1032" s="1"/>
      <c r="Y1032" s="1"/>
      <c r="Z1032" s="1"/>
      <c r="AA1032" s="32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</row>
    <row r="1033" spans="1:40" ht="14.4">
      <c r="A1033" s="1"/>
      <c r="B1033" s="1"/>
      <c r="C1033" s="1"/>
      <c r="D1033" s="1"/>
      <c r="E1033" s="1"/>
      <c r="F1033" s="1"/>
      <c r="G1033" s="1"/>
      <c r="H1033" s="49"/>
      <c r="I1033" s="49"/>
      <c r="J1033" s="1"/>
      <c r="K1033" s="1"/>
      <c r="L1033" s="1"/>
      <c r="M1033" s="1"/>
      <c r="N1033" s="319"/>
      <c r="O1033" s="1"/>
      <c r="P1033" s="1"/>
      <c r="Q1033" s="1"/>
      <c r="R1033" s="1"/>
      <c r="S1033" s="320"/>
      <c r="T1033" s="1"/>
      <c r="U1033" s="1"/>
      <c r="V1033" s="1"/>
      <c r="W1033" s="135"/>
      <c r="X1033" s="1"/>
      <c r="Y1033" s="1"/>
      <c r="Z1033" s="1"/>
      <c r="AA1033" s="32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</row>
    <row r="1034" spans="1:40" ht="14.4">
      <c r="A1034" s="1"/>
      <c r="B1034" s="1"/>
      <c r="C1034" s="1"/>
      <c r="D1034" s="1"/>
      <c r="E1034" s="1"/>
      <c r="F1034" s="1"/>
      <c r="G1034" s="1"/>
      <c r="H1034" s="49"/>
      <c r="I1034" s="49"/>
      <c r="J1034" s="1"/>
      <c r="K1034" s="1"/>
      <c r="L1034" s="1"/>
      <c r="M1034" s="1"/>
      <c r="N1034" s="319"/>
      <c r="O1034" s="1"/>
      <c r="P1034" s="1"/>
      <c r="Q1034" s="1"/>
      <c r="R1034" s="1"/>
      <c r="S1034" s="320"/>
      <c r="T1034" s="1"/>
      <c r="U1034" s="1"/>
      <c r="V1034" s="1"/>
      <c r="W1034" s="135"/>
      <c r="X1034" s="1"/>
      <c r="Y1034" s="1"/>
      <c r="Z1034" s="1"/>
      <c r="AA1034" s="32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</row>
    <row r="1035" spans="1:40" ht="14.4">
      <c r="A1035" s="1"/>
      <c r="B1035" s="1"/>
      <c r="C1035" s="1"/>
      <c r="D1035" s="1"/>
      <c r="E1035" s="1"/>
      <c r="F1035" s="1"/>
      <c r="G1035" s="1"/>
      <c r="H1035" s="49"/>
      <c r="I1035" s="49"/>
      <c r="J1035" s="1"/>
      <c r="K1035" s="1"/>
      <c r="L1035" s="1"/>
      <c r="M1035" s="1"/>
      <c r="N1035" s="319"/>
      <c r="O1035" s="1"/>
      <c r="P1035" s="1"/>
      <c r="Q1035" s="1"/>
      <c r="R1035" s="1"/>
      <c r="S1035" s="320"/>
      <c r="T1035" s="1"/>
      <c r="U1035" s="1"/>
      <c r="V1035" s="1"/>
      <c r="W1035" s="135"/>
      <c r="X1035" s="1"/>
      <c r="Y1035" s="1"/>
      <c r="Z1035" s="1"/>
      <c r="AA1035" s="32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</row>
    <row r="1036" spans="1:40" ht="14.4">
      <c r="A1036" s="1"/>
      <c r="B1036" s="1"/>
      <c r="C1036" s="1"/>
      <c r="D1036" s="1"/>
      <c r="E1036" s="1"/>
      <c r="F1036" s="1"/>
      <c r="G1036" s="1"/>
      <c r="H1036" s="49"/>
      <c r="I1036" s="49"/>
      <c r="J1036" s="1"/>
      <c r="K1036" s="1"/>
      <c r="L1036" s="1"/>
      <c r="M1036" s="1"/>
      <c r="N1036" s="319"/>
      <c r="O1036" s="1"/>
      <c r="P1036" s="1"/>
      <c r="Q1036" s="1"/>
      <c r="R1036" s="1"/>
      <c r="S1036" s="320"/>
      <c r="T1036" s="1"/>
      <c r="U1036" s="1"/>
      <c r="V1036" s="1"/>
      <c r="W1036" s="135"/>
      <c r="X1036" s="1"/>
      <c r="Y1036" s="1"/>
      <c r="Z1036" s="1"/>
      <c r="AA1036" s="32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 spans="1:40" ht="14.4">
      <c r="A1037" s="1"/>
      <c r="B1037" s="1"/>
      <c r="C1037" s="1"/>
      <c r="D1037" s="1"/>
      <c r="E1037" s="1"/>
      <c r="F1037" s="1"/>
      <c r="G1037" s="1"/>
      <c r="H1037" s="49"/>
      <c r="I1037" s="49"/>
      <c r="J1037" s="1"/>
      <c r="K1037" s="1"/>
      <c r="L1037" s="1"/>
      <c r="M1037" s="1"/>
      <c r="N1037" s="319"/>
      <c r="O1037" s="1"/>
      <c r="P1037" s="1"/>
      <c r="Q1037" s="1"/>
      <c r="R1037" s="1"/>
      <c r="S1037" s="320"/>
      <c r="T1037" s="1"/>
      <c r="U1037" s="1"/>
      <c r="V1037" s="1"/>
      <c r="W1037" s="135"/>
      <c r="X1037" s="1"/>
      <c r="Y1037" s="1"/>
      <c r="Z1037" s="1"/>
      <c r="AA1037" s="32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</row>
    <row r="1038" spans="1:40" ht="14.4">
      <c r="A1038" s="1"/>
      <c r="B1038" s="1"/>
      <c r="C1038" s="1"/>
      <c r="D1038" s="1"/>
      <c r="E1038" s="1"/>
      <c r="F1038" s="1"/>
      <c r="G1038" s="1"/>
      <c r="H1038" s="49"/>
      <c r="I1038" s="49"/>
      <c r="J1038" s="1"/>
      <c r="K1038" s="1"/>
      <c r="L1038" s="1"/>
      <c r="M1038" s="1"/>
      <c r="N1038" s="319"/>
      <c r="O1038" s="1"/>
      <c r="P1038" s="1"/>
      <c r="Q1038" s="1"/>
      <c r="R1038" s="1"/>
      <c r="S1038" s="320"/>
      <c r="T1038" s="1"/>
      <c r="U1038" s="1"/>
      <c r="V1038" s="1"/>
      <c r="W1038" s="135"/>
      <c r="X1038" s="1"/>
      <c r="Y1038" s="1"/>
      <c r="Z1038" s="1"/>
      <c r="AA1038" s="32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</row>
  </sheetData>
  <customSheetViews>
    <customSheetView guid="{9ACE5D65-1E11-43FC-A60D-09A95738A620}" filter="1" showAutoFilter="1">
      <pageMargins left="0.7" right="0.7" top="0.75" bottom="0.75" header="0.3" footer="0.3"/>
      <autoFilter ref="A1:AN625" xr:uid="{BA9A83E0-789F-4F20-AD01-70DFCAC33702}"/>
      <extLst>
        <ext uri="GoogleSheetsCustomDataVersion1">
          <go:sheetsCustomData xmlns:go="http://customooxmlschemas.google.com/" filterViewId="1011035151"/>
        </ext>
      </extLst>
    </customSheetView>
    <customSheetView guid="{D0EA95D6-E037-43BB-A7EE-E80547117D16}" filter="1" showAutoFilter="1">
      <pageMargins left="0.7" right="0.7" top="0.75" bottom="0.75" header="0.3" footer="0.3"/>
      <autoFilter ref="A1:AN625" xr:uid="{A03415A6-C6F2-488F-907F-2C5CC77AC424}"/>
      <extLst>
        <ext uri="GoogleSheetsCustomDataVersion1">
          <go:sheetsCustomData xmlns:go="http://customooxmlschemas.google.com/" filterViewId="1053885967"/>
        </ext>
      </extLst>
    </customSheetView>
    <customSheetView guid="{61612DC8-CE62-4339-A388-C4CD925AC7D4}" filter="1" showAutoFilter="1">
      <pageMargins left="0.7" right="0.7" top="0.75" bottom="0.75" header="0.3" footer="0.3"/>
      <autoFilter ref="A1:AN625" xr:uid="{CC261FBB-1E3B-4E06-B37C-FF836969FC9C}"/>
      <extLst>
        <ext uri="GoogleSheetsCustomDataVersion1">
          <go:sheetsCustomData xmlns:go="http://customooxmlschemas.google.com/" filterViewId="1056241365"/>
        </ext>
      </extLst>
    </customSheetView>
    <customSheetView guid="{B6FE209C-568E-43A7-A4E9-FEFA168E9EDF}" filter="1" showAutoFilter="1">
      <pageMargins left="0.7" right="0.7" top="0.75" bottom="0.75" header="0.3" footer="0.3"/>
      <autoFilter ref="A1:AN625" xr:uid="{6E5A6450-18DD-41F5-A57B-F99000359AB2}"/>
      <extLst>
        <ext uri="GoogleSheetsCustomDataVersion1">
          <go:sheetsCustomData xmlns:go="http://customooxmlschemas.google.com/" filterViewId="1056380114"/>
        </ext>
      </extLst>
    </customSheetView>
    <customSheetView guid="{9B80173C-F751-4216-A0A8-E271266A8254}" filter="1" showAutoFilter="1">
      <pageMargins left="0.7" right="0.7" top="0.75" bottom="0.75" header="0.3" footer="0.3"/>
      <autoFilter ref="A1:AD625" xr:uid="{7E5ACC2B-9FF8-4A8A-A673-DD83E787500B}"/>
      <extLst>
        <ext uri="GoogleSheetsCustomDataVersion1">
          <go:sheetsCustomData xmlns:go="http://customooxmlschemas.google.com/" filterViewId="1065230308"/>
        </ext>
      </extLst>
    </customSheetView>
    <customSheetView guid="{AEBA0162-2CC8-42F8-BC77-11F1AC727616}" filter="1" showAutoFilter="1">
      <pageMargins left="0.7" right="0.7" top="0.75" bottom="0.75" header="0.3" footer="0.3"/>
      <autoFilter ref="A1:AD437" xr:uid="{A7B73737-D825-45C9-9226-EDB172E6F77C}"/>
      <extLst>
        <ext uri="GoogleSheetsCustomDataVersion1">
          <go:sheetsCustomData xmlns:go="http://customooxmlschemas.google.com/" filterViewId="1106520928"/>
        </ext>
      </extLst>
    </customSheetView>
    <customSheetView guid="{C56A2265-751A-4A49-A557-AB9355371B3E}" filter="1" showAutoFilter="1">
      <pageMargins left="0.7" right="0.7" top="0.75" bottom="0.75" header="0.3" footer="0.3"/>
      <autoFilter ref="A1:AD625" xr:uid="{5F4887E8-C28A-45F9-AD4A-173F82B0D1BE}"/>
      <extLst>
        <ext uri="GoogleSheetsCustomDataVersion1">
          <go:sheetsCustomData xmlns:go="http://customooxmlschemas.google.com/" filterViewId="1112635842"/>
        </ext>
      </extLst>
    </customSheetView>
    <customSheetView guid="{7AE96058-7B32-4B00-BA50-387BA8848196}" filter="1" showAutoFilter="1">
      <pageMargins left="0.7" right="0.7" top="0.75" bottom="0.75" header="0.3" footer="0.3"/>
      <autoFilter ref="A1:AN625" xr:uid="{CB809A45-0635-4F37-AF2F-4AD2105EC76E}"/>
      <extLst>
        <ext uri="GoogleSheetsCustomDataVersion1">
          <go:sheetsCustomData xmlns:go="http://customooxmlschemas.google.com/" filterViewId="1139961213"/>
        </ext>
      </extLst>
    </customSheetView>
    <customSheetView guid="{817DF8AD-2E5B-43D4-AE1B-3FEDA0EB267B}" filter="1" showAutoFilter="1">
      <pageMargins left="0.7" right="0.7" top="0.75" bottom="0.75" header="0.3" footer="0.3"/>
      <autoFilter ref="A1:AD625" xr:uid="{09AA3C12-D323-4E68-ABCD-78B73BD0FEC0}"/>
      <extLst>
        <ext uri="GoogleSheetsCustomDataVersion1">
          <go:sheetsCustomData xmlns:go="http://customooxmlschemas.google.com/" filterViewId="1172782136"/>
        </ext>
      </extLst>
    </customSheetView>
    <customSheetView guid="{A4BA6D0C-BFEF-4C0D-927D-F73E79FD0342}" filter="1" showAutoFilter="1">
      <pageMargins left="0.7" right="0.7" top="0.75" bottom="0.75" header="0.3" footer="0.3"/>
      <autoFilter ref="A1:AD347" xr:uid="{B4912517-F075-4E62-9B76-1BE40DECD53C}"/>
      <extLst>
        <ext uri="GoogleSheetsCustomDataVersion1">
          <go:sheetsCustomData xmlns:go="http://customooxmlschemas.google.com/" filterViewId="1227426468"/>
        </ext>
      </extLst>
    </customSheetView>
    <customSheetView guid="{30567BB3-8B43-4787-BF39-FB73AE8CDEC0}" filter="1" showAutoFilter="1">
      <pageMargins left="0.7" right="0.7" top="0.75" bottom="0.75" header="0.3" footer="0.3"/>
      <autoFilter ref="A1:AN625" xr:uid="{791B8755-7DF6-4293-9437-CA43634D24F9}"/>
      <extLst>
        <ext uri="GoogleSheetsCustomDataVersion1">
          <go:sheetsCustomData xmlns:go="http://customooxmlschemas.google.com/" filterViewId="1232172984"/>
        </ext>
      </extLst>
    </customSheetView>
    <customSheetView guid="{95F10D1F-E8AD-4FB1-973C-84200C70A74E}" filter="1" showAutoFilter="1">
      <pageMargins left="0.7" right="0.7" top="0.75" bottom="0.75" header="0.3" footer="0.3"/>
      <autoFilter ref="A1:AD625" xr:uid="{BE27D8A2-34AB-4481-89BD-85DB20BAADCD}"/>
      <extLst>
        <ext uri="GoogleSheetsCustomDataVersion1">
          <go:sheetsCustomData xmlns:go="http://customooxmlschemas.google.com/" filterViewId="1328029187"/>
        </ext>
      </extLst>
    </customSheetView>
    <customSheetView guid="{A2CB0887-BF84-498F-B488-5F97392A98C1}" filter="1" showAutoFilter="1">
      <pageMargins left="0.7" right="0.7" top="0.75" bottom="0.75" header="0.3" footer="0.3"/>
      <autoFilter ref="A1:AN625" xr:uid="{60C7B984-D48F-4002-89EB-CA9D7F15E11D}"/>
      <extLst>
        <ext uri="GoogleSheetsCustomDataVersion1">
          <go:sheetsCustomData xmlns:go="http://customooxmlschemas.google.com/" filterViewId="1381066102"/>
        </ext>
      </extLst>
    </customSheetView>
    <customSheetView guid="{CFC20A8D-A807-4A31-BF59-D013D58C0E17}" filter="1" showAutoFilter="1">
      <pageMargins left="0.7" right="0.7" top="0.75" bottom="0.75" header="0.3" footer="0.3"/>
      <autoFilter ref="A1:AD625" xr:uid="{AC619986-C9C8-4D4B-A98D-CEC41B014AF5}"/>
      <extLst>
        <ext uri="GoogleSheetsCustomDataVersion1">
          <go:sheetsCustomData xmlns:go="http://customooxmlschemas.google.com/" filterViewId="1411077681"/>
        </ext>
      </extLst>
    </customSheetView>
    <customSheetView guid="{D5A38F10-0745-43E2-BC3F-0DE24DEE2319}" filter="1" showAutoFilter="1">
      <pageMargins left="0.7" right="0.7" top="0.75" bottom="0.75" header="0.3" footer="0.3"/>
      <autoFilter ref="A1:AN625" xr:uid="{FF1D5905-AC5A-42E5-8922-5FC3471691D9}"/>
      <extLst>
        <ext uri="GoogleSheetsCustomDataVersion1">
          <go:sheetsCustomData xmlns:go="http://customooxmlschemas.google.com/" filterViewId="1442735137"/>
        </ext>
      </extLst>
    </customSheetView>
    <customSheetView guid="{6099C221-BDB5-430E-AD5B-F5341CB26C19}" filter="1" showAutoFilter="1">
      <pageMargins left="0.7" right="0.7" top="0.75" bottom="0.75" header="0.3" footer="0.3"/>
      <autoFilter ref="A1:AD625" xr:uid="{C1D99AE6-FE51-42CF-93C9-E9F0C47C958B}"/>
      <extLst>
        <ext uri="GoogleSheetsCustomDataVersion1">
          <go:sheetsCustomData xmlns:go="http://customooxmlschemas.google.com/" filterViewId="1443976407"/>
        </ext>
      </extLst>
    </customSheetView>
    <customSheetView guid="{2A3C2EFF-D498-4968-892D-676E199651BF}" filter="1" showAutoFilter="1">
      <pageMargins left="0.7" right="0.7" top="0.75" bottom="0.75" header="0.3" footer="0.3"/>
      <autoFilter ref="A1:AN625" xr:uid="{0FBC3B2F-97B6-4088-A071-EC2C0124FADB}"/>
      <extLst>
        <ext uri="GoogleSheetsCustomDataVersion1">
          <go:sheetsCustomData xmlns:go="http://customooxmlschemas.google.com/" filterViewId="148589990"/>
        </ext>
      </extLst>
    </customSheetView>
    <customSheetView guid="{B9C838B5-B831-4170-9E10-0BB6D13FD680}" filter="1" showAutoFilter="1">
      <pageMargins left="0.7" right="0.7" top="0.75" bottom="0.75" header="0.3" footer="0.3"/>
      <autoFilter ref="A1:AD625" xr:uid="{5B188C4B-0387-43EB-A9F6-0183F98F3C40}"/>
      <extLst>
        <ext uri="GoogleSheetsCustomDataVersion1">
          <go:sheetsCustomData xmlns:go="http://customooxmlschemas.google.com/" filterViewId="1551194135"/>
        </ext>
      </extLst>
    </customSheetView>
    <customSheetView guid="{E07585C6-6F65-41EE-9F02-C1867E02C7FA}" filter="1" showAutoFilter="1">
      <pageMargins left="0.7" right="0.7" top="0.75" bottom="0.75" header="0.3" footer="0.3"/>
      <autoFilter ref="A1:AN625" xr:uid="{19640055-15B5-48F2-8F8D-3C0F79FAD5CE}"/>
      <extLst>
        <ext uri="GoogleSheetsCustomDataVersion1">
          <go:sheetsCustomData xmlns:go="http://customooxmlschemas.google.com/" filterViewId="1580968643"/>
        </ext>
      </extLst>
    </customSheetView>
    <customSheetView guid="{0256C18E-298D-4671-AFF9-25421D0469A7}" filter="1" showAutoFilter="1">
      <pageMargins left="0.7" right="0.7" top="0.75" bottom="0.75" header="0.3" footer="0.3"/>
      <autoFilter ref="A1:AN625" xr:uid="{5A6E9DA1-F961-4CC3-B520-0713C5F9BE6F}"/>
      <extLst>
        <ext uri="GoogleSheetsCustomDataVersion1">
          <go:sheetsCustomData xmlns:go="http://customooxmlschemas.google.com/" filterViewId="1603659327"/>
        </ext>
      </extLst>
    </customSheetView>
    <customSheetView guid="{EC27776D-E6C9-45D0-9252-3C24E1330928}" filter="1" showAutoFilter="1">
      <pageMargins left="0.7" right="0.7" top="0.75" bottom="0.75" header="0.3" footer="0.3"/>
      <autoFilter ref="A1:AN625" xr:uid="{CF0942BF-4626-4C13-B674-A3DFDAE95E62}"/>
      <extLst>
        <ext uri="GoogleSheetsCustomDataVersion1">
          <go:sheetsCustomData xmlns:go="http://customooxmlschemas.google.com/" filterViewId="1702457601"/>
        </ext>
      </extLst>
    </customSheetView>
    <customSheetView guid="{423B0E14-8EEC-4421-939E-C74765885346}" filter="1" showAutoFilter="1">
      <pageMargins left="0.7" right="0.7" top="0.75" bottom="0.75" header="0.3" footer="0.3"/>
      <autoFilter ref="A1:AN625" xr:uid="{67309CE6-0832-4DCC-847B-9536A4E14684}"/>
      <extLst>
        <ext uri="GoogleSheetsCustomDataVersion1">
          <go:sheetsCustomData xmlns:go="http://customooxmlschemas.google.com/" filterViewId="1716227044"/>
        </ext>
      </extLst>
    </customSheetView>
    <customSheetView guid="{B90A83D2-1AA5-499C-A6FF-B92A73FBB9F4}" filter="1" showAutoFilter="1">
      <pageMargins left="0.7" right="0.7" top="0.75" bottom="0.75" header="0.3" footer="0.3"/>
      <autoFilter ref="A1:AD625" xr:uid="{1A6BA012-CE70-437C-BFD5-BD7418A4BF1D}"/>
      <extLst>
        <ext uri="GoogleSheetsCustomDataVersion1">
          <go:sheetsCustomData xmlns:go="http://customooxmlschemas.google.com/" filterViewId="1808729595"/>
        </ext>
      </extLst>
    </customSheetView>
    <customSheetView guid="{7563C98D-CAE4-4AD7-9AE2-E8596EB82558}" filter="1" showAutoFilter="1">
      <pageMargins left="0.7" right="0.7" top="0.75" bottom="0.75" header="0.3" footer="0.3"/>
      <autoFilter ref="A1:AD625" xr:uid="{E9F1B434-4C97-4B38-85CE-DD4902FF6CB0}"/>
      <extLst>
        <ext uri="GoogleSheetsCustomDataVersion1">
          <go:sheetsCustomData xmlns:go="http://customooxmlschemas.google.com/" filterViewId="185188848"/>
        </ext>
      </extLst>
    </customSheetView>
    <customSheetView guid="{D486A903-297B-47A4-8766-FCED3BD76563}" filter="1" showAutoFilter="1">
      <pageMargins left="0.7" right="0.7" top="0.75" bottom="0.75" header="0.3" footer="0.3"/>
      <autoFilter ref="A1:AN625" xr:uid="{56E38135-50E7-4E90-A442-A65F59743393}"/>
      <extLst>
        <ext uri="GoogleSheetsCustomDataVersion1">
          <go:sheetsCustomData xmlns:go="http://customooxmlschemas.google.com/" filterViewId="1854696266"/>
        </ext>
      </extLst>
    </customSheetView>
    <customSheetView guid="{93031333-F687-4DD1-817A-AE24A14CED0D}" filter="1" showAutoFilter="1">
      <pageMargins left="0.7" right="0.7" top="0.75" bottom="0.75" header="0.3" footer="0.3"/>
      <autoFilter ref="A1:AN625" xr:uid="{D8FBED2F-7612-448E-A131-CFE1B9C5FA6E}"/>
      <extLst>
        <ext uri="GoogleSheetsCustomDataVersion1">
          <go:sheetsCustomData xmlns:go="http://customooxmlschemas.google.com/" filterViewId="1873119786"/>
        </ext>
      </extLst>
    </customSheetView>
    <customSheetView guid="{6AAED95C-C2E7-45E3-BA45-9E31FA283511}" filter="1" showAutoFilter="1">
      <pageMargins left="0.7" right="0.7" top="0.75" bottom="0.75" header="0.3" footer="0.3"/>
      <autoFilter ref="A1:AN625" xr:uid="{7692547C-861B-452C-B4BB-A95BF3588331}"/>
      <extLst>
        <ext uri="GoogleSheetsCustomDataVersion1">
          <go:sheetsCustomData xmlns:go="http://customooxmlschemas.google.com/" filterViewId="1953289417"/>
        </ext>
      </extLst>
    </customSheetView>
    <customSheetView guid="{1E35684E-90C5-4009-AB4C-550226A9CF96}" filter="1" showAutoFilter="1">
      <pageMargins left="0.7" right="0.7" top="0.75" bottom="0.75" header="0.3" footer="0.3"/>
      <autoFilter ref="A1:AN625" xr:uid="{9A1C9713-E55C-49D4-828F-9F4DB3A3E042}"/>
      <extLst>
        <ext uri="GoogleSheetsCustomDataVersion1">
          <go:sheetsCustomData xmlns:go="http://customooxmlschemas.google.com/" filterViewId="1986121251"/>
        </ext>
      </extLst>
    </customSheetView>
    <customSheetView guid="{599E455D-1683-4690-8E78-C27F9370160F}" filter="1" showAutoFilter="1">
      <pageMargins left="0.7" right="0.7" top="0.75" bottom="0.75" header="0.3" footer="0.3"/>
      <autoFilter ref="A1:AD625" xr:uid="{20245019-3BF9-4837-91E1-909C787DF81D}"/>
      <extLst>
        <ext uri="GoogleSheetsCustomDataVersion1">
          <go:sheetsCustomData xmlns:go="http://customooxmlschemas.google.com/" filterViewId="2014560146"/>
        </ext>
      </extLst>
    </customSheetView>
    <customSheetView guid="{567DCC50-B0CE-4B60-BAA8-84CFE32009F3}" filter="1" showAutoFilter="1">
      <pageMargins left="0.7" right="0.7" top="0.75" bottom="0.75" header="0.3" footer="0.3"/>
      <autoFilter ref="A1:AD625" xr:uid="{3B8B2C5D-6646-4DCE-A830-8F8F259968D5}"/>
      <extLst>
        <ext uri="GoogleSheetsCustomDataVersion1">
          <go:sheetsCustomData xmlns:go="http://customooxmlschemas.google.com/" filterViewId="2020818982"/>
        </ext>
      </extLst>
    </customSheetView>
    <customSheetView guid="{6EA4CAF0-730B-43DA-8ED7-837911108B5D}" filter="1" showAutoFilter="1">
      <pageMargins left="0.7" right="0.7" top="0.75" bottom="0.75" header="0.3" footer="0.3"/>
      <autoFilter ref="A1:AD625" xr:uid="{AC64F5CC-580B-41C1-9B96-BBBF48CDB7D2}"/>
      <extLst>
        <ext uri="GoogleSheetsCustomDataVersion1">
          <go:sheetsCustomData xmlns:go="http://customooxmlschemas.google.com/" filterViewId="270182906"/>
        </ext>
      </extLst>
    </customSheetView>
    <customSheetView guid="{B4971227-ED9C-476A-887A-70255CAE1828}" filter="1" showAutoFilter="1">
      <pageMargins left="0.7" right="0.7" top="0.75" bottom="0.75" header="0.3" footer="0.3"/>
      <autoFilter ref="A1:AN625" xr:uid="{AA5177FC-F85F-4C11-824A-166CAA0063FE}"/>
      <extLst>
        <ext uri="GoogleSheetsCustomDataVersion1">
          <go:sheetsCustomData xmlns:go="http://customooxmlschemas.google.com/" filterViewId="279070955"/>
        </ext>
      </extLst>
    </customSheetView>
    <customSheetView guid="{4618E458-45D0-41BE-96B4-5E15BB9E85DA}" filter="1" showAutoFilter="1">
      <pageMargins left="0.7" right="0.7" top="0.75" bottom="0.75" header="0.3" footer="0.3"/>
      <autoFilter ref="A1:AD625" xr:uid="{E72F12BE-CED7-4D4E-BD32-05697DA45BB1}"/>
      <extLst>
        <ext uri="GoogleSheetsCustomDataVersion1">
          <go:sheetsCustomData xmlns:go="http://customooxmlschemas.google.com/" filterViewId="349297026"/>
        </ext>
      </extLst>
    </customSheetView>
    <customSheetView guid="{C4BA9A2C-FE7C-4E22-A9C1-9A2D4F0985A3}" filter="1" showAutoFilter="1">
      <pageMargins left="0.7" right="0.7" top="0.75" bottom="0.75" header="0.3" footer="0.3"/>
      <autoFilter ref="A1:AN625" xr:uid="{DED8890A-464E-48BA-865E-A83661025D19}"/>
      <extLst>
        <ext uri="GoogleSheetsCustomDataVersion1">
          <go:sheetsCustomData xmlns:go="http://customooxmlschemas.google.com/" filterViewId="379737383"/>
        </ext>
      </extLst>
    </customSheetView>
    <customSheetView guid="{C8D478A5-E82D-4BDE-85FB-33B70A6CDA11}" filter="1" showAutoFilter="1">
      <pageMargins left="0.7" right="0.7" top="0.75" bottom="0.75" header="0.3" footer="0.3"/>
      <autoFilter ref="A1:AD625" xr:uid="{C1A32B98-D6EE-434B-9AB5-FB27A1826374}"/>
      <extLst>
        <ext uri="GoogleSheetsCustomDataVersion1">
          <go:sheetsCustomData xmlns:go="http://customooxmlschemas.google.com/" filterViewId="412729514"/>
        </ext>
      </extLst>
    </customSheetView>
    <customSheetView guid="{69C99700-430E-4E3B-8B34-0E2B8B964FE7}" filter="1" showAutoFilter="1">
      <pageMargins left="0.7" right="0.7" top="0.75" bottom="0.75" header="0.3" footer="0.3"/>
      <autoFilter ref="A1:AD625" xr:uid="{8E61EE95-B321-4946-841B-D066C04E2651}"/>
      <extLst>
        <ext uri="GoogleSheetsCustomDataVersion1">
          <go:sheetsCustomData xmlns:go="http://customooxmlschemas.google.com/" filterViewId="514161622"/>
        </ext>
      </extLst>
    </customSheetView>
    <customSheetView guid="{EB13011E-954C-4747-8433-0EF63F1778BF}" filter="1" showAutoFilter="1">
      <pageMargins left="0.7" right="0.7" top="0.75" bottom="0.75" header="0.3" footer="0.3"/>
      <autoFilter ref="A1:AD625" xr:uid="{F6251645-3643-4842-B24E-038D023448D0}"/>
      <extLst>
        <ext uri="GoogleSheetsCustomDataVersion1">
          <go:sheetsCustomData xmlns:go="http://customooxmlschemas.google.com/" filterViewId="575350523"/>
        </ext>
      </extLst>
    </customSheetView>
    <customSheetView guid="{A0E57560-EC45-49F4-BA47-21F875E7E705}" filter="1" showAutoFilter="1">
      <pageMargins left="0.7" right="0.7" top="0.75" bottom="0.75" header="0.3" footer="0.3"/>
      <autoFilter ref="A1:AD625" xr:uid="{76E667DF-B7E8-44D2-9EF3-890E37FF8B7D}"/>
      <extLst>
        <ext uri="GoogleSheetsCustomDataVersion1">
          <go:sheetsCustomData xmlns:go="http://customooxmlschemas.google.com/" filterViewId="720843491"/>
        </ext>
      </extLst>
    </customSheetView>
    <customSheetView guid="{276B11E0-310B-406A-B8D3-96D18319FC66}" filter="1" showAutoFilter="1">
      <pageMargins left="0.7" right="0.7" top="0.75" bottom="0.75" header="0.3" footer="0.3"/>
      <autoFilter ref="A1:AN625" xr:uid="{926C6B67-86AD-48A7-A989-5ABF5F651DF6}"/>
      <extLst>
        <ext uri="GoogleSheetsCustomDataVersion1">
          <go:sheetsCustomData xmlns:go="http://customooxmlschemas.google.com/" filterViewId="740805808"/>
        </ext>
      </extLst>
    </customSheetView>
    <customSheetView guid="{6EFE3F43-10FE-40B1-BB1F-CC62F6010227}" filter="1" showAutoFilter="1">
      <pageMargins left="0.7" right="0.7" top="0.75" bottom="0.75" header="0.3" footer="0.3"/>
      <autoFilter ref="A1:AD625" xr:uid="{7C9781AB-B190-4212-BA47-64CCD949FEE8}"/>
      <extLst>
        <ext uri="GoogleSheetsCustomDataVersion1">
          <go:sheetsCustomData xmlns:go="http://customooxmlschemas.google.com/" filterViewId="74782709"/>
        </ext>
      </extLst>
    </customSheetView>
    <customSheetView guid="{3F7E1512-D986-45B5-A913-917E2D873EC4}" filter="1" showAutoFilter="1">
      <pageMargins left="0.7" right="0.7" top="0.75" bottom="0.75" header="0.3" footer="0.3"/>
      <autoFilter ref="A1:AD625" xr:uid="{674E0309-44C3-4E64-9FF8-D328213484A2}"/>
      <extLst>
        <ext uri="GoogleSheetsCustomDataVersion1">
          <go:sheetsCustomData xmlns:go="http://customooxmlschemas.google.com/" filterViewId="773316236"/>
        </ext>
      </extLst>
    </customSheetView>
    <customSheetView guid="{DE98BF08-5BAF-4BA0-92D6-ED7737B0E392}" filter="1" showAutoFilter="1">
      <pageMargins left="0.7" right="0.7" top="0.75" bottom="0.75" header="0.3" footer="0.3"/>
      <autoFilter ref="A1:AN625" xr:uid="{D0839886-19E1-402B-9DC1-A14A24442332}"/>
      <extLst>
        <ext uri="GoogleSheetsCustomDataVersion1">
          <go:sheetsCustomData xmlns:go="http://customooxmlschemas.google.com/" filterViewId="793756610"/>
        </ext>
      </extLst>
    </customSheetView>
    <customSheetView guid="{9FE005D3-FAFD-414E-8F03-023230224686}" filter="1" showAutoFilter="1">
      <pageMargins left="0.7" right="0.7" top="0.75" bottom="0.75" header="0.3" footer="0.3"/>
      <autoFilter ref="A1:AN625" xr:uid="{D3CC40DB-C7A2-4E20-BB84-827315176A02}"/>
      <extLst>
        <ext uri="GoogleSheetsCustomDataVersion1">
          <go:sheetsCustomData xmlns:go="http://customooxmlschemas.google.com/" filterViewId="804883610"/>
        </ext>
      </extLst>
    </customSheetView>
    <customSheetView guid="{543878F0-DA33-4C80-9BEF-F3571B11E558}" filter="1" showAutoFilter="1">
      <pageMargins left="0.7" right="0.7" top="0.75" bottom="0.75" header="0.3" footer="0.3"/>
      <autoFilter ref="A1:AN625" xr:uid="{BE005D04-E06A-4244-9C5E-2245F8FC13A6}"/>
      <extLst>
        <ext uri="GoogleSheetsCustomDataVersion1">
          <go:sheetsCustomData xmlns:go="http://customooxmlschemas.google.com/" filterViewId="824445090"/>
        </ext>
      </extLst>
    </customSheetView>
    <customSheetView guid="{80B688BE-3B3C-4807-AD34-94048E51E168}" filter="1" showAutoFilter="1">
      <pageMargins left="0.7" right="0.7" top="0.75" bottom="0.75" header="0.3" footer="0.3"/>
      <autoFilter ref="J571:J572" xr:uid="{6A2BCDFD-A181-4710-9BD1-FE4BDF5386F8}"/>
      <extLst>
        <ext uri="GoogleSheetsCustomDataVersion1">
          <go:sheetsCustomData xmlns:go="http://customooxmlschemas.google.com/" filterViewId="826531604"/>
        </ext>
      </extLst>
    </customSheetView>
    <customSheetView guid="{5A0504F2-B37A-49F3-8CF0-31A9B4C13492}" filter="1" showAutoFilter="1">
      <pageMargins left="0.7" right="0.7" top="0.75" bottom="0.75" header="0.3" footer="0.3"/>
      <autoFilter ref="A1:AN625" xr:uid="{31EE1608-9AC8-4798-98F6-A7AF90791758}"/>
      <extLst>
        <ext uri="GoogleSheetsCustomDataVersion1">
          <go:sheetsCustomData xmlns:go="http://customooxmlschemas.google.com/" filterViewId="86015716"/>
        </ext>
      </extLst>
    </customSheetView>
    <customSheetView guid="{6747CBA4-0631-4F62-8E27-9F8B76FC156C}" filter="1" showAutoFilter="1">
      <pageMargins left="0.7" right="0.7" top="0.75" bottom="0.75" header="0.3" footer="0.3"/>
      <autoFilter ref="A1:AN625" xr:uid="{BF64855E-4799-4622-97A7-FC4D54A33D9B}"/>
      <extLst>
        <ext uri="GoogleSheetsCustomDataVersion1">
          <go:sheetsCustomData xmlns:go="http://customooxmlschemas.google.com/" filterViewId="924225045"/>
        </ext>
      </extLst>
    </customSheetView>
    <customSheetView guid="{70B35A7C-13CA-40BF-ADFD-2D1384F2E492}" filter="1" showAutoFilter="1">
      <pageMargins left="0.7" right="0.7" top="0.75" bottom="0.75" header="0.3" footer="0.3"/>
      <autoFilter ref="A1:AD625" xr:uid="{71E326F5-1A77-4F5A-B5CE-9719F18FAAFA}"/>
      <extLst>
        <ext uri="GoogleSheetsCustomDataVersion1">
          <go:sheetsCustomData xmlns:go="http://customooxmlschemas.google.com/" filterViewId="947173459"/>
        </ext>
      </extLst>
    </customSheetView>
    <customSheetView guid="{8853839B-9B56-474C-9F52-1A3BA6CE9E81}" filter="1" showAutoFilter="1">
      <pageMargins left="0.7" right="0.7" top="0.75" bottom="0.75" header="0.3" footer="0.3"/>
      <autoFilter ref="A1:AD625" xr:uid="{70C8BBA1-4911-436D-BFDB-46EAF8984104}"/>
      <extLst>
        <ext uri="GoogleSheetsCustomDataVersion1">
          <go:sheetsCustomData xmlns:go="http://customooxmlschemas.google.com/" filterViewId="949470242"/>
        </ext>
      </extLst>
    </customSheetView>
    <customSheetView guid="{8BD46933-8E1B-4723-B27A-A91F51DE53FA}" filter="1" showAutoFilter="1">
      <pageMargins left="0.7" right="0.7" top="0.75" bottom="0.75" header="0.3" footer="0.3"/>
      <autoFilter ref="A1:AD625" xr:uid="{A55C8FBD-9192-43BD-A322-E840E59132AE}"/>
      <extLst>
        <ext uri="GoogleSheetsCustomDataVersion1">
          <go:sheetsCustomData xmlns:go="http://customooxmlschemas.google.com/" filterViewId="963930873"/>
        </ext>
      </extLst>
    </customSheetView>
  </customSheetViews>
  <conditionalFormatting sqref="E1:G1 E3:E636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ErrorMessage="1" sqref="I2:I625" xr:uid="{00000000-0002-0000-0900-000000000000}">
      <formula1>"Issues,Dropped out,Does not qualify,Unreachable,Self-applied,International student"</formula1>
    </dataValidation>
  </dataValidations>
  <printOptions horizontalCentered="1" gridLines="1"/>
  <pageMargins left="0.7" right="0.7" top="0.75" bottom="0.75" header="0" footer="0"/>
  <pageSetup fitToHeight="0" pageOrder="overThenDown" orientation="portrait" cellComments="atEnd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6"/>
  <sheetViews>
    <sheetView workbookViewId="0"/>
  </sheetViews>
  <sheetFormatPr defaultColWidth="14.44140625" defaultRowHeight="15" customHeight="1"/>
  <cols>
    <col min="1" max="1" width="18.44140625" customWidth="1"/>
    <col min="2" max="2" width="36" hidden="1" customWidth="1"/>
    <col min="3" max="3" width="37.44140625" customWidth="1"/>
    <col min="7" max="7" width="17.44140625" customWidth="1"/>
  </cols>
  <sheetData>
    <row r="1" spans="1:4" ht="15" customHeight="1">
      <c r="A1" s="322" t="s">
        <v>3118</v>
      </c>
      <c r="B1" s="323" t="s">
        <v>3119</v>
      </c>
      <c r="C1" s="323" t="s">
        <v>3120</v>
      </c>
      <c r="D1" s="323" t="s">
        <v>3121</v>
      </c>
    </row>
    <row r="2" spans="1:4" ht="14.4">
      <c r="A2" s="102" t="s">
        <v>235</v>
      </c>
      <c r="B2" s="324">
        <v>56</v>
      </c>
      <c r="C2" s="324">
        <v>112</v>
      </c>
      <c r="D2" s="12">
        <v>86</v>
      </c>
    </row>
    <row r="3" spans="1:4" ht="14.4">
      <c r="A3" s="102" t="s">
        <v>383</v>
      </c>
      <c r="B3" s="324">
        <v>17</v>
      </c>
      <c r="C3" s="324">
        <v>34</v>
      </c>
      <c r="D3" s="12">
        <v>26</v>
      </c>
    </row>
    <row r="4" spans="1:4" ht="14.4">
      <c r="A4" s="102" t="s">
        <v>3122</v>
      </c>
      <c r="B4" s="324">
        <v>2</v>
      </c>
      <c r="C4" s="324">
        <v>4</v>
      </c>
      <c r="D4" s="12">
        <v>2</v>
      </c>
    </row>
    <row r="5" spans="1:4" ht="14.4">
      <c r="A5" s="102" t="s">
        <v>3123</v>
      </c>
      <c r="B5" s="324">
        <v>1</v>
      </c>
      <c r="C5" s="324">
        <v>2</v>
      </c>
      <c r="D5" s="12">
        <v>2</v>
      </c>
    </row>
    <row r="6" spans="1:4" ht="14.4">
      <c r="A6" s="102" t="s">
        <v>3124</v>
      </c>
      <c r="B6" s="324">
        <v>1</v>
      </c>
      <c r="C6" s="324">
        <v>2</v>
      </c>
      <c r="D6" s="12">
        <v>0</v>
      </c>
    </row>
    <row r="7" spans="1:4" ht="14.4">
      <c r="A7" s="122" t="s">
        <v>1212</v>
      </c>
      <c r="B7" s="324">
        <v>1</v>
      </c>
      <c r="C7" s="324">
        <v>2</v>
      </c>
      <c r="D7" s="12">
        <v>0</v>
      </c>
    </row>
    <row r="8" spans="1:4" ht="14.4">
      <c r="A8" s="122" t="s">
        <v>3125</v>
      </c>
      <c r="B8" s="324">
        <v>1</v>
      </c>
      <c r="C8" s="324">
        <v>2</v>
      </c>
      <c r="D8" s="12">
        <v>0</v>
      </c>
    </row>
    <row r="9" spans="1:4" ht="14.4">
      <c r="A9" s="122" t="s">
        <v>858</v>
      </c>
      <c r="B9" s="324">
        <v>1</v>
      </c>
      <c r="C9" s="324">
        <v>2</v>
      </c>
      <c r="D9" s="12">
        <v>0</v>
      </c>
    </row>
    <row r="10" spans="1:4" ht="14.4">
      <c r="A10" s="102" t="s">
        <v>225</v>
      </c>
      <c r="B10" s="324">
        <v>70</v>
      </c>
      <c r="C10" s="324">
        <v>140</v>
      </c>
      <c r="D10" s="12">
        <v>90</v>
      </c>
    </row>
    <row r="11" spans="1:4" ht="14.4">
      <c r="A11" s="102" t="s">
        <v>517</v>
      </c>
      <c r="B11" s="324">
        <v>7</v>
      </c>
      <c r="C11" s="324">
        <v>14</v>
      </c>
      <c r="D11" s="12">
        <v>6</v>
      </c>
    </row>
    <row r="12" spans="1:4" ht="14.4">
      <c r="A12" s="102" t="s">
        <v>3126</v>
      </c>
      <c r="B12" s="324">
        <v>3</v>
      </c>
      <c r="C12" s="324">
        <v>6</v>
      </c>
      <c r="D12" s="12">
        <v>6</v>
      </c>
    </row>
    <row r="13" spans="1:4" ht="14.4">
      <c r="A13" s="102" t="s">
        <v>3127</v>
      </c>
      <c r="B13" s="324">
        <v>1</v>
      </c>
      <c r="C13" s="324">
        <v>2</v>
      </c>
      <c r="D13" s="12">
        <v>2</v>
      </c>
    </row>
    <row r="14" spans="1:4" ht="14.4">
      <c r="A14" s="102" t="s">
        <v>3128</v>
      </c>
      <c r="B14" s="324">
        <v>53</v>
      </c>
      <c r="C14" s="324">
        <v>106</v>
      </c>
      <c r="D14" s="12">
        <v>40</v>
      </c>
    </row>
    <row r="15" spans="1:4" ht="14.4">
      <c r="A15" s="102" t="s">
        <v>3129</v>
      </c>
      <c r="B15" s="324">
        <v>4</v>
      </c>
      <c r="C15" s="324">
        <v>8</v>
      </c>
      <c r="D15" s="12">
        <v>2</v>
      </c>
    </row>
    <row r="16" spans="1:4" ht="14.4">
      <c r="A16" s="102" t="s">
        <v>3130</v>
      </c>
      <c r="B16" s="324">
        <v>2</v>
      </c>
      <c r="C16" s="324">
        <v>4</v>
      </c>
      <c r="D16" s="12">
        <v>0</v>
      </c>
    </row>
    <row r="17" spans="1:4" ht="14.4">
      <c r="A17" s="102" t="s">
        <v>349</v>
      </c>
      <c r="B17" s="324">
        <v>7</v>
      </c>
      <c r="C17" s="324">
        <v>14</v>
      </c>
      <c r="D17" s="12">
        <v>8</v>
      </c>
    </row>
    <row r="18" spans="1:4" ht="14.4">
      <c r="A18" s="102" t="s">
        <v>321</v>
      </c>
      <c r="B18" s="324">
        <v>23</v>
      </c>
      <c r="C18" s="324">
        <v>46</v>
      </c>
      <c r="D18" s="12">
        <v>14</v>
      </c>
    </row>
    <row r="19" spans="1:4" ht="14.4">
      <c r="A19" s="102" t="s">
        <v>451</v>
      </c>
      <c r="B19" s="324">
        <v>2</v>
      </c>
      <c r="C19" s="324">
        <v>4</v>
      </c>
      <c r="D19" s="12">
        <v>0</v>
      </c>
    </row>
    <row r="20" spans="1:4" ht="14.4">
      <c r="A20" s="102" t="s">
        <v>255</v>
      </c>
      <c r="B20" s="324">
        <v>3</v>
      </c>
      <c r="C20" s="324">
        <v>6</v>
      </c>
      <c r="D20" s="12">
        <v>2</v>
      </c>
    </row>
    <row r="21" spans="1:4" ht="14.4">
      <c r="A21" s="102" t="s">
        <v>3131</v>
      </c>
      <c r="B21" s="324">
        <v>1</v>
      </c>
      <c r="C21" s="324">
        <v>2</v>
      </c>
      <c r="D21" s="12">
        <v>2</v>
      </c>
    </row>
    <row r="22" spans="1:4" ht="14.4">
      <c r="A22" s="102" t="s">
        <v>746</v>
      </c>
      <c r="B22" s="324">
        <v>8</v>
      </c>
      <c r="C22" s="324">
        <v>16</v>
      </c>
      <c r="D22" s="12">
        <v>10</v>
      </c>
    </row>
    <row r="23" spans="1:4" ht="14.4">
      <c r="A23" s="102" t="s">
        <v>3132</v>
      </c>
      <c r="B23" s="324">
        <v>1</v>
      </c>
      <c r="C23" s="324">
        <v>2</v>
      </c>
      <c r="D23" s="12">
        <v>2</v>
      </c>
    </row>
    <row r="24" spans="1:4" ht="14.4">
      <c r="A24" s="102" t="s">
        <v>264</v>
      </c>
      <c r="B24" s="324">
        <v>7</v>
      </c>
      <c r="C24" s="324">
        <v>14</v>
      </c>
      <c r="D24" s="12">
        <v>2</v>
      </c>
    </row>
    <row r="25" spans="1:4" ht="14.4">
      <c r="A25" s="102" t="s">
        <v>3133</v>
      </c>
      <c r="B25" s="324">
        <v>5</v>
      </c>
      <c r="C25" s="324">
        <v>10</v>
      </c>
      <c r="D25" s="12">
        <v>6</v>
      </c>
    </row>
    <row r="26" spans="1:4" ht="14.4">
      <c r="A26" s="102" t="s">
        <v>809</v>
      </c>
      <c r="B26" s="324">
        <v>2</v>
      </c>
      <c r="C26" s="324">
        <v>4</v>
      </c>
      <c r="D26" s="12">
        <v>4</v>
      </c>
    </row>
    <row r="27" spans="1:4" ht="14.4">
      <c r="A27" s="102" t="s">
        <v>661</v>
      </c>
      <c r="B27" s="324">
        <v>15</v>
      </c>
      <c r="C27" s="324">
        <v>30</v>
      </c>
      <c r="D27" s="12">
        <v>8</v>
      </c>
    </row>
    <row r="28" spans="1:4" ht="14.4">
      <c r="A28" s="102" t="s">
        <v>427</v>
      </c>
      <c r="B28" s="324">
        <v>2</v>
      </c>
      <c r="C28" s="324">
        <v>4</v>
      </c>
      <c r="D28" s="12">
        <v>4</v>
      </c>
    </row>
    <row r="29" spans="1:4" ht="14.4">
      <c r="A29" s="102" t="s">
        <v>273</v>
      </c>
      <c r="B29" s="324">
        <v>7</v>
      </c>
      <c r="C29" s="324">
        <v>14</v>
      </c>
      <c r="D29" s="12">
        <v>6</v>
      </c>
    </row>
    <row r="30" spans="1:4" ht="14.4">
      <c r="A30" s="102" t="s">
        <v>3134</v>
      </c>
      <c r="B30" s="324">
        <v>1</v>
      </c>
      <c r="C30" s="324">
        <v>2</v>
      </c>
      <c r="D30" s="12">
        <v>2</v>
      </c>
    </row>
    <row r="31" spans="1:4" ht="14.4">
      <c r="A31" s="102" t="s">
        <v>1647</v>
      </c>
      <c r="B31" s="324">
        <v>1</v>
      </c>
      <c r="C31" s="324">
        <v>2</v>
      </c>
      <c r="D31" s="12">
        <v>2</v>
      </c>
    </row>
    <row r="32" spans="1:4" ht="14.4">
      <c r="A32" s="102" t="s">
        <v>415</v>
      </c>
      <c r="B32" s="324">
        <v>1</v>
      </c>
      <c r="C32" s="324">
        <v>2</v>
      </c>
      <c r="D32" s="12">
        <v>2</v>
      </c>
    </row>
    <row r="33" spans="1:4" ht="14.4">
      <c r="A33" s="102" t="s">
        <v>738</v>
      </c>
      <c r="B33" s="324">
        <v>1</v>
      </c>
      <c r="C33" s="324">
        <v>2</v>
      </c>
      <c r="D33" s="12">
        <v>2</v>
      </c>
    </row>
    <row r="34" spans="1:4" ht="14.4">
      <c r="A34" s="102" t="s">
        <v>632</v>
      </c>
      <c r="B34" s="324">
        <v>2</v>
      </c>
      <c r="C34" s="324">
        <v>4</v>
      </c>
      <c r="D34" s="12">
        <v>2</v>
      </c>
    </row>
    <row r="35" spans="1:4" ht="14.4">
      <c r="A35" s="102" t="s">
        <v>3135</v>
      </c>
      <c r="B35" s="324">
        <v>1</v>
      </c>
      <c r="C35" s="324">
        <v>2</v>
      </c>
      <c r="D35" s="12">
        <v>0</v>
      </c>
    </row>
    <row r="36" spans="1:4" ht="15.6">
      <c r="A36" s="325" t="s">
        <v>3136</v>
      </c>
      <c r="B36" s="326">
        <v>310</v>
      </c>
      <c r="C36" s="326">
        <v>620</v>
      </c>
      <c r="D36" s="326">
        <f>SUM(D2:D35)</f>
        <v>340</v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defaultColWidth="14.44140625" defaultRowHeight="15" customHeight="1"/>
  <cols>
    <col min="1" max="1" width="29.44140625" customWidth="1"/>
    <col min="2" max="2" width="20.44140625" customWidth="1"/>
    <col min="3" max="3" width="17.44140625" customWidth="1"/>
    <col min="4" max="4" width="23.44140625" customWidth="1"/>
    <col min="5" max="5" width="40.6640625" customWidth="1"/>
    <col min="6" max="6" width="23.109375" customWidth="1"/>
  </cols>
  <sheetData>
    <row r="1" spans="1:6" ht="14.4">
      <c r="A1" s="11" t="s">
        <v>3137</v>
      </c>
      <c r="B1" s="11" t="s">
        <v>1</v>
      </c>
      <c r="C1" s="11" t="s">
        <v>3138</v>
      </c>
      <c r="D1" s="11" t="s">
        <v>3139</v>
      </c>
      <c r="E1" s="11" t="s">
        <v>200</v>
      </c>
      <c r="F1" s="11" t="s">
        <v>570</v>
      </c>
    </row>
    <row r="2" spans="1:6" ht="14.4">
      <c r="A2" s="12"/>
      <c r="B2" s="12"/>
      <c r="C2" s="12"/>
      <c r="D2" s="12"/>
      <c r="E2" s="12"/>
      <c r="F2" s="12"/>
    </row>
    <row r="3" spans="1:6" ht="14.4">
      <c r="A3" s="12"/>
      <c r="B3" s="12"/>
      <c r="C3" s="12"/>
      <c r="D3" s="12"/>
      <c r="E3" s="12"/>
      <c r="F3" s="12"/>
    </row>
    <row r="4" spans="1:6" ht="14.4">
      <c r="A4" s="12"/>
      <c r="B4" s="12"/>
      <c r="C4" s="12"/>
      <c r="D4" s="12"/>
      <c r="E4" s="12"/>
      <c r="F4" s="12"/>
    </row>
    <row r="5" spans="1:6" ht="14.4">
      <c r="A5" s="12"/>
      <c r="B5" s="12"/>
      <c r="C5" s="12"/>
      <c r="D5" s="12"/>
      <c r="E5" s="12"/>
      <c r="F5" s="12"/>
    </row>
    <row r="6" spans="1:6" ht="14.4">
      <c r="A6" s="12"/>
      <c r="B6" s="12"/>
      <c r="C6" s="12"/>
      <c r="D6" s="12"/>
      <c r="E6" s="12"/>
      <c r="F6" s="12"/>
    </row>
    <row r="7" spans="1:6" ht="14.4">
      <c r="A7" s="12"/>
      <c r="B7" s="12"/>
      <c r="C7" s="12"/>
      <c r="D7" s="12"/>
      <c r="E7" s="12"/>
      <c r="F7" s="12"/>
    </row>
    <row r="8" spans="1:6" ht="14.4">
      <c r="A8" s="12"/>
      <c r="B8" s="12"/>
      <c r="C8" s="12"/>
      <c r="D8" s="12"/>
      <c r="E8" s="137"/>
      <c r="F8" s="12"/>
    </row>
    <row r="9" spans="1:6" ht="14.4">
      <c r="A9" s="12"/>
      <c r="B9" s="12"/>
      <c r="C9" s="12"/>
      <c r="D9" s="12"/>
      <c r="E9" s="12"/>
      <c r="F9" s="12"/>
    </row>
    <row r="10" spans="1:6" ht="14.4">
      <c r="A10" s="12"/>
      <c r="B10" s="12"/>
      <c r="C10" s="12"/>
      <c r="D10" s="12"/>
      <c r="E10" s="137"/>
      <c r="F10" s="12"/>
    </row>
    <row r="11" spans="1:6" ht="14.4">
      <c r="A11" s="12"/>
      <c r="B11" s="12"/>
      <c r="C11" s="12"/>
      <c r="D11" s="12"/>
      <c r="E11" s="12"/>
      <c r="F11" s="12"/>
    </row>
    <row r="12" spans="1:6" ht="14.4">
      <c r="A12" s="12"/>
      <c r="B12" s="12"/>
      <c r="C12" s="12"/>
      <c r="D12" s="12"/>
      <c r="E12" s="12"/>
      <c r="F12" s="12"/>
    </row>
    <row r="13" spans="1:6" ht="14.4">
      <c r="A13" s="12"/>
      <c r="B13" s="12"/>
      <c r="C13" s="12"/>
      <c r="D13" s="12"/>
      <c r="E13" s="12"/>
      <c r="F13" s="12"/>
    </row>
    <row r="14" spans="1:6" ht="14.4">
      <c r="A14" s="12"/>
      <c r="B14" s="12"/>
      <c r="C14" s="12"/>
      <c r="D14" s="12"/>
      <c r="E14" s="12"/>
      <c r="F14" s="12"/>
    </row>
    <row r="15" spans="1:6" ht="14.4">
      <c r="A15" s="12"/>
      <c r="B15" s="12"/>
      <c r="C15" s="12"/>
      <c r="D15" s="12"/>
      <c r="E15" s="12"/>
      <c r="F15" s="12"/>
    </row>
    <row r="16" spans="1:6" ht="14.4">
      <c r="A16" s="12"/>
      <c r="B16" s="12"/>
      <c r="C16" s="12"/>
      <c r="D16" s="12"/>
      <c r="E16" s="12"/>
      <c r="F16" s="12"/>
    </row>
    <row r="17" spans="1:6" ht="14.4">
      <c r="A17" s="12"/>
      <c r="B17" s="12"/>
      <c r="C17" s="12"/>
      <c r="D17" s="12"/>
      <c r="E17" s="12"/>
      <c r="F17" s="12"/>
    </row>
    <row r="18" spans="1:6" ht="14.4">
      <c r="A18" s="12"/>
      <c r="B18" s="12"/>
      <c r="C18" s="12"/>
      <c r="D18" s="12"/>
      <c r="E18" s="12"/>
      <c r="F18" s="12"/>
    </row>
    <row r="19" spans="1:6" ht="14.4">
      <c r="A19" s="12"/>
      <c r="B19" s="12"/>
      <c r="C19" s="12"/>
      <c r="D19" s="12"/>
      <c r="E19" s="12"/>
      <c r="F19" s="12"/>
    </row>
    <row r="20" spans="1:6" ht="14.4">
      <c r="A20" s="12"/>
      <c r="B20" s="12"/>
      <c r="C20" s="12"/>
      <c r="D20" s="12"/>
      <c r="E20" s="12"/>
      <c r="F20" s="12"/>
    </row>
    <row r="21" spans="1:6" ht="15.75" customHeight="1">
      <c r="A21" s="12"/>
      <c r="B21" s="12"/>
      <c r="C21" s="12"/>
      <c r="D21" s="12"/>
      <c r="E21" s="12"/>
      <c r="F21" s="12"/>
    </row>
    <row r="22" spans="1:6" ht="15.75" customHeight="1">
      <c r="A22" s="12"/>
      <c r="B22" s="12"/>
      <c r="C22" s="12"/>
      <c r="D22" s="12"/>
      <c r="E22" s="12"/>
      <c r="F22" s="12"/>
    </row>
    <row r="23" spans="1:6" ht="15.75" customHeight="1">
      <c r="A23" s="12"/>
      <c r="B23" s="12"/>
      <c r="C23" s="12"/>
      <c r="D23" s="12"/>
      <c r="E23" s="12"/>
      <c r="F23" s="12"/>
    </row>
    <row r="24" spans="1:6" ht="15.75" customHeight="1">
      <c r="A24" s="12"/>
      <c r="B24" s="12"/>
      <c r="C24" s="12"/>
      <c r="D24" s="12"/>
      <c r="E24" s="12"/>
      <c r="F24" s="12"/>
    </row>
    <row r="25" spans="1:6" ht="15.75" customHeight="1">
      <c r="A25" s="12"/>
      <c r="B25" s="12"/>
      <c r="C25" s="12"/>
      <c r="D25" s="12"/>
      <c r="E25" s="12"/>
      <c r="F25" s="12"/>
    </row>
    <row r="26" spans="1:6" ht="15.75" customHeight="1">
      <c r="A26" s="12"/>
      <c r="B26" s="12"/>
      <c r="C26" s="12"/>
      <c r="D26" s="12"/>
      <c r="E26" s="12"/>
      <c r="F26" s="72"/>
    </row>
    <row r="27" spans="1:6" ht="15.75" customHeight="1">
      <c r="A27" s="12"/>
      <c r="B27" s="12"/>
      <c r="C27" s="12"/>
      <c r="D27" s="12"/>
      <c r="E27" s="12"/>
      <c r="F27" s="12"/>
    </row>
    <row r="28" spans="1:6" ht="15.75" customHeight="1">
      <c r="A28" s="12"/>
      <c r="B28" s="12"/>
      <c r="C28" s="12"/>
      <c r="D28" s="12"/>
      <c r="E28" s="12"/>
      <c r="F28" s="12"/>
    </row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F2:F28" xr:uid="{00000000-0002-0000-0B00-000000000000}">
      <formula1>"Yes,No,In-progress"</formula1>
    </dataValidation>
  </dataValidation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1000"/>
  <sheetViews>
    <sheetView workbookViewId="0"/>
  </sheetViews>
  <sheetFormatPr defaultColWidth="14.44140625" defaultRowHeight="15" customHeight="1"/>
  <cols>
    <col min="1" max="1" width="7.109375" customWidth="1"/>
    <col min="2" max="2" width="8.44140625" customWidth="1"/>
    <col min="3" max="3" width="17.109375" customWidth="1"/>
    <col min="4" max="4" width="17.44140625" customWidth="1"/>
    <col min="5" max="5" width="24.109375" customWidth="1"/>
    <col min="6" max="6" width="16.44140625" customWidth="1"/>
    <col min="7" max="7" width="25.88671875" customWidth="1"/>
    <col min="8" max="8" width="11.44140625" customWidth="1"/>
    <col min="9" max="9" width="4.88671875" customWidth="1"/>
    <col min="10" max="10" width="12.88671875" customWidth="1"/>
    <col min="11" max="11" width="7.44140625" customWidth="1"/>
    <col min="12" max="12" width="8.109375" customWidth="1"/>
    <col min="13" max="13" width="11.44140625" customWidth="1"/>
    <col min="14" max="14" width="3.88671875" customWidth="1"/>
    <col min="15" max="15" width="16.33203125" customWidth="1"/>
    <col min="16" max="16" width="11.88671875" customWidth="1"/>
    <col min="17" max="17" width="8.6640625" customWidth="1"/>
    <col min="18" max="18" width="12.44140625" customWidth="1"/>
    <col min="19" max="19" width="11.109375" customWidth="1"/>
    <col min="20" max="20" width="17.33203125" customWidth="1"/>
    <col min="21" max="21" width="7" customWidth="1"/>
    <col min="22" max="22" width="8.6640625" customWidth="1"/>
    <col min="23" max="23" width="11" customWidth="1"/>
    <col min="24" max="24" width="4.88671875" customWidth="1"/>
    <col min="25" max="25" width="17.33203125" customWidth="1"/>
    <col min="26" max="26" width="14.33203125" customWidth="1"/>
    <col min="27" max="27" width="8.6640625" customWidth="1"/>
    <col min="28" max="28" width="12.44140625" customWidth="1"/>
    <col min="29" max="29" width="4.88671875" customWidth="1"/>
    <col min="30" max="30" width="17.44140625" customWidth="1"/>
    <col min="31" max="31" width="7.33203125" customWidth="1"/>
    <col min="32" max="32" width="8.6640625" customWidth="1"/>
    <col min="33" max="33" width="13.6640625" customWidth="1"/>
    <col min="34" max="34" width="5.88671875" customWidth="1"/>
    <col min="35" max="35" width="18.33203125" customWidth="1"/>
    <col min="36" max="36" width="8.109375" customWidth="1"/>
    <col min="37" max="37" width="8.6640625" customWidth="1"/>
    <col min="38" max="38" width="13.6640625" customWidth="1"/>
    <col min="39" max="39" width="5.88671875" customWidth="1"/>
    <col min="40" max="40" width="18.33203125" customWidth="1"/>
  </cols>
  <sheetData>
    <row r="1" spans="1:40" ht="14.4">
      <c r="A1" s="11" t="s">
        <v>3140</v>
      </c>
      <c r="B1" s="11" t="s">
        <v>173</v>
      </c>
      <c r="C1" s="11" t="s">
        <v>128</v>
      </c>
      <c r="D1" s="11" t="s">
        <v>3141</v>
      </c>
      <c r="E1" s="11" t="s">
        <v>175</v>
      </c>
      <c r="F1" s="11" t="s">
        <v>177</v>
      </c>
      <c r="G1" s="11" t="s">
        <v>3142</v>
      </c>
      <c r="H1" s="11" t="s">
        <v>236</v>
      </c>
      <c r="I1" s="11" t="s">
        <v>3143</v>
      </c>
      <c r="J1" s="11" t="s">
        <v>3144</v>
      </c>
      <c r="K1" s="11" t="s">
        <v>1372</v>
      </c>
      <c r="L1" s="11" t="s">
        <v>3145</v>
      </c>
      <c r="M1" s="11" t="s">
        <v>2414</v>
      </c>
      <c r="N1" s="11" t="s">
        <v>208</v>
      </c>
      <c r="O1" s="11" t="s">
        <v>210</v>
      </c>
      <c r="P1" s="11" t="s">
        <v>125</v>
      </c>
      <c r="Q1" s="11" t="s">
        <v>3146</v>
      </c>
      <c r="R1" s="11" t="s">
        <v>3147</v>
      </c>
      <c r="S1" s="11" t="s">
        <v>3148</v>
      </c>
      <c r="T1" s="11" t="s">
        <v>3149</v>
      </c>
      <c r="U1" s="11" t="s">
        <v>3150</v>
      </c>
      <c r="V1" s="11" t="s">
        <v>3151</v>
      </c>
      <c r="W1" s="11" t="s">
        <v>3152</v>
      </c>
      <c r="X1" s="11" t="s">
        <v>3153</v>
      </c>
      <c r="Y1" s="11" t="s">
        <v>3154</v>
      </c>
      <c r="Z1" s="327" t="s">
        <v>3155</v>
      </c>
      <c r="AA1" s="327" t="s">
        <v>3156</v>
      </c>
      <c r="AB1" s="327" t="s">
        <v>3157</v>
      </c>
      <c r="AC1" s="327" t="s">
        <v>3158</v>
      </c>
      <c r="AD1" s="327" t="s">
        <v>3159</v>
      </c>
      <c r="AE1" s="327" t="s">
        <v>1521</v>
      </c>
      <c r="AF1" s="327" t="s">
        <v>3160</v>
      </c>
      <c r="AG1" s="327" t="s">
        <v>3161</v>
      </c>
      <c r="AH1" s="327" t="s">
        <v>3162</v>
      </c>
      <c r="AI1" s="327" t="s">
        <v>3163</v>
      </c>
      <c r="AJ1" s="11" t="s">
        <v>3164</v>
      </c>
      <c r="AK1" s="11" t="s">
        <v>3165</v>
      </c>
      <c r="AL1" s="11" t="s">
        <v>3166</v>
      </c>
      <c r="AM1" s="11" t="s">
        <v>3167</v>
      </c>
      <c r="AN1" s="11" t="s">
        <v>3168</v>
      </c>
    </row>
    <row r="2" spans="1:40" ht="14.4">
      <c r="A2" s="12"/>
      <c r="B2" s="12"/>
      <c r="C2" s="12"/>
      <c r="D2" s="12"/>
      <c r="E2" s="12"/>
      <c r="F2" s="7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88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4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ht="14.4">
      <c r="A4" s="85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88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0" ht="14.4">
      <c r="A5" s="12"/>
      <c r="B5" s="12"/>
      <c r="C5" s="12"/>
      <c r="D5" s="12"/>
      <c r="E5" s="12"/>
      <c r="F5" s="74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ht="14.4">
      <c r="A6" s="12"/>
      <c r="B6" s="12"/>
      <c r="C6" s="12"/>
      <c r="D6" s="12"/>
      <c r="E6" s="12"/>
      <c r="F6" s="7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88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ht="14.4">
      <c r="A7" s="12"/>
      <c r="B7" s="12"/>
      <c r="C7" s="12"/>
      <c r="D7" s="12"/>
      <c r="E7" s="12"/>
      <c r="F7" s="74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ht="14.4">
      <c r="A8" s="12"/>
      <c r="B8" s="12"/>
      <c r="C8" s="12"/>
      <c r="D8" s="12"/>
      <c r="E8" s="12"/>
      <c r="F8" s="74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ht="14.4">
      <c r="A9" s="12"/>
      <c r="B9" s="12"/>
      <c r="C9" s="12"/>
      <c r="D9" s="12"/>
      <c r="E9" s="12"/>
      <c r="F9" s="7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88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0" ht="14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328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ht="14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88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ht="14.4">
      <c r="A12" s="12"/>
      <c r="B12" s="12"/>
      <c r="C12" s="12"/>
      <c r="D12" s="12"/>
      <c r="E12" s="12"/>
      <c r="F12" s="7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88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14.4">
      <c r="A13" s="12"/>
      <c r="B13" s="12"/>
      <c r="C13" s="12"/>
      <c r="D13" s="12"/>
      <c r="E13" s="12"/>
      <c r="F13" s="74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0" ht="14.4">
      <c r="A14" s="12"/>
      <c r="B14" s="9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ht="14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4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N16" xr:uid="{00000000-0009-0000-0000-00000C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NSFAS</vt:lpstr>
      <vt:lpstr>Data Team</vt:lpstr>
      <vt:lpstr>High School</vt:lpstr>
      <vt:lpstr>Other Universities</vt:lpstr>
      <vt:lpstr>Daily Captures</vt:lpstr>
      <vt:lpstr>Sheet40</vt:lpstr>
      <vt:lpstr>Thuthuka </vt:lpstr>
      <vt:lpstr>Funding</vt:lpstr>
      <vt:lpstr>Study Packs</vt:lpstr>
      <vt:lpstr>Moshal</vt:lpstr>
      <vt:lpstr>Paid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Masinyusane Office</cp:lastModifiedBy>
  <dcterms:created xsi:type="dcterms:W3CDTF">2023-12-12T08:11:46Z</dcterms:created>
  <dcterms:modified xsi:type="dcterms:W3CDTF">2024-11-04T11:00:57Z</dcterms:modified>
</cp:coreProperties>
</file>